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240" activeTab="2"/>
  </bookViews>
  <sheets>
    <sheet name="Frisia et al figure" sheetId="1" r:id="rId1"/>
    <sheet name="data" sheetId="2" r:id="rId2"/>
    <sheet name="Figure 4.6" sheetId="3" r:id="rId3"/>
    <sheet name="general data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<sst xmlns="http://schemas.openxmlformats.org/spreadsheetml/2006/main" count="75" uniqueCount="68">
  <si>
    <t xml:space="preserve">Advective flux = </t>
  </si>
  <si>
    <r>
      <t>ML</t>
    </r>
    <r>
      <rPr>
        <vertAlign val="superscript"/>
        <sz val="11"/>
        <color indexed="8"/>
        <rFont val="Calibri"/>
        <family val="2"/>
      </rPr>
      <t>-2</t>
    </r>
    <r>
      <rPr>
        <sz val="11"/>
        <color theme="1"/>
        <rFont val="Calibri"/>
        <family val="2"/>
      </rPr>
      <t>T</t>
    </r>
    <r>
      <rPr>
        <vertAlign val="superscript"/>
        <sz val="11"/>
        <color indexed="8"/>
        <rFont val="Calibri"/>
        <family val="2"/>
      </rPr>
      <t>-1</t>
    </r>
  </si>
  <si>
    <t>diffusion coefficient * concentration gradient</t>
  </si>
  <si>
    <t>Diffusive flux =</t>
  </si>
  <si>
    <t>mass per unit volume * velocity</t>
  </si>
  <si>
    <r>
      <t>mg litre</t>
    </r>
    <r>
      <rPr>
        <vertAlign val="superscript"/>
        <sz val="11"/>
        <color indexed="8"/>
        <rFont val="Calibri"/>
        <family val="2"/>
      </rPr>
      <t>-1</t>
    </r>
  </si>
  <si>
    <r>
      <t>cm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sec</t>
    </r>
    <r>
      <rPr>
        <vertAlign val="superscript"/>
        <sz val="11"/>
        <color indexed="8"/>
        <rFont val="Calibri"/>
        <family val="2"/>
      </rPr>
      <t>-1</t>
    </r>
  </si>
  <si>
    <r>
      <t>=mg cm</t>
    </r>
    <r>
      <rPr>
        <vertAlign val="superscript"/>
        <sz val="11"/>
        <color indexed="8"/>
        <rFont val="Calibri"/>
        <family val="2"/>
      </rPr>
      <t>-3</t>
    </r>
  </si>
  <si>
    <r>
      <t>mg cm</t>
    </r>
    <r>
      <rPr>
        <vertAlign val="superscript"/>
        <sz val="11"/>
        <color indexed="8"/>
        <rFont val="Calibri"/>
        <family val="2"/>
      </rPr>
      <t>-3</t>
    </r>
  </si>
  <si>
    <t>L</t>
  </si>
  <si>
    <t>mg/day</t>
  </si>
  <si>
    <r>
      <t>mg sec</t>
    </r>
    <r>
      <rPr>
        <vertAlign val="superscript"/>
        <sz val="11"/>
        <color indexed="8"/>
        <rFont val="Calibri"/>
        <family val="2"/>
      </rPr>
      <t>-1</t>
    </r>
  </si>
  <si>
    <t>=</t>
  </si>
  <si>
    <t>Advective flux = concentration * velocity   =</t>
  </si>
  <si>
    <t>Diffusion flux (mass per cross-sectional area per unit time) =</t>
  </si>
  <si>
    <t>Let total flux be fixed by the cave observations in summer:</t>
  </si>
  <si>
    <r>
      <t>Total mass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loss per day= </t>
    </r>
  </si>
  <si>
    <r>
      <t>mg cm</t>
    </r>
    <r>
      <rPr>
        <vertAlign val="superscript"/>
        <sz val="11"/>
        <color indexed="8"/>
        <rFont val="Calibri"/>
        <family val="2"/>
      </rPr>
      <t>-2</t>
    </r>
    <r>
      <rPr>
        <sz val="11"/>
        <color theme="1"/>
        <rFont val="Calibri"/>
        <family val="2"/>
      </rPr>
      <t xml:space="preserve"> sec</t>
    </r>
    <r>
      <rPr>
        <vertAlign val="superscript"/>
        <sz val="11"/>
        <color indexed="8"/>
        <rFont val="Calibri"/>
        <family val="2"/>
      </rPr>
      <t>-1</t>
    </r>
  </si>
  <si>
    <t>Flux = Mass loss per unit area  per second</t>
  </si>
  <si>
    <t>=C*V</t>
  </si>
  <si>
    <t>for advection</t>
  </si>
  <si>
    <t>V*A =</t>
  </si>
  <si>
    <t>For diffusion</t>
  </si>
  <si>
    <t>L/A=</t>
  </si>
  <si>
    <r>
      <t>V cm sec</t>
    </r>
    <r>
      <rPr>
        <vertAlign val="superscript"/>
        <sz val="11"/>
        <color indexed="8"/>
        <rFont val="Calibri"/>
        <family val="2"/>
      </rPr>
      <t>-1</t>
    </r>
  </si>
  <si>
    <t>ADVECTION</t>
  </si>
  <si>
    <t>V*A</t>
  </si>
  <si>
    <t>L/A</t>
  </si>
  <si>
    <t>DIFFUSION</t>
  </si>
  <si>
    <r>
      <t>Cross-sectional area A, cm</t>
    </r>
    <r>
      <rPr>
        <vertAlign val="superscript"/>
        <sz val="11"/>
        <color indexed="8"/>
        <rFont val="Calibri"/>
        <family val="2"/>
      </rPr>
      <t>2</t>
    </r>
  </si>
  <si>
    <t>since CO2 concentration (cave air in summer) =</t>
  </si>
  <si>
    <t xml:space="preserve">Hence, for advection, </t>
  </si>
  <si>
    <t xml:space="preserve">=D*dC/dx </t>
  </si>
  <si>
    <t xml:space="preserve">where </t>
  </si>
  <si>
    <t>Diffusion coefficient in</t>
  </si>
  <si>
    <t>and</t>
  </si>
  <si>
    <t>difference in concentration (1.88-0.65)</t>
  </si>
  <si>
    <t>27.08/A</t>
  </si>
  <si>
    <t>27.08/A=</t>
  </si>
  <si>
    <t xml:space="preserve">and external air PCO2 is </t>
  </si>
  <si>
    <t>=(1.88-0.65)/1000*V</t>
  </si>
  <si>
    <t>1.23/1000*V</t>
  </si>
  <si>
    <t>=0.14*1.23/1000/L</t>
  </si>
  <si>
    <t>0.14*1.23/1000/L</t>
  </si>
  <si>
    <t>Advection</t>
  </si>
  <si>
    <r>
      <t>VA = M/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C</t>
    </r>
  </si>
  <si>
    <t>Diffusion</t>
  </si>
  <si>
    <t>V</t>
  </si>
  <si>
    <t>A</t>
  </si>
  <si>
    <t>M</t>
  </si>
  <si>
    <t xml:space="preserve">D 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</si>
  <si>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C</t>
    </r>
  </si>
  <si>
    <t>length of cavities</t>
  </si>
  <si>
    <t>diffusion coefficient</t>
  </si>
  <si>
    <t>difference in concentration</t>
  </si>
  <si>
    <t>mass flux (M T ^-1</t>
  </si>
  <si>
    <t>cross-sectional area</t>
  </si>
  <si>
    <t xml:space="preserve"> velocity of air flow</t>
  </si>
  <si>
    <t>Take A = 1</t>
  </si>
  <si>
    <t>V (cm/sec)</t>
  </si>
  <si>
    <t>L (cm)</t>
  </si>
  <si>
    <t>M ratio = V/L</t>
  </si>
  <si>
    <r>
      <t xml:space="preserve">L/A = </t>
    </r>
    <r>
      <rPr>
        <sz val="11"/>
        <color indexed="8"/>
        <rFont val="Arial"/>
        <family val="2"/>
      </rPr>
      <t>d</t>
    </r>
    <r>
      <rPr>
        <sz val="11"/>
        <color theme="1"/>
        <rFont val="Calibri"/>
        <family val="2"/>
      </rPr>
      <t>CD/M</t>
    </r>
  </si>
  <si>
    <t>Madv/Mdiff =</t>
  </si>
  <si>
    <r>
      <t>M</t>
    </r>
    <r>
      <rPr>
        <vertAlign val="subscript"/>
        <sz val="11"/>
        <color indexed="8"/>
        <rFont val="Calibri"/>
        <family val="2"/>
      </rPr>
      <t>adv</t>
    </r>
    <r>
      <rPr>
        <sz val="11"/>
        <color theme="1"/>
        <rFont val="Calibri"/>
        <family val="2"/>
      </rPr>
      <t>= VA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C</t>
    </r>
  </si>
  <si>
    <r>
      <t>M</t>
    </r>
    <r>
      <rPr>
        <vertAlign val="subscript"/>
        <sz val="11"/>
        <color indexed="8"/>
        <rFont val="Calibri"/>
        <family val="2"/>
      </rPr>
      <t>diff</t>
    </r>
    <r>
      <rPr>
        <sz val="11"/>
        <color theme="1"/>
        <rFont val="Calibri"/>
        <family val="2"/>
      </rPr>
      <t xml:space="preserve"> = AdCD/L</t>
    </r>
  </si>
  <si>
    <t>D = 0.14 cm2sec-1</t>
  </si>
  <si>
    <t>V*L/0.14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</si>
</sst>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8"/>
      <name val="Arial"/>
      <family val="2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b/>
      <vertAlign val="superscript"/>
      <sz val="18"/>
      <color indexed="8"/>
      <name val="Arial"/>
      <family val="0"/>
    </font>
    <font>
      <sz val="18"/>
      <color indexed="8"/>
      <name val="Arial"/>
      <family val="0"/>
    </font>
    <font>
      <vertAlign val="superscript"/>
      <sz val="18"/>
      <color indexed="8"/>
      <name val="Arial"/>
      <family val="0"/>
    </font>
    <font>
      <vertAlign val="superscript"/>
      <sz val="16"/>
      <color indexed="8"/>
      <name val="Arial"/>
      <family val="0"/>
    </font>
    <font>
      <sz val="14"/>
      <color indexed="8"/>
      <name val="Arial"/>
      <family val="0"/>
    </font>
    <font>
      <vertAlign val="superscript"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17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2975"/>
          <c:w val="0.904"/>
          <c:h val="0.9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data!$G$19</c:f>
              <c:strCache>
                <c:ptCount val="1"/>
                <c:pt idx="0">
                  <c:v>Cross-sectional area A, cm2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data!$G$20:$G$28</c:f>
              <c:numCache>
                <c:ptCount val="9"/>
                <c:pt idx="0">
                  <c:v>157278.35849787068</c:v>
                </c:pt>
                <c:pt idx="1">
                  <c:v>314556.71699574136</c:v>
                </c:pt>
                <c:pt idx="2">
                  <c:v>786391.7924893535</c:v>
                </c:pt>
                <c:pt idx="3">
                  <c:v>1572783.584978707</c:v>
                </c:pt>
                <c:pt idx="4">
                  <c:v>3145567.169957414</c:v>
                </c:pt>
                <c:pt idx="5">
                  <c:v>7863917.924893534</c:v>
                </c:pt>
                <c:pt idx="6">
                  <c:v>15727835.849787068</c:v>
                </c:pt>
                <c:pt idx="7">
                  <c:v>31455671.699574135</c:v>
                </c:pt>
                <c:pt idx="8">
                  <c:v>78639179.24893534</c:v>
                </c:pt>
              </c:numCache>
            </c:numRef>
          </c:xVal>
          <c:yVal>
            <c:numRef>
              <c:f>data!$H$20:$H$28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data!$C$20:$C$28</c:f>
              <c:numCache>
                <c:ptCount val="9"/>
                <c:pt idx="0">
                  <c:v>22018970.189701896</c:v>
                </c:pt>
                <c:pt idx="1">
                  <c:v>11009485.094850948</c:v>
                </c:pt>
                <c:pt idx="2">
                  <c:v>4403794.037940379</c:v>
                </c:pt>
                <c:pt idx="3">
                  <c:v>2201897.0189701896</c:v>
                </c:pt>
                <c:pt idx="4">
                  <c:v>1100948.5094850948</c:v>
                </c:pt>
                <c:pt idx="5">
                  <c:v>440379.40379403793</c:v>
                </c:pt>
                <c:pt idx="6">
                  <c:v>220189.70189701897</c:v>
                </c:pt>
                <c:pt idx="7">
                  <c:v>110094.85094850948</c:v>
                </c:pt>
                <c:pt idx="8">
                  <c:v>22018.970189701897</c:v>
                </c:pt>
              </c:numCache>
            </c:numRef>
          </c:xVal>
          <c:yVal>
            <c:numRef>
              <c:f>data!$D$20:$D$28</c:f>
              <c:numCache>
                <c:ptCount val="9"/>
                <c:pt idx="0">
                  <c:v>0.001</c:v>
                </c:pt>
                <c:pt idx="1">
                  <c:v>0.002</c:v>
                </c:pt>
                <c:pt idx="2">
                  <c:v>0.005</c:v>
                </c:pt>
                <c:pt idx="3">
                  <c:v>0.01</c:v>
                </c:pt>
                <c:pt idx="4">
                  <c:v>0.02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1</c:v>
                </c:pt>
              </c:numCache>
            </c:numRef>
          </c:yVal>
          <c:smooth val="0"/>
        </c:ser>
        <c:axId val="59569025"/>
        <c:axId val="66359178"/>
      </c:scatterChart>
      <c:valAx>
        <c:axId val="59569025"/>
        <c:scaling>
          <c:logBase val="10"/>
          <c:orientation val="minMax"/>
          <c:max val="10000000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Cross-sectional area A, cm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59178"/>
        <c:crossesAt val="0.001"/>
        <c:crossBetween val="midCat"/>
        <c:dispUnits/>
      </c:valAx>
      <c:valAx>
        <c:axId val="66359178"/>
        <c:scaling>
          <c:logBase val="10"/>
          <c:orientation val="minMax"/>
          <c:max val="1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Diffusive length L, cm 
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or Advective velocity V cm sec</a:t>
                </a:r>
                <a:r>
                  <a:rPr lang="en-US" cap="none" sz="1800" b="0" i="0" u="none" baseline="30000">
                    <a:solidFill>
                      <a:srgbClr val="000000"/>
                    </a:solidFill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690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3"/>
          <c:y val="0.01775"/>
          <c:w val="0.6255"/>
          <c:h val="0.81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data'!$H$10:$H$13</c:f>
              <c:numCache>
                <c:ptCount val="4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</c:numCache>
            </c:numRef>
          </c:xVal>
          <c:yVal>
            <c:numRef>
              <c:f>'general data'!$I$10:$I$13</c:f>
              <c:numCache>
                <c:ptCount val="4"/>
                <c:pt idx="0">
                  <c:v>0.07142857142857142</c:v>
                </c:pt>
                <c:pt idx="1">
                  <c:v>0.7142857142857143</c:v>
                </c:pt>
                <c:pt idx="2">
                  <c:v>7.142857142857142</c:v>
                </c:pt>
                <c:pt idx="3">
                  <c:v>71.42857142857142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data'!$H$15:$H$18</c:f>
              <c:numCache>
                <c:ptCount val="4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</c:numCache>
            </c:numRef>
          </c:xVal>
          <c:yVal>
            <c:numRef>
              <c:f>'general data'!$I$15:$I$18</c:f>
              <c:numCache>
                <c:ptCount val="4"/>
                <c:pt idx="0">
                  <c:v>0.7142857142857143</c:v>
                </c:pt>
                <c:pt idx="1">
                  <c:v>7.142857142857142</c:v>
                </c:pt>
                <c:pt idx="2">
                  <c:v>71.42857142857142</c:v>
                </c:pt>
                <c:pt idx="3">
                  <c:v>714.2857142857142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data'!$H$20:$H$23</c:f>
              <c:numCache>
                <c:ptCount val="4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</c:numCache>
            </c:numRef>
          </c:xVal>
          <c:yVal>
            <c:numRef>
              <c:f>'general data'!$I$20:$I$23</c:f>
              <c:numCache>
                <c:ptCount val="4"/>
                <c:pt idx="0">
                  <c:v>7.142857142857142</c:v>
                </c:pt>
                <c:pt idx="1">
                  <c:v>71.42857142857142</c:v>
                </c:pt>
                <c:pt idx="2">
                  <c:v>714.2857142857142</c:v>
                </c:pt>
                <c:pt idx="3">
                  <c:v>7142.857142857142</c:v>
                </c:pt>
              </c:numCache>
            </c:numRef>
          </c:yVal>
          <c:smooth val="0"/>
        </c:ser>
        <c:axId val="60361691"/>
        <c:axId val="6384308"/>
      </c:scatterChart>
      <c:valAx>
        <c:axId val="60361691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Length of cavities (cm)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384308"/>
        <c:crossesAt val="0.01"/>
        <c:crossBetween val="midCat"/>
        <c:dispUnits/>
      </c:valAx>
      <c:valAx>
        <c:axId val="6384308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Ratio of advective to diffusive mass transport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361691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" right="0.7" top="0.75" bottom="0.75" header="0.3" footer="0.3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0.08575</cdr:y>
    </cdr:from>
    <cdr:to>
      <cdr:x>0.92775</cdr:x>
      <cdr:y>0.08725</cdr:y>
    </cdr:to>
    <cdr:sp>
      <cdr:nvSpPr>
        <cdr:cNvPr id="1" name="Straight Connector 4"/>
        <cdr:cNvSpPr>
          <a:spLocks/>
        </cdr:cNvSpPr>
      </cdr:nvSpPr>
      <cdr:spPr>
        <a:xfrm flipV="1">
          <a:off x="6648450" y="504825"/>
          <a:ext cx="20669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0.8955</cdr:x>
      <cdr:y>0.03425</cdr:y>
    </cdr:from>
    <cdr:to>
      <cdr:x>0.8955</cdr:x>
      <cdr:y>0.08575</cdr:y>
    </cdr:to>
    <cdr:sp>
      <cdr:nvSpPr>
        <cdr:cNvPr id="2" name="Straight Arrow Connector 6"/>
        <cdr:cNvSpPr>
          <a:spLocks/>
        </cdr:cNvSpPr>
      </cdr:nvSpPr>
      <cdr:spPr>
        <a:xfrm rot="5400000" flipH="1" flipV="1">
          <a:off x="8410575" y="200025"/>
          <a:ext cx="0" cy="3048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0.40975</cdr:x>
      <cdr:y>0.02475</cdr:y>
    </cdr:from>
    <cdr:to>
      <cdr:x>0.881</cdr:x>
      <cdr:y>0.08425</cdr:y>
    </cdr:to>
    <cdr:sp>
      <cdr:nvSpPr>
        <cdr:cNvPr id="3" name="TextBox 7"/>
        <cdr:cNvSpPr txBox="1">
          <a:spLocks noChangeArrowheads="1"/>
        </cdr:cNvSpPr>
      </cdr:nvSpPr>
      <cdr:spPr>
        <a:xfrm>
          <a:off x="3848100" y="142875"/>
          <a:ext cx="4429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Minimum feasible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diffusional path length</a:t>
          </a:r>
        </a:p>
      </cdr:txBody>
    </cdr:sp>
  </cdr:relSizeAnchor>
  <cdr:relSizeAnchor xmlns:cdr="http://schemas.openxmlformats.org/drawingml/2006/chartDrawing">
    <cdr:from>
      <cdr:x>0.4635</cdr:x>
      <cdr:y>0.50575</cdr:y>
    </cdr:from>
    <cdr:to>
      <cdr:x>0.4635</cdr:x>
      <cdr:y>0.6455</cdr:y>
    </cdr:to>
    <cdr:sp>
      <cdr:nvSpPr>
        <cdr:cNvPr id="4" name="Straight Connector 8"/>
        <cdr:cNvSpPr>
          <a:spLocks/>
        </cdr:cNvSpPr>
      </cdr:nvSpPr>
      <cdr:spPr>
        <a:xfrm flipH="1" flipV="1">
          <a:off x="4352925" y="3009900"/>
          <a:ext cx="0" cy="828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0.60275</cdr:y>
    </cdr:from>
    <cdr:to>
      <cdr:x>0.4635</cdr:x>
      <cdr:y>0.60275</cdr:y>
    </cdr:to>
    <cdr:sp>
      <cdr:nvSpPr>
        <cdr:cNvPr id="5" name="Straight Arrow Connector 12"/>
        <cdr:cNvSpPr>
          <a:spLocks/>
        </cdr:cNvSpPr>
      </cdr:nvSpPr>
      <cdr:spPr>
        <a:xfrm flipH="1">
          <a:off x="3486150" y="3581400"/>
          <a:ext cx="866775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0.32925</cdr:x>
      <cdr:y>0.66225</cdr:y>
    </cdr:from>
    <cdr:to>
      <cdr:x>0.64525</cdr:x>
      <cdr:y>0.71875</cdr:y>
    </cdr:to>
    <cdr:sp>
      <cdr:nvSpPr>
        <cdr:cNvPr id="6" name="TextBox 1"/>
        <cdr:cNvSpPr txBox="1">
          <a:spLocks noChangeArrowheads="1"/>
        </cdr:cNvSpPr>
      </cdr:nvSpPr>
      <cdr:spPr>
        <a:xfrm>
          <a:off x="3086100" y="3933825"/>
          <a:ext cx="2971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Maximum feasible cross-sectional area </a:t>
          </a:r>
        </a:p>
      </cdr:txBody>
    </cdr:sp>
  </cdr:relSizeAnchor>
  <cdr:relSizeAnchor xmlns:cdr="http://schemas.openxmlformats.org/drawingml/2006/chartDrawing">
    <cdr:from>
      <cdr:x>0.1635</cdr:x>
      <cdr:y>0.3715</cdr:y>
    </cdr:from>
    <cdr:to>
      <cdr:x>0.317</cdr:x>
      <cdr:y>0.3715</cdr:y>
    </cdr:to>
    <cdr:sp>
      <cdr:nvSpPr>
        <cdr:cNvPr id="7" name="Straight Connector 14"/>
        <cdr:cNvSpPr>
          <a:spLocks/>
        </cdr:cNvSpPr>
      </cdr:nvSpPr>
      <cdr:spPr>
        <a:xfrm flipV="1">
          <a:off x="1533525" y="2209800"/>
          <a:ext cx="144780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0.20025</cdr:x>
      <cdr:y>0.376</cdr:y>
    </cdr:from>
    <cdr:to>
      <cdr:x>0.20025</cdr:x>
      <cdr:y>0.45</cdr:y>
    </cdr:to>
    <cdr:sp>
      <cdr:nvSpPr>
        <cdr:cNvPr id="8" name="Straight Arrow Connector 17"/>
        <cdr:cNvSpPr>
          <a:spLocks/>
        </cdr:cNvSpPr>
      </cdr:nvSpPr>
      <cdr:spPr>
        <a:xfrm rot="16200000" flipH="1">
          <a:off x="1876425" y="2238375"/>
          <a:ext cx="0" cy="438150"/>
        </a:xfrm>
        <a:prstGeom prst="straightConnector1">
          <a:avLst/>
        </a:prstGeom>
        <a:noFill/>
        <a:ln w="4445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0.308</cdr:y>
    </cdr:from>
    <cdr:to>
      <cdr:x>0.64075</cdr:x>
      <cdr:y>0.36375</cdr:y>
    </cdr:to>
    <cdr:sp>
      <cdr:nvSpPr>
        <cdr:cNvPr id="9" name="TextBox 1"/>
        <cdr:cNvSpPr txBox="1">
          <a:spLocks noChangeArrowheads="1"/>
        </cdr:cNvSpPr>
      </cdr:nvSpPr>
      <cdr:spPr>
        <a:xfrm>
          <a:off x="1590675" y="1828800"/>
          <a:ext cx="4429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Feasible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advective velocities</a:t>
          </a:r>
        </a:p>
      </cdr:txBody>
    </cdr:sp>
  </cdr:relSizeAnchor>
  <cdr:relSizeAnchor xmlns:cdr="http://schemas.openxmlformats.org/drawingml/2006/chartDrawing">
    <cdr:from>
      <cdr:x>0.64075</cdr:x>
      <cdr:y>0.14475</cdr:y>
    </cdr:from>
    <cdr:to>
      <cdr:x>0.76725</cdr:x>
      <cdr:y>0.25925</cdr:y>
    </cdr:to>
    <cdr:sp>
      <cdr:nvSpPr>
        <cdr:cNvPr id="10" name="TextBox 15"/>
        <cdr:cNvSpPr txBox="1">
          <a:spLocks noChangeArrowheads="1"/>
        </cdr:cNvSpPr>
      </cdr:nvSpPr>
      <cdr:spPr>
        <a:xfrm>
          <a:off x="6019800" y="857250"/>
          <a:ext cx="11906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Diffusion</a:t>
          </a:r>
        </a:p>
      </cdr:txBody>
    </cdr:sp>
  </cdr:relSizeAnchor>
  <cdr:relSizeAnchor xmlns:cdr="http://schemas.openxmlformats.org/drawingml/2006/chartDrawing">
    <cdr:from>
      <cdr:x>0.2325</cdr:x>
      <cdr:y>0.45075</cdr:y>
    </cdr:from>
    <cdr:to>
      <cdr:x>0.38</cdr:x>
      <cdr:y>0.56525</cdr:y>
    </cdr:to>
    <cdr:sp>
      <cdr:nvSpPr>
        <cdr:cNvPr id="11" name="TextBox 1"/>
        <cdr:cNvSpPr txBox="1">
          <a:spLocks noChangeArrowheads="1"/>
        </cdr:cNvSpPr>
      </cdr:nvSpPr>
      <cdr:spPr>
        <a:xfrm>
          <a:off x="2181225" y="2676525"/>
          <a:ext cx="13906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Advection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953125"/>
    <xdr:graphicFrame>
      <xdr:nvGraphicFramePr>
        <xdr:cNvPr id="1" name="Shape 1025"/>
        <xdr:cNvGraphicFramePr/>
      </xdr:nvGraphicFramePr>
      <xdr:xfrm>
        <a:off x="0" y="0"/>
        <a:ext cx="94011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0.21775</cdr:x>
      <cdr:y>0.0425</cdr:y>
    </cdr:from>
    <cdr:to>
      <cdr:x>0.75</cdr:x>
      <cdr:y>0.39125</cdr:y>
    </cdr:to>
    <cdr:sp>
      <cdr:nvSpPr>
        <cdr:cNvPr id="1" name="Rectangle 7"/>
        <cdr:cNvSpPr>
          <a:spLocks/>
        </cdr:cNvSpPr>
      </cdr:nvSpPr>
      <cdr:spPr>
        <a:xfrm rot="10800000">
          <a:off x="2038350" y="257175"/>
          <a:ext cx="4991100" cy="2143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8C3D91"/>
            </a:gs>
          </a:gsLst>
          <a:lin ang="5400000" scaled="1"/>
        </a:gra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0.21675</cdr:x>
      <cdr:y>0.40825</cdr:y>
    </cdr:from>
    <cdr:to>
      <cdr:x>0.751</cdr:x>
      <cdr:y>0.757</cdr:y>
    </cdr:to>
    <cdr:sp>
      <cdr:nvSpPr>
        <cdr:cNvPr id="2" name="Rectangle 5"/>
        <cdr:cNvSpPr>
          <a:spLocks/>
        </cdr:cNvSpPr>
      </cdr:nvSpPr>
      <cdr:spPr>
        <a:xfrm>
          <a:off x="2028825" y="2505075"/>
          <a:ext cx="5010150" cy="2143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8C3D91"/>
            </a:gs>
          </a:gsLst>
          <a:lin ang="5400000" scaled="1"/>
        </a:gra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0.6645</cdr:x>
      <cdr:y>0.21425</cdr:y>
    </cdr:from>
    <cdr:to>
      <cdr:x>0.742</cdr:x>
      <cdr:y>0.266</cdr:y>
    </cdr:to>
    <cdr:sp>
      <cdr:nvSpPr>
        <cdr:cNvPr id="3" name="TextBox 1"/>
        <cdr:cNvSpPr txBox="1">
          <a:spLocks noChangeArrowheads="1"/>
        </cdr:cNvSpPr>
      </cdr:nvSpPr>
      <cdr:spPr>
        <a:xfrm rot="20187187">
          <a:off x="6229350" y="1314450"/>
          <a:ext cx="7239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0.001 </a:t>
          </a: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0.62875</cdr:x>
      <cdr:y>0.072</cdr:y>
    </cdr:from>
    <cdr:to>
      <cdr:x>0.69325</cdr:x>
      <cdr:y>0.1185</cdr:y>
    </cdr:to>
    <cdr:sp>
      <cdr:nvSpPr>
        <cdr:cNvPr id="4" name="TextBox 1"/>
        <cdr:cNvSpPr txBox="1">
          <a:spLocks noChangeArrowheads="1"/>
        </cdr:cNvSpPr>
      </cdr:nvSpPr>
      <cdr:spPr>
        <a:xfrm rot="20207006">
          <a:off x="5895975" y="438150"/>
          <a:ext cx="6096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0.01 
</a:t>
          </a:r>
        </a:p>
      </cdr:txBody>
    </cdr:sp>
  </cdr:relSizeAnchor>
  <cdr:relSizeAnchor xmlns:cdr="http://schemas.openxmlformats.org/drawingml/2006/chartDrawing">
    <cdr:from>
      <cdr:x>0.37825</cdr:x>
      <cdr:y>0.05475</cdr:y>
    </cdr:from>
    <cdr:to>
      <cdr:x>0.431</cdr:x>
      <cdr:y>0.107</cdr:y>
    </cdr:to>
    <cdr:sp>
      <cdr:nvSpPr>
        <cdr:cNvPr id="5" name="TextBox 1"/>
        <cdr:cNvSpPr txBox="1">
          <a:spLocks noChangeArrowheads="1"/>
        </cdr:cNvSpPr>
      </cdr:nvSpPr>
      <cdr:spPr>
        <a:xfrm rot="20071907">
          <a:off x="3543300" y="333375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0.1 </a:t>
          </a: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0.21775</cdr:x>
      <cdr:y>0.40325</cdr:y>
    </cdr:from>
    <cdr:to>
      <cdr:x>0.75</cdr:x>
      <cdr:y>0.40325</cdr:y>
    </cdr:to>
    <cdr:sp>
      <cdr:nvSpPr>
        <cdr:cNvPr id="6" name="Straight Connector 9"/>
        <cdr:cNvSpPr>
          <a:spLocks/>
        </cdr:cNvSpPr>
      </cdr:nvSpPr>
      <cdr:spPr>
        <a:xfrm flipV="1">
          <a:off x="2038350" y="2476500"/>
          <a:ext cx="49911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0.4715</cdr:x>
      <cdr:y>0.35675</cdr:y>
    </cdr:from>
    <cdr:to>
      <cdr:x>0.75125</cdr:x>
      <cdr:y>0.40175</cdr:y>
    </cdr:to>
    <cdr:sp>
      <cdr:nvSpPr>
        <cdr:cNvPr id="7" name="TextBox 4"/>
        <cdr:cNvSpPr txBox="1">
          <a:spLocks noChangeArrowheads="1"/>
        </cdr:cNvSpPr>
      </cdr:nvSpPr>
      <cdr:spPr>
        <a:xfrm rot="20124733">
          <a:off x="4419600" y="2190750"/>
          <a:ext cx="262890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Advective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velocities (cm sec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0.385</cdr:x>
      <cdr:y>0.5965</cdr:y>
    </cdr:from>
    <cdr:to>
      <cdr:x>0.60575</cdr:x>
      <cdr:y>0.65375</cdr:y>
    </cdr:to>
    <cdr:sp>
      <cdr:nvSpPr>
        <cdr:cNvPr id="8" name="Rectangle 10"/>
        <cdr:cNvSpPr>
          <a:spLocks/>
        </cdr:cNvSpPr>
      </cdr:nvSpPr>
      <cdr:spPr>
        <a:xfrm>
          <a:off x="3609975" y="3667125"/>
          <a:ext cx="2066925" cy="3524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Diffusion</a:t>
          </a:r>
          <a:r>
            <a:rPr lang="en-US" cap="none" sz="1600" b="0" i="0" u="none" baseline="0">
              <a:solidFill>
                <a:srgbClr val="000000"/>
              </a:solidFill>
            </a:rPr>
            <a:t>-dominated</a:t>
          </a:r>
        </a:p>
      </cdr:txBody>
    </cdr:sp>
  </cdr:relSizeAnchor>
  <cdr:relSizeAnchor xmlns:cdr="http://schemas.openxmlformats.org/drawingml/2006/chartDrawing">
    <cdr:from>
      <cdr:x>0.21625</cdr:x>
      <cdr:y>0.25075</cdr:y>
    </cdr:from>
    <cdr:to>
      <cdr:x>0.74825</cdr:x>
      <cdr:y>0.6095</cdr:y>
    </cdr:to>
    <cdr:sp>
      <cdr:nvSpPr>
        <cdr:cNvPr id="9" name="Straight Connector 12"/>
        <cdr:cNvSpPr>
          <a:spLocks/>
        </cdr:cNvSpPr>
      </cdr:nvSpPr>
      <cdr:spPr>
        <a:xfrm flipV="1">
          <a:off x="2028825" y="1533525"/>
          <a:ext cx="4991100" cy="22098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0.21625</cdr:x>
      <cdr:y>0.06975</cdr:y>
    </cdr:from>
    <cdr:to>
      <cdr:x>0.749</cdr:x>
      <cdr:y>0.42775</cdr:y>
    </cdr:to>
    <cdr:sp>
      <cdr:nvSpPr>
        <cdr:cNvPr id="10" name="Straight Connector 13"/>
        <cdr:cNvSpPr>
          <a:spLocks/>
        </cdr:cNvSpPr>
      </cdr:nvSpPr>
      <cdr:spPr>
        <a:xfrm flipV="1">
          <a:off x="2028825" y="428625"/>
          <a:ext cx="5000625" cy="22002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0.2155</cdr:x>
      <cdr:y>0.044</cdr:y>
    </cdr:from>
    <cdr:to>
      <cdr:x>0.517</cdr:x>
      <cdr:y>0.25075</cdr:y>
    </cdr:to>
    <cdr:sp>
      <cdr:nvSpPr>
        <cdr:cNvPr id="11" name="Straight Connector 14"/>
        <cdr:cNvSpPr>
          <a:spLocks/>
        </cdr:cNvSpPr>
      </cdr:nvSpPr>
      <cdr:spPr>
        <a:xfrm flipV="1">
          <a:off x="2019300" y="266700"/>
          <a:ext cx="2828925" cy="12763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0.34875</cdr:x>
      <cdr:y>0.1735</cdr:y>
    </cdr:from>
    <cdr:to>
      <cdr:x>0.579</cdr:x>
      <cdr:y>0.23075</cdr:y>
    </cdr:to>
    <cdr:sp>
      <cdr:nvSpPr>
        <cdr:cNvPr id="12" name="Rectangle 11"/>
        <cdr:cNvSpPr>
          <a:spLocks/>
        </cdr:cNvSpPr>
      </cdr:nvSpPr>
      <cdr:spPr>
        <a:xfrm>
          <a:off x="3267075" y="1066800"/>
          <a:ext cx="2162175" cy="3524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Advection</a:t>
          </a:r>
          <a:r>
            <a:rPr lang="en-US" cap="none" sz="1600" b="0" i="0" u="none" baseline="0">
              <a:solidFill>
                <a:srgbClr val="000000"/>
              </a:solidFill>
            </a:rPr>
            <a:t>-dominated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5">
      <selection activeCell="H14" sqref="H14"/>
    </sheetView>
  </sheetViews>
  <sheetFormatPr defaultColWidth="9.140625" defaultRowHeight="15"/>
  <cols>
    <col min="1" max="1" width="9.140625" style="0" customWidth="1"/>
    <col min="2" max="2" width="35.7109375" style="0" customWidth="1"/>
    <col min="3" max="3" width="13.8515625" style="0" customWidth="1"/>
    <col min="4" max="4" width="14.421875" style="0" customWidth="1"/>
    <col min="5" max="5" width="9.140625" style="0" customWidth="1"/>
    <col min="6" max="6" width="15.7109375" style="0" customWidth="1"/>
    <col min="7" max="8" width="9.140625" style="0" customWidth="1"/>
    <col min="9" max="9" width="13.28125" style="0" customWidth="1"/>
    <col min="10" max="10" width="18.7109375" style="0" bestFit="1" customWidth="1"/>
    <col min="11" max="11" width="9.140625" style="0" customWidth="1"/>
    <col min="12" max="12" width="14.28125" style="0" customWidth="1"/>
    <col min="13" max="13" width="5.00390625" style="0" bestFit="1" customWidth="1"/>
    <col min="15" max="15" width="8.8515625" style="0" bestFit="1" customWidth="1"/>
  </cols>
  <sheetData>
    <row r="1" spans="1:11" ht="17.25">
      <c r="A1" t="s">
        <v>13</v>
      </c>
      <c r="E1" t="s">
        <v>4</v>
      </c>
      <c r="I1" t="s">
        <v>0</v>
      </c>
      <c r="K1" t="s">
        <v>1</v>
      </c>
    </row>
    <row r="3" spans="1:11" ht="17.25">
      <c r="A3" t="s">
        <v>14</v>
      </c>
      <c r="D3" t="s">
        <v>2</v>
      </c>
      <c r="I3" t="s">
        <v>3</v>
      </c>
      <c r="K3" t="s">
        <v>1</v>
      </c>
    </row>
    <row r="5" ht="15">
      <c r="A5" t="s">
        <v>15</v>
      </c>
    </row>
    <row r="6" spans="1:7" ht="18.75">
      <c r="A6" t="s">
        <v>16</v>
      </c>
      <c r="C6" s="4">
        <v>2340000</v>
      </c>
      <c r="D6" t="s">
        <v>10</v>
      </c>
      <c r="E6" s="3" t="s">
        <v>12</v>
      </c>
      <c r="F6" s="1">
        <f>C6/24/3600</f>
        <v>27.083333333333332</v>
      </c>
      <c r="G6" t="s">
        <v>11</v>
      </c>
    </row>
    <row r="7" spans="1:11" ht="17.25">
      <c r="A7" t="s">
        <v>18</v>
      </c>
      <c r="F7" t="s">
        <v>37</v>
      </c>
      <c r="G7" t="s">
        <v>17</v>
      </c>
      <c r="I7" s="3" t="s">
        <v>19</v>
      </c>
      <c r="J7" s="3" t="s">
        <v>40</v>
      </c>
      <c r="K7" t="s">
        <v>20</v>
      </c>
    </row>
    <row r="8" spans="5:12" ht="17.25">
      <c r="E8" t="s">
        <v>30</v>
      </c>
      <c r="F8" s="1"/>
      <c r="I8">
        <v>1.88</v>
      </c>
      <c r="J8" t="s">
        <v>5</v>
      </c>
      <c r="K8">
        <f>I8/1000</f>
        <v>0.00188</v>
      </c>
      <c r="L8" s="3" t="s">
        <v>7</v>
      </c>
    </row>
    <row r="9" spans="5:12" ht="17.25">
      <c r="E9" t="s">
        <v>39</v>
      </c>
      <c r="F9" s="1"/>
      <c r="I9">
        <v>0.65</v>
      </c>
      <c r="J9" t="s">
        <v>5</v>
      </c>
      <c r="K9">
        <f>I9/1000</f>
        <v>0.00065</v>
      </c>
      <c r="L9" s="3" t="s">
        <v>7</v>
      </c>
    </row>
    <row r="10" spans="6:11" ht="15">
      <c r="F10" s="1"/>
      <c r="K10" s="3"/>
    </row>
    <row r="11" spans="1:4" ht="15">
      <c r="A11" t="s">
        <v>31</v>
      </c>
      <c r="C11" t="s">
        <v>38</v>
      </c>
      <c r="D11" t="s">
        <v>41</v>
      </c>
    </row>
    <row r="12" spans="3:4" ht="15">
      <c r="C12" t="s">
        <v>21</v>
      </c>
      <c r="D12" s="4">
        <f>F6/(K8-K9)</f>
        <v>22018.970189701897</v>
      </c>
    </row>
    <row r="13" ht="15">
      <c r="A13" t="s">
        <v>22</v>
      </c>
    </row>
    <row r="14" spans="1:12" ht="17.25">
      <c r="A14" t="s">
        <v>18</v>
      </c>
      <c r="C14" s="3" t="s">
        <v>32</v>
      </c>
      <c r="F14" s="3" t="s">
        <v>42</v>
      </c>
      <c r="G14" t="s">
        <v>33</v>
      </c>
      <c r="H14">
        <v>0.14</v>
      </c>
      <c r="I14" t="s">
        <v>34</v>
      </c>
      <c r="L14" t="s">
        <v>6</v>
      </c>
    </row>
    <row r="15" spans="3:13" ht="17.25">
      <c r="C15" t="s">
        <v>38</v>
      </c>
      <c r="D15" t="s">
        <v>43</v>
      </c>
      <c r="G15" t="s">
        <v>35</v>
      </c>
      <c r="H15">
        <f>K8-K9</f>
        <v>0.00123</v>
      </c>
      <c r="I15" t="s">
        <v>36</v>
      </c>
      <c r="M15" t="s">
        <v>8</v>
      </c>
    </row>
    <row r="16" spans="3:4" ht="15">
      <c r="C16" t="s">
        <v>23</v>
      </c>
      <c r="D16" s="8">
        <f>H14*H15/F6</f>
        <v>6.358153846153847E-06</v>
      </c>
    </row>
    <row r="18" spans="4:8" ht="15">
      <c r="D18" s="6" t="s">
        <v>25</v>
      </c>
      <c r="H18" s="6" t="s">
        <v>28</v>
      </c>
    </row>
    <row r="19" spans="3:9" ht="62.25">
      <c r="C19" s="7" t="s">
        <v>29</v>
      </c>
      <c r="D19" t="s">
        <v>24</v>
      </c>
      <c r="E19" t="s">
        <v>26</v>
      </c>
      <c r="G19" s="7" t="s">
        <v>29</v>
      </c>
      <c r="H19" t="s">
        <v>9</v>
      </c>
      <c r="I19" t="s">
        <v>27</v>
      </c>
    </row>
    <row r="20" spans="3:9" ht="15">
      <c r="C20" s="4">
        <f aca="true" t="shared" si="0" ref="C20:C28">E20/D20</f>
        <v>22018970.189701896</v>
      </c>
      <c r="D20">
        <v>0.001</v>
      </c>
      <c r="E20" s="4">
        <f>D$12</f>
        <v>22018.970189701897</v>
      </c>
      <c r="G20">
        <f aca="true" t="shared" si="1" ref="G20:G28">H20/I20</f>
        <v>157278.35849787068</v>
      </c>
      <c r="H20">
        <v>1</v>
      </c>
      <c r="I20" s="8">
        <f>D$16</f>
        <v>6.358153846153847E-06</v>
      </c>
    </row>
    <row r="21" spans="3:9" ht="15">
      <c r="C21" s="4">
        <f t="shared" si="0"/>
        <v>11009485.094850948</v>
      </c>
      <c r="D21">
        <v>0.002</v>
      </c>
      <c r="E21" s="4">
        <f aca="true" t="shared" si="2" ref="E21:E28">D$12</f>
        <v>22018.970189701897</v>
      </c>
      <c r="G21">
        <f t="shared" si="1"/>
        <v>314556.71699574136</v>
      </c>
      <c r="H21">
        <v>2</v>
      </c>
      <c r="I21" s="8">
        <f aca="true" t="shared" si="3" ref="I21:I28">D$16</f>
        <v>6.358153846153847E-06</v>
      </c>
    </row>
    <row r="22" spans="3:9" ht="15">
      <c r="C22" s="4">
        <f t="shared" si="0"/>
        <v>4403794.037940379</v>
      </c>
      <c r="D22">
        <v>0.005</v>
      </c>
      <c r="E22" s="4">
        <f t="shared" si="2"/>
        <v>22018.970189701897</v>
      </c>
      <c r="G22">
        <f t="shared" si="1"/>
        <v>786391.7924893535</v>
      </c>
      <c r="H22">
        <v>5</v>
      </c>
      <c r="I22" s="8">
        <f t="shared" si="3"/>
        <v>6.358153846153847E-06</v>
      </c>
    </row>
    <row r="23" spans="3:9" ht="15">
      <c r="C23" s="4">
        <f t="shared" si="0"/>
        <v>2201897.0189701896</v>
      </c>
      <c r="D23">
        <v>0.01</v>
      </c>
      <c r="E23" s="4">
        <f t="shared" si="2"/>
        <v>22018.970189701897</v>
      </c>
      <c r="G23">
        <f t="shared" si="1"/>
        <v>1572783.584978707</v>
      </c>
      <c r="H23">
        <v>10</v>
      </c>
      <c r="I23" s="8">
        <f t="shared" si="3"/>
        <v>6.358153846153847E-06</v>
      </c>
    </row>
    <row r="24" spans="3:9" ht="15">
      <c r="C24" s="4">
        <f t="shared" si="0"/>
        <v>1100948.5094850948</v>
      </c>
      <c r="D24">
        <v>0.02</v>
      </c>
      <c r="E24" s="4">
        <f t="shared" si="2"/>
        <v>22018.970189701897</v>
      </c>
      <c r="G24">
        <f t="shared" si="1"/>
        <v>3145567.169957414</v>
      </c>
      <c r="H24">
        <v>20</v>
      </c>
      <c r="I24" s="8">
        <f t="shared" si="3"/>
        <v>6.358153846153847E-06</v>
      </c>
    </row>
    <row r="25" spans="3:9" ht="15">
      <c r="C25" s="4">
        <f t="shared" si="0"/>
        <v>440379.40379403793</v>
      </c>
      <c r="D25">
        <v>0.05</v>
      </c>
      <c r="E25" s="4">
        <f t="shared" si="2"/>
        <v>22018.970189701897</v>
      </c>
      <c r="G25">
        <f t="shared" si="1"/>
        <v>7863917.924893534</v>
      </c>
      <c r="H25">
        <v>50</v>
      </c>
      <c r="I25" s="8">
        <f t="shared" si="3"/>
        <v>6.358153846153847E-06</v>
      </c>
    </row>
    <row r="26" spans="3:9" ht="15">
      <c r="C26" s="4">
        <f t="shared" si="0"/>
        <v>220189.70189701897</v>
      </c>
      <c r="D26">
        <v>0.1</v>
      </c>
      <c r="E26" s="4">
        <f t="shared" si="2"/>
        <v>22018.970189701897</v>
      </c>
      <c r="G26">
        <f t="shared" si="1"/>
        <v>15727835.849787068</v>
      </c>
      <c r="H26">
        <v>100</v>
      </c>
      <c r="I26" s="8">
        <f t="shared" si="3"/>
        <v>6.358153846153847E-06</v>
      </c>
    </row>
    <row r="27" spans="3:9" ht="15">
      <c r="C27" s="4">
        <f t="shared" si="0"/>
        <v>110094.85094850948</v>
      </c>
      <c r="D27">
        <v>0.2</v>
      </c>
      <c r="E27" s="4">
        <f t="shared" si="2"/>
        <v>22018.970189701897</v>
      </c>
      <c r="G27">
        <f t="shared" si="1"/>
        <v>31455671.699574135</v>
      </c>
      <c r="H27">
        <v>200</v>
      </c>
      <c r="I27" s="8">
        <f t="shared" si="3"/>
        <v>6.358153846153847E-06</v>
      </c>
    </row>
    <row r="28" spans="3:9" ht="15">
      <c r="C28" s="4">
        <f t="shared" si="0"/>
        <v>22018.970189701897</v>
      </c>
      <c r="D28">
        <v>1</v>
      </c>
      <c r="E28" s="4">
        <f t="shared" si="2"/>
        <v>22018.970189701897</v>
      </c>
      <c r="G28">
        <f t="shared" si="1"/>
        <v>78639179.24893534</v>
      </c>
      <c r="H28">
        <v>500</v>
      </c>
      <c r="I28" s="8">
        <f t="shared" si="3"/>
        <v>6.358153846153847E-06</v>
      </c>
    </row>
    <row r="34" spans="3:5" ht="15">
      <c r="C34" s="1"/>
      <c r="E34" s="3"/>
    </row>
    <row r="36" ht="15">
      <c r="F36" s="2"/>
    </row>
    <row r="37" ht="15">
      <c r="F37" s="5"/>
    </row>
    <row r="38" ht="15">
      <c r="F38" s="1"/>
    </row>
    <row r="50" ht="15">
      <c r="F50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6.140625" style="0" customWidth="1"/>
  </cols>
  <sheetData>
    <row r="1" spans="1:6" ht="15">
      <c r="A1" t="s">
        <v>44</v>
      </c>
      <c r="B1" t="s">
        <v>46</v>
      </c>
      <c r="E1" t="s">
        <v>47</v>
      </c>
      <c r="F1" t="s">
        <v>57</v>
      </c>
    </row>
    <row r="2" spans="1:6" ht="15">
      <c r="A2" t="s">
        <v>45</v>
      </c>
      <c r="B2" t="s">
        <v>62</v>
      </c>
      <c r="E2" t="s">
        <v>48</v>
      </c>
      <c r="F2" t="s">
        <v>56</v>
      </c>
    </row>
    <row r="3" spans="5:6" ht="15">
      <c r="E3" t="s">
        <v>49</v>
      </c>
      <c r="F3" t="s">
        <v>55</v>
      </c>
    </row>
    <row r="4" spans="1:6" ht="18">
      <c r="A4" t="s">
        <v>64</v>
      </c>
      <c r="B4" t="s">
        <v>65</v>
      </c>
      <c r="E4" t="s">
        <v>51</v>
      </c>
      <c r="F4" t="s">
        <v>54</v>
      </c>
    </row>
    <row r="5" spans="5:6" ht="15">
      <c r="E5" t="s">
        <v>50</v>
      </c>
      <c r="F5" t="s">
        <v>53</v>
      </c>
    </row>
    <row r="6" spans="1:6" ht="15">
      <c r="A6" t="s">
        <v>58</v>
      </c>
      <c r="E6" t="s">
        <v>9</v>
      </c>
      <c r="F6" t="s">
        <v>52</v>
      </c>
    </row>
    <row r="7" ht="15">
      <c r="A7" t="s">
        <v>66</v>
      </c>
    </row>
    <row r="9" spans="1:9" ht="15">
      <c r="A9" t="s">
        <v>63</v>
      </c>
      <c r="B9" t="s">
        <v>67</v>
      </c>
      <c r="G9" t="s">
        <v>59</v>
      </c>
      <c r="H9" t="s">
        <v>60</v>
      </c>
      <c r="I9" t="s">
        <v>61</v>
      </c>
    </row>
    <row r="10" spans="7:9" ht="15">
      <c r="G10">
        <v>0.001</v>
      </c>
      <c r="H10">
        <v>10</v>
      </c>
      <c r="I10">
        <f>G10*H10/0.14</f>
        <v>0.07142857142857142</v>
      </c>
    </row>
    <row r="11" spans="7:9" ht="15">
      <c r="G11">
        <v>0.001</v>
      </c>
      <c r="H11">
        <v>100</v>
      </c>
      <c r="I11">
        <f>G11*H11/0.14</f>
        <v>0.7142857142857143</v>
      </c>
    </row>
    <row r="12" spans="7:9" ht="15">
      <c r="G12">
        <v>0.001</v>
      </c>
      <c r="H12">
        <v>1000</v>
      </c>
      <c r="I12">
        <f>G12*H12/0.14</f>
        <v>7.142857142857142</v>
      </c>
    </row>
    <row r="13" spans="7:9" ht="15">
      <c r="G13">
        <v>0.001</v>
      </c>
      <c r="H13">
        <v>10000</v>
      </c>
      <c r="I13">
        <f>G13*H13/0.14</f>
        <v>71.42857142857142</v>
      </c>
    </row>
    <row r="15" spans="7:9" ht="15">
      <c r="G15">
        <v>0.01</v>
      </c>
      <c r="H15">
        <v>10</v>
      </c>
      <c r="I15">
        <f>G15*H15/0.14</f>
        <v>0.7142857142857143</v>
      </c>
    </row>
    <row r="16" spans="7:9" ht="15">
      <c r="G16">
        <v>0.01</v>
      </c>
      <c r="H16">
        <v>100</v>
      </c>
      <c r="I16">
        <f>G16*H16/0.14</f>
        <v>7.142857142857142</v>
      </c>
    </row>
    <row r="17" spans="7:9" ht="15">
      <c r="G17">
        <v>0.01</v>
      </c>
      <c r="H17">
        <v>1000</v>
      </c>
      <c r="I17">
        <f>G17*H17/0.14</f>
        <v>71.42857142857142</v>
      </c>
    </row>
    <row r="18" spans="7:9" ht="15">
      <c r="G18">
        <v>0.01</v>
      </c>
      <c r="H18">
        <v>10000</v>
      </c>
      <c r="I18">
        <f>G18*H18/0.14</f>
        <v>714.2857142857142</v>
      </c>
    </row>
    <row r="20" spans="7:9" ht="15">
      <c r="G20">
        <v>0.1</v>
      </c>
      <c r="H20">
        <v>10</v>
      </c>
      <c r="I20">
        <f>G20*H20/0.14</f>
        <v>7.142857142857142</v>
      </c>
    </row>
    <row r="21" spans="7:9" ht="15">
      <c r="G21">
        <v>0.1</v>
      </c>
      <c r="H21">
        <v>100</v>
      </c>
      <c r="I21">
        <f>G21*H21/0.14</f>
        <v>71.42857142857142</v>
      </c>
    </row>
    <row r="22" spans="7:9" ht="15">
      <c r="G22">
        <v>0.1</v>
      </c>
      <c r="H22">
        <v>1000</v>
      </c>
      <c r="I22">
        <f>G22*H22/0.14</f>
        <v>714.2857142857142</v>
      </c>
    </row>
    <row r="23" spans="7:9" ht="15">
      <c r="G23">
        <v>0.1</v>
      </c>
      <c r="H23">
        <v>10000</v>
      </c>
      <c r="I23">
        <f>G23*H23/0.14</f>
        <v>7142.857142857142</v>
      </c>
    </row>
    <row r="25" spans="7:9" ht="15">
      <c r="G25">
        <v>1</v>
      </c>
      <c r="H25">
        <v>10</v>
      </c>
      <c r="I25">
        <f>G25*H25/0.14</f>
        <v>71.42857142857142</v>
      </c>
    </row>
    <row r="26" spans="7:9" ht="15">
      <c r="G26">
        <v>1</v>
      </c>
      <c r="H26">
        <v>100</v>
      </c>
      <c r="I26">
        <f>G26*H26/0.14</f>
        <v>714.2857142857142</v>
      </c>
    </row>
    <row r="27" spans="7:9" ht="15">
      <c r="G27">
        <v>1</v>
      </c>
      <c r="H27">
        <v>1000</v>
      </c>
      <c r="I27">
        <f>G27*H27/0.14</f>
        <v>7142.857142857142</v>
      </c>
    </row>
    <row r="28" spans="7:9" ht="15">
      <c r="G28">
        <v>1</v>
      </c>
      <c r="H28">
        <v>10000</v>
      </c>
      <c r="I28">
        <f>G28*H28/0.14</f>
        <v>71428.57142857142</v>
      </c>
    </row>
    <row r="30" spans="7:9" ht="15">
      <c r="G30">
        <v>10</v>
      </c>
      <c r="H30">
        <v>10</v>
      </c>
      <c r="I30">
        <f>G30*H30/0.14</f>
        <v>714.2857142857142</v>
      </c>
    </row>
    <row r="31" spans="7:9" ht="15">
      <c r="G31">
        <v>10</v>
      </c>
      <c r="H31">
        <v>100</v>
      </c>
      <c r="I31">
        <f>G31*H31/0.14</f>
        <v>7142.857142857142</v>
      </c>
    </row>
    <row r="32" spans="7:9" ht="15">
      <c r="G32">
        <v>10</v>
      </c>
      <c r="H32">
        <v>1000</v>
      </c>
      <c r="I32">
        <f>G32*H32/0.14</f>
        <v>71428.57142857142</v>
      </c>
    </row>
    <row r="33" spans="7:9" ht="15">
      <c r="G33">
        <v>10</v>
      </c>
      <c r="H33">
        <v>10000</v>
      </c>
      <c r="I33">
        <f>G33*H33/0.14</f>
        <v>714285.7142857142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Fairchild</dc:creator>
  <cp:keywords/>
  <dc:description/>
  <cp:lastModifiedBy>ian</cp:lastModifiedBy>
  <cp:lastPrinted>2010-09-28T03:49:28Z</cp:lastPrinted>
  <dcterms:created xsi:type="dcterms:W3CDTF">2009-07-05T11:28:14Z</dcterms:created>
  <dcterms:modified xsi:type="dcterms:W3CDTF">2011-12-28T21:11:41Z</dcterms:modified>
  <cp:category/>
  <cp:version/>
  <cp:contentType/>
  <cp:contentStatus/>
</cp:coreProperties>
</file>