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65521" windowWidth="15330" windowHeight="12885" activeTab="0"/>
  </bookViews>
  <sheets>
    <sheet name="(original) Figure 5.3a" sheetId="1" r:id="rId1"/>
    <sheet name="Figure 5.3b" sheetId="2" r:id="rId2"/>
    <sheet name="pH variations(drop v. beaker)" sheetId="3" r:id="rId3"/>
  </sheets>
  <definedNames/>
  <calcPr fullCalcOnLoad="1"/>
</workbook>
</file>

<file path=xl/sharedStrings.xml><?xml version="1.0" encoding="utf-8"?>
<sst xmlns="http://schemas.openxmlformats.org/spreadsheetml/2006/main" count="89" uniqueCount="54">
  <si>
    <t>Drip Site</t>
  </si>
  <si>
    <t>Site 3a</t>
  </si>
  <si>
    <t>Frog1</t>
  </si>
  <si>
    <t>Boss</t>
  </si>
  <si>
    <t>Readings were carried out in order to compare the pH of the drip water at the time it enters the cave atmosphere</t>
  </si>
  <si>
    <t>with drip water allowed to equilibrate with the cave atm.</t>
  </si>
  <si>
    <t>(Readings were taken using the Sentron pH meter)</t>
  </si>
  <si>
    <t>Time (s)</t>
  </si>
  <si>
    <t>pH in beaker (equil)</t>
  </si>
  <si>
    <t>Single drop from equil sample</t>
  </si>
  <si>
    <t>piss</t>
  </si>
  <si>
    <t xml:space="preserve">Initial readings suggest that pH varies from drip source to the cave floor (stalagmite). Therefore what does this say about the </t>
  </si>
  <si>
    <t xml:space="preserve"> CO2 degassing behaviour. These readings were taken at rapid drip sites and therefore need to be compared with readings</t>
  </si>
  <si>
    <t>taken at slow drip sites</t>
  </si>
  <si>
    <t>frog5</t>
  </si>
  <si>
    <t>fresh frog5 drip</t>
  </si>
  <si>
    <t>No further change after 2mins</t>
  </si>
  <si>
    <t>Remaining equil. water</t>
  </si>
  <si>
    <t>Fresh drip1</t>
  </si>
  <si>
    <t>Fresh drip2</t>
  </si>
  <si>
    <t>Frog1 fresh drip 3</t>
  </si>
  <si>
    <t>frog5 pH of single drip at source</t>
  </si>
  <si>
    <t>frog5 pH of Drip water allowed to equilibrate</t>
  </si>
  <si>
    <t>pH of drip water allowed to equilibrate</t>
  </si>
  <si>
    <t>pH of drip water at source</t>
  </si>
  <si>
    <t>Site 3a pH (single drop)</t>
  </si>
  <si>
    <t>Sample 1</t>
  </si>
  <si>
    <t>sample 2</t>
  </si>
  <si>
    <t>sample 3</t>
  </si>
  <si>
    <t>Sample 2</t>
  </si>
  <si>
    <t>Sample 3</t>
  </si>
  <si>
    <t>Boss pH (single drop)</t>
  </si>
  <si>
    <t>Boss pH in beaker (equil)</t>
  </si>
  <si>
    <t>Piss pH (single drop)</t>
  </si>
  <si>
    <t>sample 1</t>
  </si>
  <si>
    <t>Piss pH in beaker (equil)</t>
  </si>
  <si>
    <t>pH</t>
  </si>
  <si>
    <t>?approx cave PCO2</t>
  </si>
  <si>
    <t>logpco2</t>
  </si>
  <si>
    <t>pco2 ppm</t>
  </si>
  <si>
    <t>lambda</t>
  </si>
  <si>
    <t>t</t>
  </si>
  <si>
    <t>pCO2 (t)</t>
  </si>
  <si>
    <t>logPCO2</t>
  </si>
  <si>
    <t>PCO2</t>
  </si>
  <si>
    <t>Start</t>
  </si>
  <si>
    <t>Finish</t>
  </si>
  <si>
    <r>
      <t>D</t>
    </r>
    <r>
      <rPr>
        <b/>
        <sz val="10"/>
        <rFont val="Arial"/>
        <family val="0"/>
      </rPr>
      <t>PCO2 (o)</t>
    </r>
  </si>
  <si>
    <t>Difference</t>
  </si>
  <si>
    <t>total</t>
  </si>
  <si>
    <t>Adjusted time</t>
  </si>
  <si>
    <t>Adj time</t>
  </si>
  <si>
    <t>adj time</t>
  </si>
  <si>
    <t>Time offset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</si>
</sst>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0.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sz val="14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4"/>
      <color indexed="8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45"/>
          <c:w val="0.6507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variations(drop v. beaker)'!$D$19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beaker)'!$C$20:$C$34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43</c:v>
                </c:pt>
                <c:pt idx="8">
                  <c:v>50</c:v>
                </c:pt>
                <c:pt idx="9">
                  <c:v>58</c:v>
                </c:pt>
                <c:pt idx="10">
                  <c:v>62</c:v>
                </c:pt>
                <c:pt idx="11">
                  <c:v>67</c:v>
                </c:pt>
                <c:pt idx="12">
                  <c:v>79</c:v>
                </c:pt>
                <c:pt idx="13">
                  <c:v>89</c:v>
                </c:pt>
                <c:pt idx="14">
                  <c:v>96</c:v>
                </c:pt>
              </c:numCache>
            </c:numRef>
          </c:xVal>
          <c:yVal>
            <c:numRef>
              <c:f>'pH variations(drop v. beaker)'!$D$20:$D$34</c:f>
              <c:numCache>
                <c:ptCount val="15"/>
                <c:pt idx="0">
                  <c:v>8.2</c:v>
                </c:pt>
                <c:pt idx="1">
                  <c:v>8.02</c:v>
                </c:pt>
                <c:pt idx="2">
                  <c:v>8.03</c:v>
                </c:pt>
                <c:pt idx="3">
                  <c:v>8.04</c:v>
                </c:pt>
                <c:pt idx="4">
                  <c:v>8.05</c:v>
                </c:pt>
                <c:pt idx="5">
                  <c:v>8.06</c:v>
                </c:pt>
                <c:pt idx="6">
                  <c:v>8.07</c:v>
                </c:pt>
                <c:pt idx="7">
                  <c:v>8.08</c:v>
                </c:pt>
                <c:pt idx="8">
                  <c:v>8.09</c:v>
                </c:pt>
                <c:pt idx="9">
                  <c:v>8.1</c:v>
                </c:pt>
                <c:pt idx="10">
                  <c:v>8.11</c:v>
                </c:pt>
                <c:pt idx="11">
                  <c:v>8.12</c:v>
                </c:pt>
                <c:pt idx="12">
                  <c:v>8.13</c:v>
                </c:pt>
                <c:pt idx="13">
                  <c:v>8.14</c:v>
                </c:pt>
                <c:pt idx="14">
                  <c:v>8.15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'pH variations(drop v. beaker)'!$H$35</c:f>
              <c:strCache>
                <c:ptCount val="1"/>
                <c:pt idx="0">
                  <c:v>frog5 pH of Drip water allowed to equilibrate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beaker)'!$G$36:$G$48</c:f>
              <c:numCache>
                <c:ptCount val="13"/>
                <c:pt idx="0">
                  <c:v>15</c:v>
                </c:pt>
                <c:pt idx="1">
                  <c:v>108</c:v>
                </c:pt>
                <c:pt idx="2">
                  <c:v>115</c:v>
                </c:pt>
                <c:pt idx="3">
                  <c:v>137</c:v>
                </c:pt>
                <c:pt idx="4">
                  <c:v>155</c:v>
                </c:pt>
                <c:pt idx="5">
                  <c:v>190</c:v>
                </c:pt>
                <c:pt idx="6">
                  <c:v>230</c:v>
                </c:pt>
                <c:pt idx="7">
                  <c:v>247</c:v>
                </c:pt>
                <c:pt idx="8">
                  <c:v>260</c:v>
                </c:pt>
                <c:pt idx="9">
                  <c:v>312</c:v>
                </c:pt>
                <c:pt idx="10">
                  <c:v>340</c:v>
                </c:pt>
                <c:pt idx="11">
                  <c:v>375</c:v>
                </c:pt>
                <c:pt idx="12">
                  <c:v>410</c:v>
                </c:pt>
              </c:numCache>
            </c:numRef>
          </c:xVal>
          <c:yVal>
            <c:numRef>
              <c:f>'pH variations(drop v. beaker)'!$H$36:$H$48</c:f>
              <c:numCache>
                <c:ptCount val="13"/>
                <c:pt idx="0">
                  <c:v>8.26</c:v>
                </c:pt>
                <c:pt idx="1">
                  <c:v>8.27</c:v>
                </c:pt>
                <c:pt idx="2">
                  <c:v>8.28</c:v>
                </c:pt>
                <c:pt idx="3">
                  <c:v>8.29</c:v>
                </c:pt>
                <c:pt idx="4">
                  <c:v>8.3</c:v>
                </c:pt>
                <c:pt idx="5">
                  <c:v>8.31</c:v>
                </c:pt>
                <c:pt idx="6">
                  <c:v>8.32</c:v>
                </c:pt>
                <c:pt idx="7">
                  <c:v>8.33</c:v>
                </c:pt>
                <c:pt idx="8">
                  <c:v>8.34</c:v>
                </c:pt>
                <c:pt idx="9">
                  <c:v>8.35</c:v>
                </c:pt>
                <c:pt idx="10">
                  <c:v>8.33</c:v>
                </c:pt>
                <c:pt idx="11">
                  <c:v>8.34</c:v>
                </c:pt>
                <c:pt idx="12">
                  <c:v>8.35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'pH variations(drop v. beaker)'!$D$35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beaker)'!$C$36:$C$57</c:f>
              <c:numCache>
                <c:ptCount val="22"/>
                <c:pt idx="0">
                  <c:v>0</c:v>
                </c:pt>
                <c:pt idx="1">
                  <c:v>13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40</c:v>
                </c:pt>
                <c:pt idx="6">
                  <c:v>45</c:v>
                </c:pt>
                <c:pt idx="7">
                  <c:v>48</c:v>
                </c:pt>
                <c:pt idx="8">
                  <c:v>50</c:v>
                </c:pt>
                <c:pt idx="9">
                  <c:v>67</c:v>
                </c:pt>
                <c:pt idx="10">
                  <c:v>74</c:v>
                </c:pt>
                <c:pt idx="11">
                  <c:v>80</c:v>
                </c:pt>
                <c:pt idx="12">
                  <c:v>97</c:v>
                </c:pt>
                <c:pt idx="13">
                  <c:v>133</c:v>
                </c:pt>
                <c:pt idx="14">
                  <c:v>143</c:v>
                </c:pt>
                <c:pt idx="15">
                  <c:v>148</c:v>
                </c:pt>
                <c:pt idx="16">
                  <c:v>162</c:v>
                </c:pt>
                <c:pt idx="17">
                  <c:v>193</c:v>
                </c:pt>
                <c:pt idx="18">
                  <c:v>198</c:v>
                </c:pt>
                <c:pt idx="19">
                  <c:v>210</c:v>
                </c:pt>
                <c:pt idx="20">
                  <c:v>270</c:v>
                </c:pt>
                <c:pt idx="21">
                  <c:v>300</c:v>
                </c:pt>
              </c:numCache>
            </c:numRef>
          </c:xVal>
          <c:yVal>
            <c:numRef>
              <c:f>'pH variations(drop v. beaker)'!$D$36:$D$57</c:f>
              <c:numCache>
                <c:ptCount val="22"/>
                <c:pt idx="0">
                  <c:v>8.02</c:v>
                </c:pt>
                <c:pt idx="1">
                  <c:v>8.01</c:v>
                </c:pt>
                <c:pt idx="2">
                  <c:v>8.02</c:v>
                </c:pt>
                <c:pt idx="3">
                  <c:v>8.03</c:v>
                </c:pt>
                <c:pt idx="4">
                  <c:v>8.04</c:v>
                </c:pt>
                <c:pt idx="5">
                  <c:v>8.05</c:v>
                </c:pt>
                <c:pt idx="6">
                  <c:v>8.06</c:v>
                </c:pt>
                <c:pt idx="7">
                  <c:v>8.07</c:v>
                </c:pt>
                <c:pt idx="8">
                  <c:v>8.08</c:v>
                </c:pt>
                <c:pt idx="9">
                  <c:v>8.09</c:v>
                </c:pt>
                <c:pt idx="10">
                  <c:v>8.1</c:v>
                </c:pt>
                <c:pt idx="11">
                  <c:v>8.11</c:v>
                </c:pt>
                <c:pt idx="12">
                  <c:v>8.12</c:v>
                </c:pt>
                <c:pt idx="13">
                  <c:v>8.13</c:v>
                </c:pt>
                <c:pt idx="14">
                  <c:v>8.14</c:v>
                </c:pt>
                <c:pt idx="15">
                  <c:v>8.15</c:v>
                </c:pt>
                <c:pt idx="16">
                  <c:v>8.16</c:v>
                </c:pt>
                <c:pt idx="17">
                  <c:v>8.17</c:v>
                </c:pt>
                <c:pt idx="18">
                  <c:v>8.18</c:v>
                </c:pt>
                <c:pt idx="19">
                  <c:v>8.19</c:v>
                </c:pt>
                <c:pt idx="20">
                  <c:v>8.2</c:v>
                </c:pt>
                <c:pt idx="21">
                  <c:v>8.21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'pH variations(drop v. beaker)'!$D$61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beaker)'!$C$62:$C$73</c:f>
              <c:numCache>
                <c:ptCount val="12"/>
                <c:pt idx="0">
                  <c:v>0</c:v>
                </c:pt>
                <c:pt idx="1">
                  <c:v>18</c:v>
                </c:pt>
                <c:pt idx="2">
                  <c:v>23</c:v>
                </c:pt>
                <c:pt idx="3">
                  <c:v>32</c:v>
                </c:pt>
                <c:pt idx="4">
                  <c:v>40</c:v>
                </c:pt>
                <c:pt idx="5">
                  <c:v>46</c:v>
                </c:pt>
                <c:pt idx="6">
                  <c:v>50</c:v>
                </c:pt>
                <c:pt idx="7">
                  <c:v>65</c:v>
                </c:pt>
                <c:pt idx="8">
                  <c:v>68</c:v>
                </c:pt>
                <c:pt idx="9">
                  <c:v>75</c:v>
                </c:pt>
                <c:pt idx="10">
                  <c:v>98</c:v>
                </c:pt>
                <c:pt idx="11">
                  <c:v>107</c:v>
                </c:pt>
              </c:numCache>
            </c:numRef>
          </c:xVal>
          <c:yVal>
            <c:numRef>
              <c:f>'pH variations(drop v. beaker)'!$D$62:$D$73</c:f>
              <c:numCache>
                <c:ptCount val="12"/>
                <c:pt idx="0">
                  <c:v>8.06</c:v>
                </c:pt>
                <c:pt idx="1">
                  <c:v>8.06</c:v>
                </c:pt>
                <c:pt idx="2">
                  <c:v>8.04</c:v>
                </c:pt>
                <c:pt idx="3">
                  <c:v>8.06</c:v>
                </c:pt>
                <c:pt idx="4">
                  <c:v>8.07</c:v>
                </c:pt>
                <c:pt idx="5">
                  <c:v>8.08</c:v>
                </c:pt>
                <c:pt idx="6">
                  <c:v>8.09</c:v>
                </c:pt>
                <c:pt idx="7">
                  <c:v>8.1</c:v>
                </c:pt>
                <c:pt idx="8">
                  <c:v>8.11</c:v>
                </c:pt>
                <c:pt idx="9">
                  <c:v>8.12</c:v>
                </c:pt>
                <c:pt idx="10">
                  <c:v>8.13</c:v>
                </c:pt>
                <c:pt idx="11">
                  <c:v>8.14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'pH variations(drop v. beaker)'!$H$61</c:f>
              <c:strCache>
                <c:ptCount val="1"/>
                <c:pt idx="0">
                  <c:v>pH of drip water allowed to equilibrate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beaker)'!$G$62:$G$71</c:f>
              <c:numCache>
                <c:ptCount val="10"/>
                <c:pt idx="0">
                  <c:v>40</c:v>
                </c:pt>
                <c:pt idx="1">
                  <c:v>43</c:v>
                </c:pt>
                <c:pt idx="2">
                  <c:v>65</c:v>
                </c:pt>
                <c:pt idx="3">
                  <c:v>75</c:v>
                </c:pt>
                <c:pt idx="4">
                  <c:v>153</c:v>
                </c:pt>
                <c:pt idx="5">
                  <c:v>213</c:v>
                </c:pt>
                <c:pt idx="6">
                  <c:v>223</c:v>
                </c:pt>
                <c:pt idx="7">
                  <c:v>240</c:v>
                </c:pt>
                <c:pt idx="8">
                  <c:v>275</c:v>
                </c:pt>
                <c:pt idx="9">
                  <c:v>306</c:v>
                </c:pt>
              </c:numCache>
            </c:numRef>
          </c:xVal>
          <c:yVal>
            <c:numRef>
              <c:f>'pH variations(drop v. beaker)'!$H$62:$H$71</c:f>
              <c:numCache>
                <c:ptCount val="10"/>
                <c:pt idx="0">
                  <c:v>8.32</c:v>
                </c:pt>
                <c:pt idx="1">
                  <c:v>8.33</c:v>
                </c:pt>
                <c:pt idx="2">
                  <c:v>8.32</c:v>
                </c:pt>
                <c:pt idx="3">
                  <c:v>8.31</c:v>
                </c:pt>
                <c:pt idx="4">
                  <c:v>8.3</c:v>
                </c:pt>
                <c:pt idx="5">
                  <c:v>8.31</c:v>
                </c:pt>
                <c:pt idx="6">
                  <c:v>8.32</c:v>
                </c:pt>
                <c:pt idx="7">
                  <c:v>8.33</c:v>
                </c:pt>
                <c:pt idx="8">
                  <c:v>8.32</c:v>
                </c:pt>
                <c:pt idx="9">
                  <c:v>8.33</c:v>
                </c:pt>
              </c:numCache>
            </c:numRef>
          </c:yVal>
          <c:smooth val="0"/>
        </c:ser>
        <c:axId val="13904912"/>
        <c:axId val="58035345"/>
      </c:scatterChart>
      <c:valAx>
        <c:axId val="13904912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 val="autoZero"/>
        <c:crossBetween val="midCat"/>
        <c:dispUnits/>
      </c:val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265"/>
          <c:w val="0.6522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'pH variations(drop v. beaker)'!$D$19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beaker)'!$B$20:$B$34</c:f>
              <c:numCache>
                <c:ptCount val="15"/>
                <c:pt idx="0">
                  <c:v>500</c:v>
                </c:pt>
                <c:pt idx="1">
                  <c:v>505</c:v>
                </c:pt>
                <c:pt idx="2">
                  <c:v>520</c:v>
                </c:pt>
                <c:pt idx="3">
                  <c:v>525</c:v>
                </c:pt>
                <c:pt idx="4">
                  <c:v>530</c:v>
                </c:pt>
                <c:pt idx="5">
                  <c:v>534</c:v>
                </c:pt>
                <c:pt idx="6">
                  <c:v>538</c:v>
                </c:pt>
                <c:pt idx="7">
                  <c:v>543</c:v>
                </c:pt>
                <c:pt idx="8">
                  <c:v>550</c:v>
                </c:pt>
                <c:pt idx="9">
                  <c:v>558</c:v>
                </c:pt>
                <c:pt idx="10">
                  <c:v>562</c:v>
                </c:pt>
                <c:pt idx="11">
                  <c:v>567</c:v>
                </c:pt>
                <c:pt idx="12">
                  <c:v>579</c:v>
                </c:pt>
                <c:pt idx="13">
                  <c:v>589</c:v>
                </c:pt>
                <c:pt idx="14">
                  <c:v>596</c:v>
                </c:pt>
              </c:numCache>
            </c:numRef>
          </c:xVal>
          <c:yVal>
            <c:numRef>
              <c:f>'pH variations(drop v. beaker)'!$D$20:$D$34</c:f>
              <c:numCache>
                <c:ptCount val="15"/>
                <c:pt idx="0">
                  <c:v>8.2</c:v>
                </c:pt>
                <c:pt idx="1">
                  <c:v>8.02</c:v>
                </c:pt>
                <c:pt idx="2">
                  <c:v>8.03</c:v>
                </c:pt>
                <c:pt idx="3">
                  <c:v>8.04</c:v>
                </c:pt>
                <c:pt idx="4">
                  <c:v>8.05</c:v>
                </c:pt>
                <c:pt idx="5">
                  <c:v>8.06</c:v>
                </c:pt>
                <c:pt idx="6">
                  <c:v>8.07</c:v>
                </c:pt>
                <c:pt idx="7">
                  <c:v>8.08</c:v>
                </c:pt>
                <c:pt idx="8">
                  <c:v>8.09</c:v>
                </c:pt>
                <c:pt idx="9">
                  <c:v>8.1</c:v>
                </c:pt>
                <c:pt idx="10">
                  <c:v>8.11</c:v>
                </c:pt>
                <c:pt idx="11">
                  <c:v>8.12</c:v>
                </c:pt>
                <c:pt idx="12">
                  <c:v>8.13</c:v>
                </c:pt>
                <c:pt idx="13">
                  <c:v>8.14</c:v>
                </c:pt>
                <c:pt idx="14">
                  <c:v>8.15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'pH variations(drop v. beaker)'!$D$35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beaker)'!$B$36:$B$57</c:f>
              <c:numCache>
                <c:ptCount val="22"/>
                <c:pt idx="0">
                  <c:v>500</c:v>
                </c:pt>
                <c:pt idx="1">
                  <c:v>513</c:v>
                </c:pt>
                <c:pt idx="2">
                  <c:v>525</c:v>
                </c:pt>
                <c:pt idx="3">
                  <c:v>528</c:v>
                </c:pt>
                <c:pt idx="4">
                  <c:v>531</c:v>
                </c:pt>
                <c:pt idx="5">
                  <c:v>540</c:v>
                </c:pt>
                <c:pt idx="6">
                  <c:v>545</c:v>
                </c:pt>
                <c:pt idx="7">
                  <c:v>548</c:v>
                </c:pt>
                <c:pt idx="8">
                  <c:v>550</c:v>
                </c:pt>
                <c:pt idx="9">
                  <c:v>567</c:v>
                </c:pt>
                <c:pt idx="10">
                  <c:v>574</c:v>
                </c:pt>
                <c:pt idx="11">
                  <c:v>580</c:v>
                </c:pt>
                <c:pt idx="12">
                  <c:v>597</c:v>
                </c:pt>
                <c:pt idx="13">
                  <c:v>633</c:v>
                </c:pt>
                <c:pt idx="14">
                  <c:v>643</c:v>
                </c:pt>
                <c:pt idx="15">
                  <c:v>648</c:v>
                </c:pt>
                <c:pt idx="16">
                  <c:v>662</c:v>
                </c:pt>
                <c:pt idx="17">
                  <c:v>693</c:v>
                </c:pt>
                <c:pt idx="18">
                  <c:v>698</c:v>
                </c:pt>
                <c:pt idx="19">
                  <c:v>710</c:v>
                </c:pt>
                <c:pt idx="20">
                  <c:v>770</c:v>
                </c:pt>
                <c:pt idx="21">
                  <c:v>800</c:v>
                </c:pt>
              </c:numCache>
            </c:numRef>
          </c:xVal>
          <c:yVal>
            <c:numRef>
              <c:f>'pH variations(drop v. beaker)'!$D$36:$D$57</c:f>
              <c:numCache>
                <c:ptCount val="22"/>
                <c:pt idx="0">
                  <c:v>8.02</c:v>
                </c:pt>
                <c:pt idx="1">
                  <c:v>8.01</c:v>
                </c:pt>
                <c:pt idx="2">
                  <c:v>8.02</c:v>
                </c:pt>
                <c:pt idx="3">
                  <c:v>8.03</c:v>
                </c:pt>
                <c:pt idx="4">
                  <c:v>8.04</c:v>
                </c:pt>
                <c:pt idx="5">
                  <c:v>8.05</c:v>
                </c:pt>
                <c:pt idx="6">
                  <c:v>8.06</c:v>
                </c:pt>
                <c:pt idx="7">
                  <c:v>8.07</c:v>
                </c:pt>
                <c:pt idx="8">
                  <c:v>8.08</c:v>
                </c:pt>
                <c:pt idx="9">
                  <c:v>8.09</c:v>
                </c:pt>
                <c:pt idx="10">
                  <c:v>8.1</c:v>
                </c:pt>
                <c:pt idx="11">
                  <c:v>8.11</c:v>
                </c:pt>
                <c:pt idx="12">
                  <c:v>8.12</c:v>
                </c:pt>
                <c:pt idx="13">
                  <c:v>8.13</c:v>
                </c:pt>
                <c:pt idx="14">
                  <c:v>8.14</c:v>
                </c:pt>
                <c:pt idx="15">
                  <c:v>8.15</c:v>
                </c:pt>
                <c:pt idx="16">
                  <c:v>8.16</c:v>
                </c:pt>
                <c:pt idx="17">
                  <c:v>8.17</c:v>
                </c:pt>
                <c:pt idx="18">
                  <c:v>8.18</c:v>
                </c:pt>
                <c:pt idx="19">
                  <c:v>8.19</c:v>
                </c:pt>
                <c:pt idx="20">
                  <c:v>8.2</c:v>
                </c:pt>
                <c:pt idx="21">
                  <c:v>8.21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'pH variations(drop v. beaker)'!$D$61</c:f>
              <c:strCache>
                <c:ptCount val="1"/>
                <c:pt idx="0">
                  <c:v>frog5 pH of single drip at source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'pH variations(drop v. beaker)'!$B$62:$B$73</c:f>
              <c:numCache>
                <c:ptCount val="12"/>
                <c:pt idx="0">
                  <c:v>500</c:v>
                </c:pt>
                <c:pt idx="1">
                  <c:v>518</c:v>
                </c:pt>
                <c:pt idx="2">
                  <c:v>523</c:v>
                </c:pt>
                <c:pt idx="3">
                  <c:v>532</c:v>
                </c:pt>
                <c:pt idx="4">
                  <c:v>540</c:v>
                </c:pt>
                <c:pt idx="5">
                  <c:v>546</c:v>
                </c:pt>
                <c:pt idx="6">
                  <c:v>550</c:v>
                </c:pt>
                <c:pt idx="7">
                  <c:v>565</c:v>
                </c:pt>
                <c:pt idx="8">
                  <c:v>568</c:v>
                </c:pt>
                <c:pt idx="9">
                  <c:v>575</c:v>
                </c:pt>
                <c:pt idx="10">
                  <c:v>598</c:v>
                </c:pt>
                <c:pt idx="11">
                  <c:v>607</c:v>
                </c:pt>
              </c:numCache>
            </c:numRef>
          </c:xVal>
          <c:yVal>
            <c:numRef>
              <c:f>'pH variations(drop v. beaker)'!$D$62:$D$73</c:f>
              <c:numCache>
                <c:ptCount val="12"/>
                <c:pt idx="0">
                  <c:v>8.06</c:v>
                </c:pt>
                <c:pt idx="1">
                  <c:v>8.06</c:v>
                </c:pt>
                <c:pt idx="2">
                  <c:v>8.04</c:v>
                </c:pt>
                <c:pt idx="3">
                  <c:v>8.06</c:v>
                </c:pt>
                <c:pt idx="4">
                  <c:v>8.07</c:v>
                </c:pt>
                <c:pt idx="5">
                  <c:v>8.08</c:v>
                </c:pt>
                <c:pt idx="6">
                  <c:v>8.09</c:v>
                </c:pt>
                <c:pt idx="7">
                  <c:v>8.1</c:v>
                </c:pt>
                <c:pt idx="8">
                  <c:v>8.11</c:v>
                </c:pt>
                <c:pt idx="9">
                  <c:v>8.12</c:v>
                </c:pt>
                <c:pt idx="10">
                  <c:v>8.13</c:v>
                </c:pt>
                <c:pt idx="11">
                  <c:v>8.14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'pH variations(drop v. beaker)'!$R$29</c:f>
              <c:strCache>
                <c:ptCount val="1"/>
                <c:pt idx="0">
                  <c:v>pH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variations(drop v. beaker)'!$Q$30:$Q$200</c:f>
              <c:numCache>
                <c:ptCount val="17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</c:numCache>
            </c:numRef>
          </c:xVal>
          <c:yVal>
            <c:numRef>
              <c:f>'pH variations(drop v. beaker)'!$R$30:$R$200</c:f>
              <c:numCache>
                <c:ptCount val="171"/>
                <c:pt idx="0">
                  <c:v>7.2500087664553154</c:v>
                </c:pt>
                <c:pt idx="1">
                  <c:v>7.266566518750406</c:v>
                </c:pt>
                <c:pt idx="2">
                  <c:v>7.2830743170858305</c:v>
                </c:pt>
                <c:pt idx="3">
                  <c:v>7.299530385779903</c:v>
                </c:pt>
                <c:pt idx="4">
                  <c:v>7.315932898794771</c:v>
                </c:pt>
                <c:pt idx="5">
                  <c:v>7.3322799793105125</c:v>
                </c:pt>
                <c:pt idx="6">
                  <c:v>7.3485696993834075</c:v>
                </c:pt>
                <c:pt idx="7">
                  <c:v>7.364800079696256</c:v>
                </c:pt>
                <c:pt idx="8">
                  <c:v>7.380969089408897</c:v>
                </c:pt>
                <c:pt idx="9">
                  <c:v>7.397074646117343</c:v>
                </c:pt>
                <c:pt idx="10">
                  <c:v>7.413114615930224</c:v>
                </c:pt>
                <c:pt idx="11">
                  <c:v>7.429086813671411</c:v>
                </c:pt>
                <c:pt idx="12">
                  <c:v>7.444989003217886</c:v>
                </c:pt>
                <c:pt idx="13">
                  <c:v>7.460818897982067</c:v>
                </c:pt>
                <c:pt idx="14">
                  <c:v>7.476574161547874</c:v>
                </c:pt>
                <c:pt idx="15">
                  <c:v>7.492252408469849</c:v>
                </c:pt>
                <c:pt idx="16">
                  <c:v>7.507851205244624</c:v>
                </c:pt>
                <c:pt idx="17">
                  <c:v>7.523368071463941</c:v>
                </c:pt>
                <c:pt idx="18">
                  <c:v>7.538800481158231</c:v>
                </c:pt>
                <c:pt idx="19">
                  <c:v>7.554145864339519</c:v>
                </c:pt>
                <c:pt idx="20">
                  <c:v>7.569401608752094</c:v>
                </c:pt>
                <c:pt idx="21">
                  <c:v>7.584565061838914</c:v>
                </c:pt>
                <c:pt idx="22">
                  <c:v>7.599633532931193</c:v>
                </c:pt>
                <c:pt idx="23">
                  <c:v>7.614604295667975</c:v>
                </c:pt>
                <c:pt idx="24">
                  <c:v>7.629474590651734</c:v>
                </c:pt>
                <c:pt idx="25">
                  <c:v>7.644241628345149</c:v>
                </c:pt>
                <c:pt idx="26">
                  <c:v>7.658902592213248</c:v>
                </c:pt>
                <c:pt idx="27">
                  <c:v>7.673454642113947</c:v>
                </c:pt>
                <c:pt idx="28">
                  <c:v>7.687894917938806</c:v>
                </c:pt>
                <c:pt idx="29">
                  <c:v>7.702220543504442</c:v>
                </c:pt>
                <c:pt idx="30">
                  <c:v>7.716428630693572</c:v>
                </c:pt>
                <c:pt idx="31">
                  <c:v>7.730516283843031</c:v>
                </c:pt>
                <c:pt idx="32">
                  <c:v>7.744480604374428</c:v>
                </c:pt>
                <c:pt idx="33">
                  <c:v>7.758318695661281</c:v>
                </c:pt>
                <c:pt idx="34">
                  <c:v>7.772027668124541</c:v>
                </c:pt>
                <c:pt idx="35">
                  <c:v>7.7856046445464875</c:v>
                </c:pt>
                <c:pt idx="36">
                  <c:v>7.7990467655908535</c:v>
                </c:pt>
                <c:pt idx="37">
                  <c:v>7.81235119551501</c:v>
                </c:pt>
                <c:pt idx="38">
                  <c:v>7.825515128057864</c:v>
                </c:pt>
                <c:pt idx="39">
                  <c:v>7.838535792485013</c:v>
                </c:pt>
                <c:pt idx="40">
                  <c:v>7.85141045977058</c:v>
                </c:pt>
                <c:pt idx="41">
                  <c:v>7.864136448893079</c:v>
                </c:pt>
                <c:pt idx="42">
                  <c:v>7.876711133220634</c:v>
                </c:pt>
                <c:pt idx="43">
                  <c:v>7.889131946959009</c:v>
                </c:pt>
                <c:pt idx="44">
                  <c:v>7.901396391634076</c:v>
                </c:pt>
                <c:pt idx="45">
                  <c:v>7.913502042578749</c:v>
                </c:pt>
                <c:pt idx="46">
                  <c:v>7.925446555392939</c:v>
                </c:pt>
                <c:pt idx="47">
                  <c:v>7.937227672343898</c:v>
                </c:pt>
                <c:pt idx="48">
                  <c:v>7.948843228673259</c:v>
                </c:pt>
                <c:pt idx="49">
                  <c:v>7.960291158776402</c:v>
                </c:pt>
                <c:pt idx="50">
                  <c:v>7.971569502219298</c:v>
                </c:pt>
                <c:pt idx="51">
                  <c:v>7.982676409557873</c:v>
                </c:pt>
                <c:pt idx="52">
                  <c:v>7.993610147925069</c:v>
                </c:pt>
                <c:pt idx="53">
                  <c:v>8.004369106351355</c:v>
                </c:pt>
                <c:pt idx="54">
                  <c:v>8.014951800785244</c:v>
                </c:pt>
                <c:pt idx="55">
                  <c:v>8.025356878781642</c:v>
                </c:pt>
                <c:pt idx="56">
                  <c:v>8.03558312382729</c:v>
                </c:pt>
                <c:pt idx="57">
                  <c:v>8.045629459274611</c:v>
                </c:pt>
                <c:pt idx="58">
                  <c:v>8.055494951857266</c:v>
                </c:pt>
                <c:pt idx="59">
                  <c:v>8.06517881476344</c:v>
                </c:pt>
                <c:pt idx="60">
                  <c:v>8.074680410245474</c:v>
                </c:pt>
                <c:pt idx="61">
                  <c:v>8.083999251747642</c:v>
                </c:pt>
                <c:pt idx="62">
                  <c:v>8.093135005537022</c:v>
                </c:pt>
                <c:pt idx="63">
                  <c:v>8.102087491825912</c:v>
                </c:pt>
                <c:pt idx="64">
                  <c:v>8.110856685377762</c:v>
                </c:pt>
                <c:pt idx="65">
                  <c:v>8.119442715592292</c:v>
                </c:pt>
                <c:pt idx="66">
                  <c:v>8.127845866069212</c:v>
                </c:pt>
                <c:pt idx="67">
                  <c:v>8.136066573653615</c:v>
                </c:pt>
                <c:pt idx="68">
                  <c:v>8.144105426969936</c:v>
                </c:pt>
                <c:pt idx="69">
                  <c:v>8.151963164454806</c:v>
                </c:pt>
                <c:pt idx="70">
                  <c:v>8.159640671902796</c:v>
                </c:pt>
                <c:pt idx="71">
                  <c:v>8.167138979542232</c:v>
                </c:pt>
                <c:pt idx="72">
                  <c:v>8.174459258661418</c:v>
                </c:pt>
                <c:pt idx="73">
                  <c:v>8.181602817808482</c:v>
                </c:pt>
                <c:pt idx="74">
                  <c:v>8.18857109859064</c:v>
                </c:pt>
                <c:pt idx="75">
                  <c:v>8.19536567110097</c:v>
                </c:pt>
                <c:pt idx="76">
                  <c:v>8.20198822900282</c:v>
                </c:pt>
                <c:pt idx="77">
                  <c:v>8.208440584303556</c:v>
                </c:pt>
                <c:pt idx="78">
                  <c:v>8.214724661850735</c:v>
                </c:pt>
                <c:pt idx="79">
                  <c:v>8.220842493584746</c:v>
                </c:pt>
                <c:pt idx="80">
                  <c:v>8.226796212582556</c:v>
                </c:pt>
                <c:pt idx="81">
                  <c:v>8.232588046927532</c:v>
                </c:pt>
                <c:pt idx="82">
                  <c:v>8.23822031344025</c:v>
                </c:pt>
                <c:pt idx="83">
                  <c:v>8.243695411304861</c:v>
                </c:pt>
                <c:pt idx="84">
                  <c:v>8.249015815624938</c:v>
                </c:pt>
                <c:pt idx="85">
                  <c:v>8.254184070941825</c:v>
                </c:pt>
                <c:pt idx="86">
                  <c:v>8.259202784747352</c:v>
                </c:pt>
                <c:pt idx="87">
                  <c:v>8.264074621021352</c:v>
                </c:pt>
                <c:pt idx="88">
                  <c:v>8.268802293822958</c:v>
                </c:pt>
                <c:pt idx="89">
                  <c:v>8.273388560962756</c:v>
                </c:pt>
                <c:pt idx="90">
                  <c:v>8.277836217781172</c:v>
                </c:pt>
                <c:pt idx="91">
                  <c:v>8.282148091056337</c:v>
                </c:pt>
                <c:pt idx="92">
                  <c:v>8.286327033062761</c:v>
                </c:pt>
                <c:pt idx="93">
                  <c:v>8.290375915799908</c:v>
                </c:pt>
                <c:pt idx="94">
                  <c:v>8.294297625407733</c:v>
                </c:pt>
                <c:pt idx="95">
                  <c:v>8.298095056784078</c:v>
                </c:pt>
                <c:pt idx="96">
                  <c:v>8.301771108416679</c:v>
                </c:pt>
                <c:pt idx="97">
                  <c:v>8.305328677440526</c:v>
                </c:pt>
                <c:pt idx="98">
                  <c:v>8.30877065492929</c:v>
                </c:pt>
                <c:pt idx="99">
                  <c:v>8.312099921427556</c:v>
                </c:pt>
                <c:pt idx="100">
                  <c:v>8.315319342728827</c:v>
                </c:pt>
                <c:pt idx="101">
                  <c:v>8.31843176590247</c:v>
                </c:pt>
                <c:pt idx="102">
                  <c:v>8.321440015571147</c:v>
                </c:pt>
                <c:pt idx="103">
                  <c:v>8.324346890438772</c:v>
                </c:pt>
                <c:pt idx="104">
                  <c:v>8.327155160067587</c:v>
                </c:pt>
                <c:pt idx="105">
                  <c:v>8.32986756190174</c:v>
                </c:pt>
                <c:pt idx="106">
                  <c:v>8.332486798533504</c:v>
                </c:pt>
                <c:pt idx="107">
                  <c:v>8.335015535207315</c:v>
                </c:pt>
                <c:pt idx="108">
                  <c:v>8.337456397555854</c:v>
                </c:pt>
                <c:pt idx="109">
                  <c:v>8.339811969561614</c:v>
                </c:pt>
                <c:pt idx="110">
                  <c:v>8.342084791736678</c:v>
                </c:pt>
                <c:pt idx="111">
                  <c:v>8.34427735951294</c:v>
                </c:pt>
                <c:pt idx="112">
                  <c:v>8.346392121834423</c:v>
                </c:pt>
                <c:pt idx="113">
                  <c:v>8.348431479943073</c:v>
                </c:pt>
                <c:pt idx="114">
                  <c:v>8.350397786349056</c:v>
                </c:pt>
                <c:pt idx="115">
                  <c:v>8.3522933439764</c:v>
                </c:pt>
                <c:pt idx="116">
                  <c:v>8.354120405474777</c:v>
                </c:pt>
                <c:pt idx="117">
                  <c:v>8.355881172688017</c:v>
                </c:pt>
                <c:pt idx="118">
                  <c:v>8.357577796270128</c:v>
                </c:pt>
                <c:pt idx="119">
                  <c:v>8.359212375439544</c:v>
                </c:pt>
                <c:pt idx="120">
                  <c:v>8.36078695786249</c:v>
                </c:pt>
                <c:pt idx="121">
                  <c:v>8.362303539656551</c:v>
                </c:pt>
                <c:pt idx="122">
                  <c:v>8.363764065505627</c:v>
                </c:pt>
                <c:pt idx="123">
                  <c:v>8.365170428877851</c:v>
                </c:pt>
                <c:pt idx="124">
                  <c:v>8.366524472338153</c:v>
                </c:pt>
                <c:pt idx="125">
                  <c:v>8.367827987947539</c:v>
                </c:pt>
                <c:pt idx="126">
                  <c:v>8.369082717741437</c:v>
                </c:pt>
                <c:pt idx="127">
                  <c:v>8.370290354279748</c:v>
                </c:pt>
                <c:pt idx="128">
                  <c:v>8.371452541261608</c:v>
                </c:pt>
                <c:pt idx="129">
                  <c:v>8.372570874198189</c:v>
                </c:pt>
                <c:pt idx="130">
                  <c:v>8.37364690113718</c:v>
                </c:pt>
                <c:pt idx="131">
                  <c:v>8.374682123432974</c:v>
                </c:pt>
                <c:pt idx="132">
                  <c:v>8.375677996556902</c:v>
                </c:pt>
                <c:pt idx="133">
                  <c:v>8.37663593094217</c:v>
                </c:pt>
                <c:pt idx="134">
                  <c:v>8.37755729285851</c:v>
                </c:pt>
                <c:pt idx="135">
                  <c:v>8.378443405311895</c:v>
                </c:pt>
                <c:pt idx="136">
                  <c:v>8.379295548964919</c:v>
                </c:pt>
                <c:pt idx="137">
                  <c:v>8.38011496307381</c:v>
                </c:pt>
                <c:pt idx="138">
                  <c:v>8.380902846438325</c:v>
                </c:pt>
                <c:pt idx="139">
                  <c:v>8.381660358361003</c:v>
                </c:pt>
                <c:pt idx="140">
                  <c:v>8.382388619612634</c:v>
                </c:pt>
                <c:pt idx="141">
                  <c:v>8.383088713400934</c:v>
                </c:pt>
                <c:pt idx="142">
                  <c:v>8.383761686339758</c:v>
                </c:pt>
                <c:pt idx="143">
                  <c:v>8.384408549416404</c:v>
                </c:pt>
                <c:pt idx="144">
                  <c:v>8.38503027895472</c:v>
                </c:pt>
                <c:pt idx="145">
                  <c:v>8.385627817572011</c:v>
                </c:pt>
                <c:pt idx="146">
                  <c:v>8.386202075127942</c:v>
                </c:pt>
                <c:pt idx="147">
                  <c:v>8.38675392966373</c:v>
                </c:pt>
                <c:pt idx="148">
                  <c:v>8.387284228330214</c:v>
                </c:pt>
                <c:pt idx="149">
                  <c:v>8.387793788303473</c:v>
                </c:pt>
                <c:pt idx="150">
                  <c:v>8.388283397686843</c:v>
                </c:pt>
                <c:pt idx="151">
                  <c:v>8.388753816398351</c:v>
                </c:pt>
                <c:pt idx="152">
                  <c:v>8.389205777042644</c:v>
                </c:pt>
                <c:pt idx="153">
                  <c:v>8.38963998576673</c:v>
                </c:pt>
                <c:pt idx="154">
                  <c:v>8.390057123098824</c:v>
                </c:pt>
                <c:pt idx="155">
                  <c:v>8.390457844769841</c:v>
                </c:pt>
                <c:pt idx="156">
                  <c:v>8.39084278251705</c:v>
                </c:pt>
                <c:pt idx="157">
                  <c:v>8.391212544869564</c:v>
                </c:pt>
                <c:pt idx="158">
                  <c:v>8.391567717915425</c:v>
                </c:pt>
                <c:pt idx="159">
                  <c:v>8.391908866050063</c:v>
                </c:pt>
                <c:pt idx="160">
                  <c:v>8.39223653270604</c:v>
                </c:pt>
                <c:pt idx="161">
                  <c:v>8.392551241064014</c:v>
                </c:pt>
                <c:pt idx="162">
                  <c:v>8.392853494744916</c:v>
                </c:pt>
                <c:pt idx="163">
                  <c:v>8.393143778483406</c:v>
                </c:pt>
                <c:pt idx="164">
                  <c:v>8.393422558782694</c:v>
                </c:pt>
                <c:pt idx="165">
                  <c:v>8.393690284550873</c:v>
                </c:pt>
                <c:pt idx="166">
                  <c:v>8.39394738771892</c:v>
                </c:pt>
                <c:pt idx="167">
                  <c:v>8.39419428384061</c:v>
                </c:pt>
                <c:pt idx="168">
                  <c:v>8.394431372674518</c:v>
                </c:pt>
                <c:pt idx="169">
                  <c:v>8.394659038748443</c:v>
                </c:pt>
                <c:pt idx="170">
                  <c:v>8.394877651906473</c:v>
                </c:pt>
              </c:numCache>
            </c:numRef>
          </c:yVal>
          <c:smooth val="0"/>
        </c:ser>
        <c:axId val="52556058"/>
        <c:axId val="3242475"/>
      </c:scatterChart>
      <c:scatterChart>
        <c:scatterStyle val="lineMarker"/>
        <c:varyColors val="0"/>
        <c:ser>
          <c:idx val="6"/>
          <c:order val="4"/>
          <c:tx>
            <c:strRef>
              <c:f>'pH variations(drop v. beaker)'!$P$29</c:f>
              <c:strCache>
                <c:ptCount val="1"/>
                <c:pt idx="0">
                  <c:v>logPCO2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 variations(drop v. beaker)'!$Q$30:$Q$180</c:f>
              <c:numCache>
                <c:ptCount val="1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</c:numCache>
            </c:numRef>
          </c:xVal>
          <c:yVal>
            <c:numRef>
              <c:f>'pH variations(drop v. beaker)'!$P$30:$P$180</c:f>
              <c:numCache>
                <c:ptCount val="151"/>
                <c:pt idx="0">
                  <c:v>-1.9000087664553156</c:v>
                </c:pt>
                <c:pt idx="1">
                  <c:v>-1.9165665187504066</c:v>
                </c:pt>
                <c:pt idx="2">
                  <c:v>-1.933074317085831</c:v>
                </c:pt>
                <c:pt idx="3">
                  <c:v>-1.9495303857799033</c:v>
                </c:pt>
                <c:pt idx="4">
                  <c:v>-1.9659328987947717</c:v>
                </c:pt>
                <c:pt idx="5">
                  <c:v>-1.982279979310513</c:v>
                </c:pt>
                <c:pt idx="6">
                  <c:v>-1.9985696993834074</c:v>
                </c:pt>
                <c:pt idx="7">
                  <c:v>-2.0148000796962564</c:v>
                </c:pt>
                <c:pt idx="8">
                  <c:v>-2.0309690894088965</c:v>
                </c:pt>
                <c:pt idx="9">
                  <c:v>-2.047074646117343</c:v>
                </c:pt>
                <c:pt idx="10">
                  <c:v>-2.0631146159302247</c:v>
                </c:pt>
                <c:pt idx="11">
                  <c:v>-2.079086813671412</c:v>
                </c:pt>
                <c:pt idx="12">
                  <c:v>-2.0949890032178864</c:v>
                </c:pt>
                <c:pt idx="13">
                  <c:v>-2.1108188979820675</c:v>
                </c:pt>
                <c:pt idx="14">
                  <c:v>-2.1265741615478744</c:v>
                </c:pt>
                <c:pt idx="15">
                  <c:v>-2.1422524084698487</c:v>
                </c:pt>
                <c:pt idx="16">
                  <c:v>-2.1578512052446235</c:v>
                </c:pt>
                <c:pt idx="17">
                  <c:v>-2.1733680714639414</c:v>
                </c:pt>
                <c:pt idx="18">
                  <c:v>-2.188800481158231</c:v>
                </c:pt>
                <c:pt idx="19">
                  <c:v>-2.204145864339519</c:v>
                </c:pt>
                <c:pt idx="20">
                  <c:v>-2.2194016087520945</c:v>
                </c:pt>
                <c:pt idx="21">
                  <c:v>-2.234565061838915</c:v>
                </c:pt>
                <c:pt idx="22">
                  <c:v>-2.2496335329311936</c:v>
                </c:pt>
                <c:pt idx="23">
                  <c:v>-2.264604295667976</c:v>
                </c:pt>
                <c:pt idx="24">
                  <c:v>-2.279474590651734</c:v>
                </c:pt>
                <c:pt idx="25">
                  <c:v>-2.294241628345149</c:v>
                </c:pt>
                <c:pt idx="26">
                  <c:v>-2.308902592213248</c:v>
                </c:pt>
                <c:pt idx="27">
                  <c:v>-2.3234546421139477</c:v>
                </c:pt>
                <c:pt idx="28">
                  <c:v>-2.3378949179388058</c:v>
                </c:pt>
                <c:pt idx="29">
                  <c:v>-2.352220543504442</c:v>
                </c:pt>
                <c:pt idx="30">
                  <c:v>-2.366428630693572</c:v>
                </c:pt>
                <c:pt idx="31">
                  <c:v>-2.3805162838430305</c:v>
                </c:pt>
                <c:pt idx="32">
                  <c:v>-2.3944806043744284</c:v>
                </c:pt>
                <c:pt idx="33">
                  <c:v>-2.4083186956612805</c:v>
                </c:pt>
                <c:pt idx="34">
                  <c:v>-2.4220276681245414</c:v>
                </c:pt>
                <c:pt idx="35">
                  <c:v>-2.435604644546488</c:v>
                </c:pt>
                <c:pt idx="36">
                  <c:v>-2.4490467655908534</c:v>
                </c:pt>
                <c:pt idx="37">
                  <c:v>-2.4623511955150104</c:v>
                </c:pt>
                <c:pt idx="38">
                  <c:v>-2.4755151280578644</c:v>
                </c:pt>
                <c:pt idx="39">
                  <c:v>-2.488535792485013</c:v>
                </c:pt>
                <c:pt idx="40">
                  <c:v>-2.501410459770581</c:v>
                </c:pt>
                <c:pt idx="41">
                  <c:v>-2.5141364488930797</c:v>
                </c:pt>
                <c:pt idx="42">
                  <c:v>-2.5267111332206342</c:v>
                </c:pt>
                <c:pt idx="43">
                  <c:v>-2.5391319469590092</c:v>
                </c:pt>
                <c:pt idx="44">
                  <c:v>-2.5513963916340767</c:v>
                </c:pt>
                <c:pt idx="45">
                  <c:v>-2.5635020425787487</c:v>
                </c:pt>
                <c:pt idx="46">
                  <c:v>-2.575446555392939</c:v>
                </c:pt>
                <c:pt idx="47">
                  <c:v>-2.5872276723438983</c:v>
                </c:pt>
                <c:pt idx="48">
                  <c:v>-2.5988432286732595</c:v>
                </c:pt>
                <c:pt idx="49">
                  <c:v>-2.6102911587764015</c:v>
                </c:pt>
                <c:pt idx="50">
                  <c:v>-2.621569502219298</c:v>
                </c:pt>
                <c:pt idx="51">
                  <c:v>-2.632676409557873</c:v>
                </c:pt>
                <c:pt idx="52">
                  <c:v>-2.6436101479250693</c:v>
                </c:pt>
                <c:pt idx="53">
                  <c:v>-2.6543691063513544</c:v>
                </c:pt>
                <c:pt idx="54">
                  <c:v>-2.6649518007852455</c:v>
                </c:pt>
                <c:pt idx="55">
                  <c:v>-2.6753568787816415</c:v>
                </c:pt>
                <c:pt idx="56">
                  <c:v>-2.685583123827291</c:v>
                </c:pt>
                <c:pt idx="57">
                  <c:v>-2.6956294592746106</c:v>
                </c:pt>
                <c:pt idx="58">
                  <c:v>-2.705494951857267</c:v>
                </c:pt>
                <c:pt idx="59">
                  <c:v>-2.715178814763441</c:v>
                </c:pt>
                <c:pt idx="60">
                  <c:v>-2.724680410245475</c:v>
                </c:pt>
                <c:pt idx="61">
                  <c:v>-2.7339992517476417</c:v>
                </c:pt>
                <c:pt idx="62">
                  <c:v>-2.743135005537022</c:v>
                </c:pt>
                <c:pt idx="63">
                  <c:v>-2.7520874918259133</c:v>
                </c:pt>
                <c:pt idx="64">
                  <c:v>-2.760856685377763</c:v>
                </c:pt>
                <c:pt idx="65">
                  <c:v>-2.7694427155922936</c:v>
                </c:pt>
                <c:pt idx="66">
                  <c:v>-2.777845866069211</c:v>
                </c:pt>
                <c:pt idx="67">
                  <c:v>-2.786066573653616</c:v>
                </c:pt>
                <c:pt idx="68">
                  <c:v>-2.794105426969937</c:v>
                </c:pt>
                <c:pt idx="69">
                  <c:v>-2.801963164454806</c:v>
                </c:pt>
                <c:pt idx="70">
                  <c:v>-2.8096406719027964</c:v>
                </c:pt>
                <c:pt idx="71">
                  <c:v>-2.817138979542232</c:v>
                </c:pt>
                <c:pt idx="72">
                  <c:v>-2.8244592586614186</c:v>
                </c:pt>
                <c:pt idx="73">
                  <c:v>-2.831602817808483</c:v>
                </c:pt>
                <c:pt idx="74">
                  <c:v>-2.83857109859064</c:v>
                </c:pt>
                <c:pt idx="75">
                  <c:v>-2.8453656711009705</c:v>
                </c:pt>
                <c:pt idx="76">
                  <c:v>-2.851988229002821</c:v>
                </c:pt>
                <c:pt idx="77">
                  <c:v>-2.8584405843035556</c:v>
                </c:pt>
                <c:pt idx="78">
                  <c:v>-2.8647246618507345</c:v>
                </c:pt>
                <c:pt idx="79">
                  <c:v>-2.8708424935847456</c:v>
                </c:pt>
                <c:pt idx="80">
                  <c:v>-2.8767962125825557</c:v>
                </c:pt>
                <c:pt idx="81">
                  <c:v>-2.8825880469275322</c:v>
                </c:pt>
                <c:pt idx="82">
                  <c:v>-2.8882203134402507</c:v>
                </c:pt>
                <c:pt idx="83">
                  <c:v>-2.8936954113048614</c:v>
                </c:pt>
                <c:pt idx="84">
                  <c:v>-2.899015815624938</c:v>
                </c:pt>
                <c:pt idx="85">
                  <c:v>-2.9041840709418265</c:v>
                </c:pt>
                <c:pt idx="86">
                  <c:v>-2.909202784747351</c:v>
                </c:pt>
                <c:pt idx="87">
                  <c:v>-2.9140746210213524</c:v>
                </c:pt>
                <c:pt idx="88">
                  <c:v>-2.918802293822958</c:v>
                </c:pt>
                <c:pt idx="89">
                  <c:v>-2.923388560962757</c:v>
                </c:pt>
                <c:pt idx="90">
                  <c:v>-2.927836217781172</c:v>
                </c:pt>
                <c:pt idx="91">
                  <c:v>-2.932148091056338</c:v>
                </c:pt>
                <c:pt idx="92">
                  <c:v>-2.9363270330627627</c:v>
                </c:pt>
                <c:pt idx="93">
                  <c:v>-2.9403759157999083</c:v>
                </c:pt>
                <c:pt idx="94">
                  <c:v>-2.944297625407734</c:v>
                </c:pt>
                <c:pt idx="95">
                  <c:v>-2.948095056784079</c:v>
                </c:pt>
                <c:pt idx="96">
                  <c:v>-2.9517711084166787</c:v>
                </c:pt>
                <c:pt idx="97">
                  <c:v>-2.955328677440527</c:v>
                </c:pt>
                <c:pt idx="98">
                  <c:v>-2.958770654929291</c:v>
                </c:pt>
                <c:pt idx="99">
                  <c:v>-2.962099921427557</c:v>
                </c:pt>
                <c:pt idx="100">
                  <c:v>-2.965319342728828</c:v>
                </c:pt>
                <c:pt idx="101">
                  <c:v>-2.96843176590247</c:v>
                </c:pt>
                <c:pt idx="102">
                  <c:v>-2.971440015571148</c:v>
                </c:pt>
                <c:pt idx="103">
                  <c:v>-2.974346890438772</c:v>
                </c:pt>
                <c:pt idx="104">
                  <c:v>-2.977155160067588</c:v>
                </c:pt>
                <c:pt idx="105">
                  <c:v>-2.9798675619017407</c:v>
                </c:pt>
                <c:pt idx="106">
                  <c:v>-2.982486798533504</c:v>
                </c:pt>
                <c:pt idx="107">
                  <c:v>-2.9850155352073147</c:v>
                </c:pt>
                <c:pt idx="108">
                  <c:v>-2.9874563975558557</c:v>
                </c:pt>
                <c:pt idx="109">
                  <c:v>-2.989811969561615</c:v>
                </c:pt>
                <c:pt idx="110">
                  <c:v>-2.992084791736679</c:v>
                </c:pt>
                <c:pt idx="111">
                  <c:v>-2.9942773595129397</c:v>
                </c:pt>
                <c:pt idx="112">
                  <c:v>-2.996392121834423</c:v>
                </c:pt>
                <c:pt idx="113">
                  <c:v>-2.9984314799430747</c:v>
                </c:pt>
                <c:pt idx="114">
                  <c:v>-3.0003977863490556</c:v>
                </c:pt>
                <c:pt idx="115">
                  <c:v>-3.0022933439764006</c:v>
                </c:pt>
                <c:pt idx="116">
                  <c:v>-3.004120405474777</c:v>
                </c:pt>
                <c:pt idx="117">
                  <c:v>-3.0058811726880172</c:v>
                </c:pt>
                <c:pt idx="118">
                  <c:v>-3.007577796270129</c:v>
                </c:pt>
                <c:pt idx="119">
                  <c:v>-3.0092123754395432</c:v>
                </c:pt>
                <c:pt idx="120">
                  <c:v>-3.010786957862491</c:v>
                </c:pt>
                <c:pt idx="121">
                  <c:v>-3.0123035396565507</c:v>
                </c:pt>
                <c:pt idx="122">
                  <c:v>-3.013764065505627</c:v>
                </c:pt>
                <c:pt idx="123">
                  <c:v>-3.015170428877852</c:v>
                </c:pt>
                <c:pt idx="124">
                  <c:v>-3.0165244723381526</c:v>
                </c:pt>
                <c:pt idx="125">
                  <c:v>-3.017827987947539</c:v>
                </c:pt>
                <c:pt idx="126">
                  <c:v>-3.0190827177414366</c:v>
                </c:pt>
                <c:pt idx="127">
                  <c:v>-3.0202903542797475</c:v>
                </c:pt>
                <c:pt idx="128">
                  <c:v>-3.021452541261609</c:v>
                </c:pt>
                <c:pt idx="129">
                  <c:v>-3.0225708741981903</c:v>
                </c:pt>
                <c:pt idx="130">
                  <c:v>-3.02364690113718</c:v>
                </c:pt>
                <c:pt idx="131">
                  <c:v>-3.0246821234329744</c:v>
                </c:pt>
                <c:pt idx="132">
                  <c:v>-3.0256779965569036</c:v>
                </c:pt>
                <c:pt idx="133">
                  <c:v>-3.0266359309421706</c:v>
                </c:pt>
                <c:pt idx="134">
                  <c:v>-3.027557292858511</c:v>
                </c:pt>
                <c:pt idx="135">
                  <c:v>-3.0284434053118963</c:v>
                </c:pt>
                <c:pt idx="136">
                  <c:v>-3.0292955489649187</c:v>
                </c:pt>
                <c:pt idx="137">
                  <c:v>-3.0301149630738107</c:v>
                </c:pt>
                <c:pt idx="138">
                  <c:v>-3.030902846438324</c:v>
                </c:pt>
                <c:pt idx="139">
                  <c:v>-3.0316603583610036</c:v>
                </c:pt>
                <c:pt idx="140">
                  <c:v>-3.032388619612635</c:v>
                </c:pt>
                <c:pt idx="141">
                  <c:v>-3.0330887134009332</c:v>
                </c:pt>
                <c:pt idx="142">
                  <c:v>-3.0337616863397585</c:v>
                </c:pt>
                <c:pt idx="143">
                  <c:v>-3.0344085494164053</c:v>
                </c:pt>
                <c:pt idx="144">
                  <c:v>-3.0350302789547188</c:v>
                </c:pt>
                <c:pt idx="145">
                  <c:v>-3.0356278175720113</c:v>
                </c:pt>
                <c:pt idx="146">
                  <c:v>-3.0362020751279424</c:v>
                </c:pt>
                <c:pt idx="147">
                  <c:v>-3.0367539296637305</c:v>
                </c:pt>
                <c:pt idx="148">
                  <c:v>-3.0372842283302144</c:v>
                </c:pt>
                <c:pt idx="149">
                  <c:v>-3.037793788303472</c:v>
                </c:pt>
                <c:pt idx="150">
                  <c:v>-3.0382833976868437</c:v>
                </c:pt>
              </c:numCache>
            </c:numRef>
          </c:yVal>
          <c:smooth val="0"/>
        </c:ser>
        <c:axId val="29182276"/>
        <c:axId val="61313893"/>
      </c:scatterChart>
      <c:valAx>
        <c:axId val="52556058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crossBetween val="midCat"/>
        <c:dispUnits/>
      </c:valAx>
      <c:valAx>
        <c:axId val="3242475"/>
        <c:scaling>
          <c:orientation val="minMax"/>
          <c:min val="7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crossBetween val="midCat"/>
        <c:dispUnits/>
      </c:valAx>
      <c:valAx>
        <c:axId val="29182276"/>
        <c:scaling>
          <c:orientation val="minMax"/>
        </c:scaling>
        <c:axPos val="t"/>
        <c:delete val="1"/>
        <c:majorTickMark val="out"/>
        <c:minorTickMark val="none"/>
        <c:tickLblPos val="none"/>
        <c:crossAx val="61313893"/>
        <c:crosses val="max"/>
        <c:crossBetween val="midCat"/>
        <c:dispUnits/>
      </c:valAx>
      <c:valAx>
        <c:axId val="61313893"/>
        <c:scaling>
          <c:orientation val="maxMin"/>
          <c:max val="-1.85"/>
          <c:min val="-3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(PCO</a:t>
                </a:r>
                <a:r>
                  <a:rPr lang="en-US" cap="none" sz="18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5"/>
          <c:w val="0.673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'pH variations(drop v. beaker)'!$L$29:$L$52</c:f>
              <c:numCache/>
            </c:numRef>
          </c:xVal>
          <c:yVal>
            <c:numRef>
              <c:f>'pH variations(drop v. beaker)'!$M$29:$M$52</c:f>
              <c:numCache/>
            </c:numRef>
          </c:yVal>
          <c:smooth val="0"/>
        </c:ser>
        <c:axId val="14954126"/>
        <c:axId val="369407"/>
      </c:scatterChart>
      <c:val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 val="autoZero"/>
        <c:crossBetween val="midCat"/>
        <c:dispUnits/>
      </c:valAx>
      <c:valAx>
        <c:axId val="3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422"/>
          <c:w val="0.275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0.601</cdr:y>
    </cdr:from>
    <cdr:to>
      <cdr:x>0.65325</cdr:x>
      <cdr:y>0.8495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38550" y="3429000"/>
          <a:ext cx="243840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 F5 Browns Folly Mine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5th November 2002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(Ca+Mg) = 2.37 mmol L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0.23 drips sec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 at calcite saturation: 7.25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0.332</cdr:x>
      <cdr:y>0.469</cdr:y>
    </cdr:from>
    <cdr:to>
      <cdr:x>0.60125</cdr:x>
      <cdr:y>0.56075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86100" y="2676525"/>
          <a:ext cx="2505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 evolution of single drops collected hanging from straw</a:t>
          </a:r>
        </a:p>
      </cdr:txBody>
    </cdr:sp>
  </cdr:relSizeAnchor>
  <cdr:relSizeAnchor xmlns:cdr="http://schemas.openxmlformats.org/drawingml/2006/chartDrawing">
    <cdr:from>
      <cdr:x>0.3065</cdr:x>
      <cdr:y>0.238</cdr:y>
    </cdr:from>
    <cdr:to>
      <cdr:x>0.6255</cdr:x>
      <cdr:y>0.3305</cdr:y>
    </cdr:to>
    <cdr:sp>
      <cdr:nvSpPr>
        <cdr:cNvPr id="3" name="Text Box 3"/>
        <cdr:cNvSpPr txBox="1">
          <a:spLocks noChangeArrowheads="1"/>
        </cdr:cNvSpPr>
      </cdr:nvSpPr>
      <cdr:spPr>
        <a:xfrm>
          <a:off x="2847975" y="1352550"/>
          <a:ext cx="2971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 evolution of water samples already collected in a beaker </a:t>
          </a:r>
        </a:p>
      </cdr:txBody>
    </cdr:sp>
  </cdr:relSizeAnchor>
  <cdr:relSizeAnchor xmlns:cdr="http://schemas.openxmlformats.org/drawingml/2006/chartDrawing">
    <cdr:from>
      <cdr:x>0.08775</cdr:x>
      <cdr:y>0.01675</cdr:y>
    </cdr:from>
    <cdr:to>
      <cdr:x>0.15325</cdr:x>
      <cdr:y>0.12</cdr:y>
    </cdr:to>
    <cdr:sp>
      <cdr:nvSpPr>
        <cdr:cNvPr id="4" name="Text Box 4"/>
        <cdr:cNvSpPr txBox="1">
          <a:spLocks noChangeArrowheads="1"/>
        </cdr:cNvSpPr>
      </cdr:nvSpPr>
      <cdr:spPr>
        <a:xfrm>
          <a:off x="809625" y="95250"/>
          <a:ext cx="6096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0.78325</cdr:y>
    </cdr:from>
    <cdr:to>
      <cdr:x>0.37</cdr:x>
      <cdr:y>0.86975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524000" y="4467225"/>
          <a:ext cx="1914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Modelling of degassing as a first-order reaction</a:t>
          </a:r>
        </a:p>
      </cdr:txBody>
    </cdr:sp>
  </cdr:relSizeAnchor>
  <cdr:relSizeAnchor xmlns:cdr="http://schemas.openxmlformats.org/drawingml/2006/chartDrawing">
    <cdr:from>
      <cdr:x>0.15975</cdr:x>
      <cdr:y>0.04725</cdr:y>
    </cdr:from>
    <cdr:to>
      <cdr:x>0.19225</cdr:x>
      <cdr:y>0.1125</cdr:y>
    </cdr:to>
    <cdr:sp>
      <cdr:nvSpPr>
        <cdr:cNvPr id="2" name="Text Box 7"/>
        <cdr:cNvSpPr txBox="1">
          <a:spLocks noChangeArrowheads="1"/>
        </cdr:cNvSpPr>
      </cdr:nvSpPr>
      <cdr:spPr>
        <a:xfrm>
          <a:off x="1485900" y="266700"/>
          <a:ext cx="304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0.40475</cdr:x>
      <cdr:y>0.6665</cdr:y>
    </cdr:from>
    <cdr:to>
      <cdr:x>0.65975</cdr:x>
      <cdr:y>0.864</cdr:y>
    </cdr:to>
    <cdr:sp>
      <cdr:nvSpPr>
        <cdr:cNvPr id="3" name="Text Box 1"/>
        <cdr:cNvSpPr txBox="1">
          <a:spLocks noChangeArrowheads="1"/>
        </cdr:cNvSpPr>
      </cdr:nvSpPr>
      <cdr:spPr>
        <a:xfrm>
          <a:off x="3762375" y="3800475"/>
          <a:ext cx="237172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 F5 Browns Folly Mine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5th November 2002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(Ca+Mg) = 2.37 mmol L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0.23 drips sec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 at calcite saturation: 7.25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352425</xdr:rowOff>
    </xdr:from>
    <xdr:to>
      <xdr:col>17</xdr:col>
      <xdr:colOff>38100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514975" y="2133600"/>
        <a:ext cx="4610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zoomScalePageLayoutView="0" workbookViewId="0" topLeftCell="G17">
      <selection activeCell="U32" sqref="U32"/>
    </sheetView>
  </sheetViews>
  <sheetFormatPr defaultColWidth="9.140625" defaultRowHeight="12.75"/>
  <cols>
    <col min="14" max="14" width="5.00390625" style="0" customWidth="1"/>
  </cols>
  <sheetData>
    <row r="1" ht="12.75">
      <c r="A1" s="1" t="s">
        <v>4</v>
      </c>
    </row>
    <row r="2" spans="1:10" ht="12.75">
      <c r="A2" s="1" t="s">
        <v>5</v>
      </c>
      <c r="J2" s="1" t="s">
        <v>6</v>
      </c>
    </row>
    <row r="4" spans="1:8" ht="63.75">
      <c r="A4" s="1" t="s">
        <v>0</v>
      </c>
      <c r="B4" s="1"/>
      <c r="C4" s="3" t="s">
        <v>25</v>
      </c>
      <c r="D4" s="3"/>
      <c r="E4" s="3"/>
      <c r="F4" s="3" t="s">
        <v>8</v>
      </c>
      <c r="G4" s="3"/>
      <c r="H4" s="3" t="s">
        <v>9</v>
      </c>
    </row>
    <row r="5" spans="1:8" ht="12.75">
      <c r="A5" t="s">
        <v>1</v>
      </c>
      <c r="B5" t="s">
        <v>26</v>
      </c>
      <c r="C5">
        <v>7.6</v>
      </c>
      <c r="D5" t="s">
        <v>26</v>
      </c>
      <c r="F5">
        <v>7.9</v>
      </c>
      <c r="H5">
        <v>7.9</v>
      </c>
    </row>
    <row r="6" spans="2:8" ht="12.75">
      <c r="B6" t="s">
        <v>27</v>
      </c>
      <c r="C6">
        <v>7.5</v>
      </c>
      <c r="D6" t="s">
        <v>29</v>
      </c>
      <c r="F6">
        <v>7.8</v>
      </c>
      <c r="H6">
        <v>7.8</v>
      </c>
    </row>
    <row r="7" spans="2:8" ht="12.75">
      <c r="B7" t="s">
        <v>28</v>
      </c>
      <c r="C7">
        <v>7.6</v>
      </c>
      <c r="D7" t="s">
        <v>30</v>
      </c>
      <c r="F7">
        <v>7.8</v>
      </c>
      <c r="H7">
        <v>7.8</v>
      </c>
    </row>
    <row r="8" spans="3:8" ht="63.75">
      <c r="C8" s="10" t="s">
        <v>31</v>
      </c>
      <c r="F8" s="10" t="s">
        <v>32</v>
      </c>
      <c r="G8" s="10"/>
      <c r="H8" s="10" t="s">
        <v>9</v>
      </c>
    </row>
    <row r="9" spans="1:8" ht="12.75">
      <c r="A9" t="s">
        <v>3</v>
      </c>
      <c r="B9" t="s">
        <v>26</v>
      </c>
      <c r="C9">
        <v>7.6</v>
      </c>
      <c r="D9" t="s">
        <v>26</v>
      </c>
      <c r="F9">
        <v>7.9</v>
      </c>
      <c r="H9">
        <v>7.9</v>
      </c>
    </row>
    <row r="10" spans="2:8" ht="12.75">
      <c r="B10" t="s">
        <v>29</v>
      </c>
      <c r="C10">
        <v>7.6</v>
      </c>
      <c r="D10" t="s">
        <v>29</v>
      </c>
      <c r="F10">
        <v>7.9</v>
      </c>
      <c r="H10">
        <v>7.9</v>
      </c>
    </row>
    <row r="11" spans="3:8" ht="63.75">
      <c r="C11" s="10" t="s">
        <v>33</v>
      </c>
      <c r="F11" s="10" t="s">
        <v>35</v>
      </c>
      <c r="G11" s="10"/>
      <c r="H11" s="10" t="s">
        <v>9</v>
      </c>
    </row>
    <row r="12" spans="1:8" ht="12.75">
      <c r="A12" t="s">
        <v>10</v>
      </c>
      <c r="B12" t="s">
        <v>34</v>
      </c>
      <c r="C12">
        <v>7.5</v>
      </c>
      <c r="D12" t="s">
        <v>34</v>
      </c>
      <c r="F12">
        <v>7.7</v>
      </c>
      <c r="G12" t="s">
        <v>34</v>
      </c>
      <c r="H12">
        <v>7.8</v>
      </c>
    </row>
    <row r="13" spans="2:8" ht="12.75">
      <c r="B13" t="s">
        <v>27</v>
      </c>
      <c r="C13">
        <v>7.5</v>
      </c>
      <c r="D13" t="s">
        <v>27</v>
      </c>
      <c r="F13">
        <v>7.7</v>
      </c>
      <c r="G13" t="s">
        <v>27</v>
      </c>
      <c r="H13">
        <v>7.7</v>
      </c>
    </row>
    <row r="14" spans="2:8" ht="12.75">
      <c r="B14" t="s">
        <v>28</v>
      </c>
      <c r="C14">
        <v>7.5</v>
      </c>
      <c r="D14" t="s">
        <v>28</v>
      </c>
      <c r="F14">
        <v>7.8</v>
      </c>
      <c r="G14" t="s">
        <v>28</v>
      </c>
      <c r="H14">
        <v>7.8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spans="2:5" ht="51">
      <c r="B19" t="s">
        <v>50</v>
      </c>
      <c r="C19" t="s">
        <v>7</v>
      </c>
      <c r="D19" s="4" t="s">
        <v>21</v>
      </c>
      <c r="E19" s="4"/>
    </row>
    <row r="20" spans="1:8" ht="12.75">
      <c r="A20" s="1" t="s">
        <v>14</v>
      </c>
      <c r="B20">
        <f>G$20+C20</f>
        <v>500</v>
      </c>
      <c r="C20" s="7">
        <v>0</v>
      </c>
      <c r="D20" s="8">
        <v>8.2</v>
      </c>
      <c r="E20" s="8"/>
      <c r="F20" s="7" t="s">
        <v>53</v>
      </c>
      <c r="G20" s="7">
        <v>500</v>
      </c>
      <c r="H20" s="7"/>
    </row>
    <row r="21" spans="2:8" ht="12.75">
      <c r="B21">
        <f aca="true" t="shared" si="0" ref="B21:B57">G$20+C21</f>
        <v>505</v>
      </c>
      <c r="C21" s="7">
        <v>5</v>
      </c>
      <c r="D21" s="7">
        <v>8.02</v>
      </c>
      <c r="E21" s="7"/>
      <c r="F21" s="7"/>
      <c r="G21" s="7"/>
      <c r="H21" s="7"/>
    </row>
    <row r="22" spans="2:8" ht="12.75">
      <c r="B22">
        <f t="shared" si="0"/>
        <v>520</v>
      </c>
      <c r="C22" s="7">
        <v>20</v>
      </c>
      <c r="D22" s="7">
        <v>8.03</v>
      </c>
      <c r="E22" s="7"/>
      <c r="F22" s="7"/>
      <c r="G22" s="7"/>
      <c r="H22" s="7"/>
    </row>
    <row r="23" spans="2:18" ht="12.75">
      <c r="B23">
        <f t="shared" si="0"/>
        <v>525</v>
      </c>
      <c r="C23" s="7">
        <v>25</v>
      </c>
      <c r="D23" s="7">
        <v>8.04</v>
      </c>
      <c r="E23" s="7"/>
      <c r="F23" s="7"/>
      <c r="G23" s="7"/>
      <c r="H23" s="7"/>
      <c r="P23" t="s">
        <v>44</v>
      </c>
      <c r="Q23" t="s">
        <v>45</v>
      </c>
      <c r="R23">
        <v>0.012589</v>
      </c>
    </row>
    <row r="24" spans="2:18" ht="12.75">
      <c r="B24">
        <f t="shared" si="0"/>
        <v>530</v>
      </c>
      <c r="C24" s="7">
        <v>30</v>
      </c>
      <c r="D24" s="7">
        <v>8.05</v>
      </c>
      <c r="E24" s="7"/>
      <c r="F24" s="7"/>
      <c r="G24" s="7"/>
      <c r="H24" s="7"/>
      <c r="P24" t="s">
        <v>44</v>
      </c>
      <c r="Q24" t="s">
        <v>46</v>
      </c>
      <c r="R24">
        <v>0.000891</v>
      </c>
    </row>
    <row r="25" spans="2:8" ht="12.75">
      <c r="B25">
        <f t="shared" si="0"/>
        <v>534</v>
      </c>
      <c r="C25" s="7">
        <v>34</v>
      </c>
      <c r="D25" s="7">
        <v>8.06</v>
      </c>
      <c r="E25" s="7"/>
      <c r="F25" s="7"/>
      <c r="G25" s="7"/>
      <c r="H25" s="7"/>
    </row>
    <row r="26" spans="2:18" ht="12.75">
      <c r="B26">
        <f t="shared" si="0"/>
        <v>538</v>
      </c>
      <c r="C26" s="7">
        <v>38</v>
      </c>
      <c r="D26" s="7">
        <v>8.07</v>
      </c>
      <c r="E26" s="7"/>
      <c r="F26" s="7"/>
      <c r="G26" s="7"/>
      <c r="H26" s="7"/>
      <c r="O26" s="14" t="s">
        <v>47</v>
      </c>
      <c r="R26" s="9" t="s">
        <v>40</v>
      </c>
    </row>
    <row r="27" spans="2:18" ht="12.75">
      <c r="B27">
        <f t="shared" si="0"/>
        <v>543</v>
      </c>
      <c r="C27" s="7">
        <v>43</v>
      </c>
      <c r="D27" s="7">
        <v>8.08</v>
      </c>
      <c r="E27" s="7"/>
      <c r="F27" s="7"/>
      <c r="G27" s="7"/>
      <c r="H27" s="7"/>
      <c r="O27" s="9">
        <f>R$23-R$24</f>
        <v>0.011698</v>
      </c>
      <c r="P27" t="s">
        <v>44</v>
      </c>
      <c r="R27" s="9">
        <v>0.005</v>
      </c>
    </row>
    <row r="28" spans="2:16" ht="12.75">
      <c r="B28">
        <f t="shared" si="0"/>
        <v>550</v>
      </c>
      <c r="C28" s="7">
        <v>50</v>
      </c>
      <c r="D28" s="7">
        <v>8.09</v>
      </c>
      <c r="E28" s="7"/>
      <c r="F28" s="7"/>
      <c r="G28" s="7"/>
      <c r="H28" s="7"/>
      <c r="K28" t="s">
        <v>39</v>
      </c>
      <c r="L28" t="s">
        <v>38</v>
      </c>
      <c r="M28" t="s">
        <v>36</v>
      </c>
      <c r="O28" t="s">
        <v>48</v>
      </c>
      <c r="P28" t="s">
        <v>49</v>
      </c>
    </row>
    <row r="29" spans="2:18" ht="12.75">
      <c r="B29">
        <f t="shared" si="0"/>
        <v>558</v>
      </c>
      <c r="C29" s="7">
        <v>58</v>
      </c>
      <c r="D29" s="8">
        <v>8.1</v>
      </c>
      <c r="E29" s="8"/>
      <c r="F29" s="7"/>
      <c r="G29" s="7"/>
      <c r="H29" s="7"/>
      <c r="K29">
        <f>10^L29</f>
        <v>0.012589254117941664</v>
      </c>
      <c r="L29">
        <v>-1.9</v>
      </c>
      <c r="M29">
        <v>7.25</v>
      </c>
      <c r="O29" t="s">
        <v>42</v>
      </c>
      <c r="P29" t="s">
        <v>43</v>
      </c>
      <c r="Q29" t="s">
        <v>41</v>
      </c>
      <c r="R29" t="s">
        <v>36</v>
      </c>
    </row>
    <row r="30" spans="2:18" ht="12.75">
      <c r="B30">
        <f t="shared" si="0"/>
        <v>562</v>
      </c>
      <c r="C30" s="7">
        <v>62</v>
      </c>
      <c r="D30" s="7">
        <v>8.11</v>
      </c>
      <c r="E30" s="7"/>
      <c r="F30" s="7"/>
      <c r="G30" s="7"/>
      <c r="H30" s="7"/>
      <c r="K30">
        <f aca="true" t="shared" si="1" ref="K30:K58">10^L30</f>
        <v>0.011220184543019634</v>
      </c>
      <c r="L30">
        <f>L29-0.05</f>
        <v>-1.95</v>
      </c>
      <c r="M30">
        <v>7.3</v>
      </c>
      <c r="O30">
        <f aca="true" t="shared" si="2" ref="O30:O61">O$27*EXP(-(R$27-R$24)*Q30)</f>
        <v>0.011698</v>
      </c>
      <c r="P30">
        <f>LOG(O30+R$24)</f>
        <v>-1.9000087664553156</v>
      </c>
      <c r="Q30">
        <v>0</v>
      </c>
      <c r="R30">
        <f aca="true" t="shared" si="3" ref="R30:R61">-P30+5.35</f>
        <v>7.2500087664553154</v>
      </c>
    </row>
    <row r="31" spans="2:18" ht="12.75">
      <c r="B31">
        <f t="shared" si="0"/>
        <v>567</v>
      </c>
      <c r="C31" s="7">
        <v>67</v>
      </c>
      <c r="D31" s="7">
        <v>8.12</v>
      </c>
      <c r="E31" s="7"/>
      <c r="F31" s="7"/>
      <c r="G31" s="7"/>
      <c r="H31" s="7"/>
      <c r="K31">
        <f t="shared" si="1"/>
        <v>0.01</v>
      </c>
      <c r="L31">
        <f aca="true" t="shared" si="4" ref="L31:L58">L30-0.05</f>
        <v>-2</v>
      </c>
      <c r="M31">
        <v>7.35</v>
      </c>
      <c r="O31">
        <f t="shared" si="2"/>
        <v>0.011227070680297125</v>
      </c>
      <c r="P31">
        <f aca="true" t="shared" si="5" ref="P31:P93">LOG(O31+R$24)</f>
        <v>-1.9165665187504066</v>
      </c>
      <c r="Q31">
        <v>10</v>
      </c>
      <c r="R31">
        <f t="shared" si="3"/>
        <v>7.266566518750406</v>
      </c>
    </row>
    <row r="32" spans="2:18" ht="12.75">
      <c r="B32">
        <f t="shared" si="0"/>
        <v>579</v>
      </c>
      <c r="C32" s="7">
        <v>79</v>
      </c>
      <c r="D32" s="7">
        <v>8.13</v>
      </c>
      <c r="E32" s="7"/>
      <c r="F32" s="7"/>
      <c r="G32" s="7"/>
      <c r="H32" s="7"/>
      <c r="K32">
        <f t="shared" si="1"/>
        <v>0.008912509381337455</v>
      </c>
      <c r="L32">
        <f t="shared" si="4"/>
        <v>-2.05</v>
      </c>
      <c r="M32">
        <v>7.4</v>
      </c>
      <c r="O32">
        <f t="shared" si="2"/>
        <v>0.01077509968032034</v>
      </c>
      <c r="P32">
        <f t="shared" si="5"/>
        <v>-1.933074317085831</v>
      </c>
      <c r="Q32">
        <v>20</v>
      </c>
      <c r="R32">
        <f t="shared" si="3"/>
        <v>7.2830743170858305</v>
      </c>
    </row>
    <row r="33" spans="2:18" ht="12.75">
      <c r="B33">
        <f t="shared" si="0"/>
        <v>589</v>
      </c>
      <c r="C33" s="7">
        <v>89</v>
      </c>
      <c r="D33" s="7">
        <v>8.14</v>
      </c>
      <c r="E33" s="7"/>
      <c r="F33" s="7"/>
      <c r="G33" s="7"/>
      <c r="H33" s="7"/>
      <c r="K33">
        <f t="shared" si="1"/>
        <v>0.007943282347242819</v>
      </c>
      <c r="L33">
        <f t="shared" si="4"/>
        <v>-2.0999999999999996</v>
      </c>
      <c r="M33">
        <v>7.45</v>
      </c>
      <c r="O33">
        <f t="shared" si="2"/>
        <v>0.01034132379023794</v>
      </c>
      <c r="P33">
        <f t="shared" si="5"/>
        <v>-1.9495303857799033</v>
      </c>
      <c r="Q33">
        <v>30</v>
      </c>
      <c r="R33">
        <f t="shared" si="3"/>
        <v>7.299530385779903</v>
      </c>
    </row>
    <row r="34" spans="2:18" ht="12.75">
      <c r="B34">
        <f t="shared" si="0"/>
        <v>596</v>
      </c>
      <c r="C34" s="7">
        <v>96</v>
      </c>
      <c r="D34" s="7">
        <v>8.15</v>
      </c>
      <c r="E34" s="7"/>
      <c r="F34" s="7"/>
      <c r="G34" s="7"/>
      <c r="H34" s="7"/>
      <c r="K34">
        <f t="shared" si="1"/>
        <v>0.0070794578438413865</v>
      </c>
      <c r="L34">
        <f t="shared" si="4"/>
        <v>-2.1499999999999995</v>
      </c>
      <c r="M34">
        <v>7.5</v>
      </c>
      <c r="O34">
        <f t="shared" si="2"/>
        <v>0.009925010524947812</v>
      </c>
      <c r="P34">
        <f t="shared" si="5"/>
        <v>-1.9659328987947717</v>
      </c>
      <c r="Q34">
        <v>40</v>
      </c>
      <c r="R34">
        <f t="shared" si="3"/>
        <v>7.315932898794771</v>
      </c>
    </row>
    <row r="35" spans="1:18" ht="67.5">
      <c r="A35" s="3" t="s">
        <v>15</v>
      </c>
      <c r="B35" s="9" t="s">
        <v>51</v>
      </c>
      <c r="C35" s="9" t="s">
        <v>7</v>
      </c>
      <c r="D35" s="10" t="s">
        <v>21</v>
      </c>
      <c r="E35" s="10"/>
      <c r="F35" s="10" t="s">
        <v>51</v>
      </c>
      <c r="G35" s="9" t="s">
        <v>7</v>
      </c>
      <c r="H35" s="11" t="s">
        <v>22</v>
      </c>
      <c r="K35">
        <f t="shared" si="1"/>
        <v>0.006309573444801942</v>
      </c>
      <c r="L35">
        <f t="shared" si="4"/>
        <v>-2.1999999999999993</v>
      </c>
      <c r="M35">
        <v>7.55</v>
      </c>
      <c r="O35">
        <f t="shared" si="2"/>
        <v>0.0095254568871843</v>
      </c>
      <c r="P35">
        <f t="shared" si="5"/>
        <v>-1.982279979310513</v>
      </c>
      <c r="Q35">
        <v>50</v>
      </c>
      <c r="R35">
        <f t="shared" si="3"/>
        <v>7.3322799793105125</v>
      </c>
    </row>
    <row r="36" spans="2:18" ht="12.75">
      <c r="B36">
        <f t="shared" si="0"/>
        <v>500</v>
      </c>
      <c r="C36" s="7">
        <v>0</v>
      </c>
      <c r="D36" s="7">
        <v>8.02</v>
      </c>
      <c r="E36" s="7"/>
      <c r="F36">
        <f>800+G36</f>
        <v>815</v>
      </c>
      <c r="G36" s="7">
        <v>15</v>
      </c>
      <c r="H36" s="7">
        <v>8.26</v>
      </c>
      <c r="K36">
        <f t="shared" si="1"/>
        <v>0.005623413251903501</v>
      </c>
      <c r="L36">
        <f t="shared" si="4"/>
        <v>-2.249999999999999</v>
      </c>
      <c r="M36">
        <v>7.6</v>
      </c>
      <c r="O36">
        <f t="shared" si="2"/>
        <v>0.009141988180418975</v>
      </c>
      <c r="P36">
        <f t="shared" si="5"/>
        <v>-1.9985696993834074</v>
      </c>
      <c r="Q36">
        <v>60</v>
      </c>
      <c r="R36">
        <f t="shared" si="3"/>
        <v>7.3485696993834075</v>
      </c>
    </row>
    <row r="37" spans="2:18" ht="12.75">
      <c r="B37">
        <f t="shared" si="0"/>
        <v>513</v>
      </c>
      <c r="C37" s="7">
        <v>13</v>
      </c>
      <c r="D37" s="7">
        <v>8.01</v>
      </c>
      <c r="E37" s="7"/>
      <c r="F37">
        <f aca="true" t="shared" si="6" ref="F37:F48">800+G37</f>
        <v>908</v>
      </c>
      <c r="G37" s="7">
        <v>108</v>
      </c>
      <c r="H37" s="7">
        <v>8.27</v>
      </c>
      <c r="K37">
        <f t="shared" si="1"/>
        <v>0.005011872336272731</v>
      </c>
      <c r="L37">
        <f t="shared" si="4"/>
        <v>-2.299999999999999</v>
      </c>
      <c r="M37">
        <v>7.65</v>
      </c>
      <c r="O37">
        <f t="shared" si="2"/>
        <v>0.008773956869550755</v>
      </c>
      <c r="P37">
        <f t="shared" si="5"/>
        <v>-2.0148000796962564</v>
      </c>
      <c r="Q37">
        <v>70</v>
      </c>
      <c r="R37">
        <f t="shared" si="3"/>
        <v>7.364800079696256</v>
      </c>
    </row>
    <row r="38" spans="2:18" ht="12.75">
      <c r="B38">
        <f t="shared" si="0"/>
        <v>525</v>
      </c>
      <c r="C38" s="7">
        <v>25</v>
      </c>
      <c r="D38" s="7">
        <v>8.02</v>
      </c>
      <c r="E38" s="7"/>
      <c r="F38">
        <f t="shared" si="6"/>
        <v>915</v>
      </c>
      <c r="G38" s="7">
        <v>115</v>
      </c>
      <c r="H38" s="7">
        <v>8.28</v>
      </c>
      <c r="K38">
        <f t="shared" si="1"/>
        <v>0.00446683592150964</v>
      </c>
      <c r="L38">
        <f t="shared" si="4"/>
        <v>-2.3499999999999988</v>
      </c>
      <c r="M38">
        <v>7.7</v>
      </c>
      <c r="O38">
        <f t="shared" si="2"/>
        <v>0.008420741487461518</v>
      </c>
      <c r="P38">
        <f t="shared" si="5"/>
        <v>-2.0309690894088965</v>
      </c>
      <c r="Q38">
        <v>80</v>
      </c>
      <c r="R38">
        <f t="shared" si="3"/>
        <v>7.380969089408897</v>
      </c>
    </row>
    <row r="39" spans="2:18" ht="12.75">
      <c r="B39">
        <f t="shared" si="0"/>
        <v>528</v>
      </c>
      <c r="C39" s="7">
        <v>28</v>
      </c>
      <c r="D39" s="7">
        <v>8.03</v>
      </c>
      <c r="E39" s="7"/>
      <c r="F39">
        <f t="shared" si="6"/>
        <v>937</v>
      </c>
      <c r="G39" s="7">
        <v>137</v>
      </c>
      <c r="H39" s="7">
        <v>8.29</v>
      </c>
      <c r="K39">
        <f t="shared" si="1"/>
        <v>0.003981071705534983</v>
      </c>
      <c r="L39">
        <f t="shared" si="4"/>
        <v>-2.3999999999999986</v>
      </c>
      <c r="M39">
        <v>7.75</v>
      </c>
      <c r="O39">
        <f t="shared" si="2"/>
        <v>0.008081745585590768</v>
      </c>
      <c r="P39">
        <f t="shared" si="5"/>
        <v>-2.047074646117343</v>
      </c>
      <c r="Q39">
        <v>90</v>
      </c>
      <c r="R39">
        <f t="shared" si="3"/>
        <v>7.397074646117343</v>
      </c>
    </row>
    <row r="40" spans="2:18" ht="12.75">
      <c r="B40">
        <f t="shared" si="0"/>
        <v>531</v>
      </c>
      <c r="C40" s="7">
        <v>31</v>
      </c>
      <c r="D40" s="7">
        <v>8.04</v>
      </c>
      <c r="E40" s="7"/>
      <c r="F40">
        <f t="shared" si="6"/>
        <v>955</v>
      </c>
      <c r="G40" s="7">
        <v>155</v>
      </c>
      <c r="H40" s="8">
        <v>8.3</v>
      </c>
      <c r="K40">
        <f t="shared" si="1"/>
        <v>0.003548133892335765</v>
      </c>
      <c r="L40">
        <f t="shared" si="4"/>
        <v>-2.4499999999999984</v>
      </c>
      <c r="M40">
        <v>7.8</v>
      </c>
      <c r="O40">
        <f t="shared" si="2"/>
        <v>0.007756396726757294</v>
      </c>
      <c r="P40">
        <f t="shared" si="5"/>
        <v>-2.0631146159302247</v>
      </c>
      <c r="Q40">
        <v>100</v>
      </c>
      <c r="R40">
        <f t="shared" si="3"/>
        <v>7.413114615930224</v>
      </c>
    </row>
    <row r="41" spans="2:18" ht="12.75">
      <c r="B41">
        <f t="shared" si="0"/>
        <v>540</v>
      </c>
      <c r="C41" s="7">
        <v>40</v>
      </c>
      <c r="D41" s="7">
        <v>8.05</v>
      </c>
      <c r="E41" s="7"/>
      <c r="F41">
        <f t="shared" si="6"/>
        <v>990</v>
      </c>
      <c r="G41" s="7">
        <v>190</v>
      </c>
      <c r="H41" s="7">
        <v>8.31</v>
      </c>
      <c r="K41">
        <f t="shared" si="1"/>
        <v>0.0031622776601683902</v>
      </c>
      <c r="L41">
        <f t="shared" si="4"/>
        <v>-2.4999999999999982</v>
      </c>
      <c r="M41">
        <v>7.85</v>
      </c>
      <c r="O41">
        <f t="shared" si="2"/>
        <v>0.007444145518527047</v>
      </c>
      <c r="P41">
        <f t="shared" si="5"/>
        <v>-2.079086813671412</v>
      </c>
      <c r="Q41">
        <v>110</v>
      </c>
      <c r="R41">
        <f t="shared" si="3"/>
        <v>7.429086813671411</v>
      </c>
    </row>
    <row r="42" spans="2:18" ht="12.75">
      <c r="B42">
        <f t="shared" si="0"/>
        <v>545</v>
      </c>
      <c r="C42" s="7">
        <v>45</v>
      </c>
      <c r="D42" s="7">
        <v>8.06</v>
      </c>
      <c r="E42" s="7"/>
      <c r="F42">
        <f t="shared" si="6"/>
        <v>1030</v>
      </c>
      <c r="G42" s="7">
        <v>230</v>
      </c>
      <c r="H42" s="7">
        <v>8.32</v>
      </c>
      <c r="K42">
        <f t="shared" si="1"/>
        <v>0.0028183829312644648</v>
      </c>
      <c r="L42">
        <f t="shared" si="4"/>
        <v>-2.549999999999998</v>
      </c>
      <c r="M42">
        <v>7.9</v>
      </c>
      <c r="O42">
        <f t="shared" si="2"/>
        <v>0.007144464685494977</v>
      </c>
      <c r="P42">
        <f t="shared" si="5"/>
        <v>-2.0949890032178864</v>
      </c>
      <c r="Q42">
        <v>120</v>
      </c>
      <c r="R42">
        <f t="shared" si="3"/>
        <v>7.444989003217886</v>
      </c>
    </row>
    <row r="43" spans="2:18" ht="12.75">
      <c r="B43">
        <f t="shared" si="0"/>
        <v>548</v>
      </c>
      <c r="C43" s="7">
        <v>48</v>
      </c>
      <c r="D43" s="7">
        <v>8.07</v>
      </c>
      <c r="E43" s="7"/>
      <c r="F43">
        <f t="shared" si="6"/>
        <v>1047</v>
      </c>
      <c r="G43" s="7">
        <v>247</v>
      </c>
      <c r="H43" s="7">
        <v>8.33</v>
      </c>
      <c r="K43">
        <f t="shared" si="1"/>
        <v>0.002511886431509591</v>
      </c>
      <c r="L43">
        <f t="shared" si="4"/>
        <v>-2.599999999999998</v>
      </c>
      <c r="M43">
        <v>7.95</v>
      </c>
      <c r="O43">
        <f t="shared" si="2"/>
        <v>0.006856848178914249</v>
      </c>
      <c r="P43">
        <f t="shared" si="5"/>
        <v>-2.1108188979820675</v>
      </c>
      <c r="Q43">
        <v>130</v>
      </c>
      <c r="R43">
        <f t="shared" si="3"/>
        <v>7.460818897982067</v>
      </c>
    </row>
    <row r="44" spans="2:18" ht="12.75">
      <c r="B44">
        <f t="shared" si="0"/>
        <v>550</v>
      </c>
      <c r="C44" s="7">
        <v>50</v>
      </c>
      <c r="D44" s="7">
        <v>8.08</v>
      </c>
      <c r="E44" s="7"/>
      <c r="F44">
        <f t="shared" si="6"/>
        <v>1060</v>
      </c>
      <c r="G44" s="7">
        <v>260</v>
      </c>
      <c r="H44" s="7">
        <v>8.34</v>
      </c>
      <c r="K44">
        <f t="shared" si="1"/>
        <v>0.0022387211385683507</v>
      </c>
      <c r="L44">
        <f t="shared" si="4"/>
        <v>-2.6499999999999977</v>
      </c>
      <c r="M44">
        <v>8</v>
      </c>
      <c r="O44">
        <f t="shared" si="2"/>
        <v>0.006580810322169337</v>
      </c>
      <c r="P44">
        <f t="shared" si="5"/>
        <v>-2.1265741615478744</v>
      </c>
      <c r="Q44">
        <v>140</v>
      </c>
      <c r="R44">
        <f t="shared" si="3"/>
        <v>7.476574161547874</v>
      </c>
    </row>
    <row r="45" spans="2:18" ht="12.75">
      <c r="B45">
        <f t="shared" si="0"/>
        <v>567</v>
      </c>
      <c r="C45" s="7">
        <v>67</v>
      </c>
      <c r="D45" s="7">
        <v>8.09</v>
      </c>
      <c r="E45" s="7"/>
      <c r="F45">
        <f t="shared" si="6"/>
        <v>1112</v>
      </c>
      <c r="G45" s="7">
        <v>312</v>
      </c>
      <c r="H45" s="7">
        <v>8.35</v>
      </c>
      <c r="K45">
        <f t="shared" si="1"/>
        <v>0.00199526231496889</v>
      </c>
      <c r="L45">
        <f t="shared" si="4"/>
        <v>-2.6999999999999975</v>
      </c>
      <c r="M45">
        <v>8.05</v>
      </c>
      <c r="O45">
        <f t="shared" si="2"/>
        <v>0.006315884990650028</v>
      </c>
      <c r="P45">
        <f t="shared" si="5"/>
        <v>-2.1422524084698487</v>
      </c>
      <c r="Q45">
        <v>150</v>
      </c>
      <c r="R45">
        <f t="shared" si="3"/>
        <v>7.492252408469849</v>
      </c>
    </row>
    <row r="46" spans="2:18" ht="12.75">
      <c r="B46">
        <f t="shared" si="0"/>
        <v>574</v>
      </c>
      <c r="C46" s="7">
        <v>74</v>
      </c>
      <c r="D46" s="8">
        <v>8.1</v>
      </c>
      <c r="E46" s="8"/>
      <c r="F46">
        <f t="shared" si="6"/>
        <v>1140</v>
      </c>
      <c r="G46" s="7">
        <v>340</v>
      </c>
      <c r="H46" s="7">
        <v>8.33</v>
      </c>
      <c r="K46">
        <f t="shared" si="1"/>
        <v>0.0017782794100389334</v>
      </c>
      <c r="L46">
        <f t="shared" si="4"/>
        <v>-2.7499999999999973</v>
      </c>
      <c r="M46">
        <v>8.1</v>
      </c>
      <c r="O46">
        <f t="shared" si="2"/>
        <v>0.0060616248246414435</v>
      </c>
      <c r="P46">
        <f t="shared" si="5"/>
        <v>-2.1578512052446235</v>
      </c>
      <c r="Q46">
        <v>160</v>
      </c>
      <c r="R46">
        <f t="shared" si="3"/>
        <v>7.507851205244624</v>
      </c>
    </row>
    <row r="47" spans="2:18" ht="12.75">
      <c r="B47">
        <f t="shared" si="0"/>
        <v>580</v>
      </c>
      <c r="C47" s="7">
        <v>80</v>
      </c>
      <c r="D47" s="7">
        <v>8.11</v>
      </c>
      <c r="E47" s="7"/>
      <c r="F47">
        <f t="shared" si="6"/>
        <v>1175</v>
      </c>
      <c r="G47" s="7">
        <v>375</v>
      </c>
      <c r="H47" s="7">
        <v>8.34</v>
      </c>
      <c r="K47">
        <f t="shared" si="1"/>
        <v>0.0015848931924611236</v>
      </c>
      <c r="L47">
        <f t="shared" si="4"/>
        <v>-2.799999999999997</v>
      </c>
      <c r="M47">
        <v>8.15</v>
      </c>
      <c r="O47">
        <f t="shared" si="2"/>
        <v>0.005817600473900936</v>
      </c>
      <c r="P47">
        <f t="shared" si="5"/>
        <v>-2.1733680714639414</v>
      </c>
      <c r="Q47">
        <v>170</v>
      </c>
      <c r="R47">
        <f t="shared" si="3"/>
        <v>7.523368071463941</v>
      </c>
    </row>
    <row r="48" spans="2:18" ht="12.75">
      <c r="B48">
        <f t="shared" si="0"/>
        <v>597</v>
      </c>
      <c r="C48" s="7">
        <v>97</v>
      </c>
      <c r="D48" s="7">
        <v>8.12</v>
      </c>
      <c r="E48" s="7"/>
      <c r="F48">
        <f t="shared" si="6"/>
        <v>1210</v>
      </c>
      <c r="G48" s="7">
        <v>410</v>
      </c>
      <c r="H48" s="7">
        <v>8.35</v>
      </c>
      <c r="K48">
        <f t="shared" si="1"/>
        <v>0.0014125375446227626</v>
      </c>
      <c r="L48">
        <f t="shared" si="4"/>
        <v>-2.849999999999997</v>
      </c>
      <c r="M48">
        <v>8.2</v>
      </c>
      <c r="O48">
        <f t="shared" si="2"/>
        <v>0.005583399872646252</v>
      </c>
      <c r="P48">
        <f t="shared" si="5"/>
        <v>-2.188800481158231</v>
      </c>
      <c r="Q48">
        <v>180</v>
      </c>
      <c r="R48">
        <f t="shared" si="3"/>
        <v>7.538800481158231</v>
      </c>
    </row>
    <row r="49" spans="2:18" ht="12.75">
      <c r="B49">
        <f t="shared" si="0"/>
        <v>633</v>
      </c>
      <c r="C49" s="7">
        <v>133</v>
      </c>
      <c r="D49" s="7">
        <v>8.13</v>
      </c>
      <c r="E49" s="7"/>
      <c r="F49" s="7"/>
      <c r="G49" s="7"/>
      <c r="H49" s="7"/>
      <c r="K49">
        <f t="shared" si="1"/>
        <v>0.0012589254117941753</v>
      </c>
      <c r="L49">
        <f t="shared" si="4"/>
        <v>-2.899999999999997</v>
      </c>
      <c r="M49">
        <v>8.25</v>
      </c>
      <c r="O49">
        <f t="shared" si="2"/>
        <v>0.005358627543730675</v>
      </c>
      <c r="P49">
        <f t="shared" si="5"/>
        <v>-2.204145864339519</v>
      </c>
      <c r="Q49">
        <v>190</v>
      </c>
      <c r="R49">
        <f t="shared" si="3"/>
        <v>7.554145864339519</v>
      </c>
    </row>
    <row r="50" spans="2:18" ht="12.75">
      <c r="B50">
        <f t="shared" si="0"/>
        <v>643</v>
      </c>
      <c r="C50" s="7">
        <v>143</v>
      </c>
      <c r="D50" s="7">
        <v>8.14</v>
      </c>
      <c r="E50" s="7"/>
      <c r="F50" s="7"/>
      <c r="G50" s="7"/>
      <c r="H50" s="7"/>
      <c r="K50">
        <f t="shared" si="1"/>
        <v>0.001122018454301971</v>
      </c>
      <c r="L50">
        <f t="shared" si="4"/>
        <v>-2.9499999999999966</v>
      </c>
      <c r="M50">
        <v>8.3</v>
      </c>
      <c r="O50">
        <f t="shared" si="2"/>
        <v>0.005142903930830165</v>
      </c>
      <c r="P50">
        <f t="shared" si="5"/>
        <v>-2.2194016087520945</v>
      </c>
      <c r="Q50">
        <v>200</v>
      </c>
      <c r="R50">
        <f t="shared" si="3"/>
        <v>7.569401608752094</v>
      </c>
    </row>
    <row r="51" spans="2:18" ht="12.75">
      <c r="B51">
        <f t="shared" si="0"/>
        <v>648</v>
      </c>
      <c r="C51" s="7">
        <v>148</v>
      </c>
      <c r="D51" s="7">
        <v>8.15</v>
      </c>
      <c r="E51" s="7"/>
      <c r="F51" s="7"/>
      <c r="G51" s="7"/>
      <c r="H51" s="7"/>
      <c r="K51">
        <f t="shared" si="1"/>
        <v>0.0010000000000000074</v>
      </c>
      <c r="L51">
        <f t="shared" si="4"/>
        <v>-2.9999999999999964</v>
      </c>
      <c r="M51">
        <v>8.35</v>
      </c>
      <c r="O51">
        <f t="shared" si="2"/>
        <v>0.004935864757514803</v>
      </c>
      <c r="P51">
        <f t="shared" si="5"/>
        <v>-2.234565061838915</v>
      </c>
      <c r="Q51">
        <v>210</v>
      </c>
      <c r="R51">
        <f t="shared" si="3"/>
        <v>7.584565061838914</v>
      </c>
    </row>
    <row r="52" spans="2:18" ht="38.25">
      <c r="B52">
        <f t="shared" si="0"/>
        <v>662</v>
      </c>
      <c r="C52" s="7">
        <v>162</v>
      </c>
      <c r="D52" s="7">
        <v>8.16</v>
      </c>
      <c r="E52" s="7"/>
      <c r="F52" s="7"/>
      <c r="G52" s="7"/>
      <c r="H52" s="7"/>
      <c r="J52" s="4" t="s">
        <v>37</v>
      </c>
      <c r="K52">
        <f t="shared" si="1"/>
        <v>0.0008912509381337524</v>
      </c>
      <c r="L52">
        <f t="shared" si="4"/>
        <v>-3.0499999999999963</v>
      </c>
      <c r="M52">
        <v>8.4</v>
      </c>
      <c r="O52">
        <f t="shared" si="2"/>
        <v>0.004737160412122271</v>
      </c>
      <c r="P52">
        <f t="shared" si="5"/>
        <v>-2.2496335329311936</v>
      </c>
      <c r="Q52">
        <v>220</v>
      </c>
      <c r="R52">
        <f t="shared" si="3"/>
        <v>7.599633532931193</v>
      </c>
    </row>
    <row r="53" spans="2:18" ht="12.75">
      <c r="B53">
        <f t="shared" si="0"/>
        <v>693</v>
      </c>
      <c r="C53" s="7">
        <v>193</v>
      </c>
      <c r="D53" s="7">
        <v>8.17</v>
      </c>
      <c r="E53" s="7"/>
      <c r="F53" s="7"/>
      <c r="G53" s="7"/>
      <c r="H53" s="7"/>
      <c r="K53">
        <f t="shared" si="1"/>
        <v>0.000794328234724288</v>
      </c>
      <c r="L53">
        <f t="shared" si="4"/>
        <v>-3.099999999999996</v>
      </c>
      <c r="M53">
        <v>8.45</v>
      </c>
      <c r="O53">
        <f t="shared" si="2"/>
        <v>0.0045464553573946135</v>
      </c>
      <c r="P53">
        <f t="shared" si="5"/>
        <v>-2.264604295667976</v>
      </c>
      <c r="Q53">
        <v>230</v>
      </c>
      <c r="R53">
        <f t="shared" si="3"/>
        <v>7.614604295667975</v>
      </c>
    </row>
    <row r="54" spans="2:18" ht="12.75">
      <c r="B54">
        <f t="shared" si="0"/>
        <v>698</v>
      </c>
      <c r="C54" s="7">
        <v>198</v>
      </c>
      <c r="D54" s="7">
        <v>8.18</v>
      </c>
      <c r="E54" s="7"/>
      <c r="F54" s="7"/>
      <c r="G54" s="7"/>
      <c r="H54" s="7"/>
      <c r="K54">
        <f t="shared" si="1"/>
        <v>0.0007079457843841441</v>
      </c>
      <c r="L54">
        <f t="shared" si="4"/>
        <v>-3.149999999999996</v>
      </c>
      <c r="M54">
        <v>8.5</v>
      </c>
      <c r="O54">
        <f t="shared" si="2"/>
        <v>0.00436342756388142</v>
      </c>
      <c r="P54">
        <f t="shared" si="5"/>
        <v>-2.279474590651734</v>
      </c>
      <c r="Q54">
        <v>240</v>
      </c>
      <c r="R54">
        <f t="shared" si="3"/>
        <v>7.629474590651734</v>
      </c>
    </row>
    <row r="55" spans="2:18" ht="12.75">
      <c r="B55">
        <f t="shared" si="0"/>
        <v>710</v>
      </c>
      <c r="C55" s="7">
        <v>210</v>
      </c>
      <c r="D55" s="7">
        <v>8.19</v>
      </c>
      <c r="E55" s="7"/>
      <c r="F55" s="7"/>
      <c r="G55" s="7"/>
      <c r="H55" s="7"/>
      <c r="K55">
        <f t="shared" si="1"/>
        <v>0.0006309573444801991</v>
      </c>
      <c r="L55">
        <f t="shared" si="4"/>
        <v>-3.1999999999999957</v>
      </c>
      <c r="M55">
        <v>8.55</v>
      </c>
      <c r="O55">
        <f t="shared" si="2"/>
        <v>0.004187767966152624</v>
      </c>
      <c r="P55">
        <f t="shared" si="5"/>
        <v>-2.294241628345149</v>
      </c>
      <c r="Q55">
        <v>250</v>
      </c>
      <c r="R55">
        <f t="shared" si="3"/>
        <v>7.644241628345149</v>
      </c>
    </row>
    <row r="56" spans="2:18" ht="12.75">
      <c r="B56">
        <f t="shared" si="0"/>
        <v>770</v>
      </c>
      <c r="C56" s="7">
        <v>270</v>
      </c>
      <c r="D56" s="8">
        <v>8.2</v>
      </c>
      <c r="E56" s="8"/>
      <c r="F56" s="7"/>
      <c r="G56" s="7"/>
      <c r="H56" s="7"/>
      <c r="K56">
        <f t="shared" si="1"/>
        <v>0.0005623413251903545</v>
      </c>
      <c r="L56">
        <f t="shared" si="4"/>
        <v>-3.2499999999999956</v>
      </c>
      <c r="M56">
        <v>8.6</v>
      </c>
      <c r="O56">
        <f t="shared" si="2"/>
        <v>0.004019179940902689</v>
      </c>
      <c r="P56">
        <f t="shared" si="5"/>
        <v>-2.308902592213248</v>
      </c>
      <c r="Q56">
        <v>260</v>
      </c>
      <c r="R56">
        <f t="shared" si="3"/>
        <v>7.658902592213248</v>
      </c>
    </row>
    <row r="57" spans="2:18" ht="12.75">
      <c r="B57">
        <f t="shared" si="0"/>
        <v>800</v>
      </c>
      <c r="C57" s="7">
        <v>300</v>
      </c>
      <c r="D57" s="7">
        <v>8.21</v>
      </c>
      <c r="E57" s="7"/>
      <c r="F57" t="s">
        <v>16</v>
      </c>
      <c r="G57" s="7"/>
      <c r="H57" s="7"/>
      <c r="K57">
        <f t="shared" si="1"/>
        <v>0.0005011872336272774</v>
      </c>
      <c r="L57">
        <f t="shared" si="4"/>
        <v>-3.2999999999999954</v>
      </c>
      <c r="M57">
        <v>8.65</v>
      </c>
      <c r="O57">
        <f t="shared" si="2"/>
        <v>0.003857378806064875</v>
      </c>
      <c r="P57">
        <f t="shared" si="5"/>
        <v>-2.3234546421139477</v>
      </c>
      <c r="Q57">
        <v>270</v>
      </c>
      <c r="R57">
        <f t="shared" si="3"/>
        <v>7.673454642113947</v>
      </c>
    </row>
    <row r="58" spans="2:18" ht="12.75">
      <c r="B58" s="7"/>
      <c r="C58" s="7"/>
      <c r="D58" s="7"/>
      <c r="E58" s="7"/>
      <c r="F58" s="7"/>
      <c r="G58" s="7"/>
      <c r="H58" s="7"/>
      <c r="K58">
        <f t="shared" si="1"/>
        <v>0.0004466835921509679</v>
      </c>
      <c r="L58">
        <f t="shared" si="4"/>
        <v>-3.349999999999995</v>
      </c>
      <c r="M58">
        <v>8.7</v>
      </c>
      <c r="O58">
        <f t="shared" si="2"/>
        <v>0.0037020913400898003</v>
      </c>
      <c r="P58">
        <f t="shared" si="5"/>
        <v>-2.3378949179388058</v>
      </c>
      <c r="Q58">
        <v>280</v>
      </c>
      <c r="R58">
        <f t="shared" si="3"/>
        <v>7.687894917938806</v>
      </c>
    </row>
    <row r="59" spans="2:18" ht="12.75">
      <c r="B59" s="7"/>
      <c r="C59" s="7"/>
      <c r="D59" s="7"/>
      <c r="E59" s="7"/>
      <c r="F59" s="7"/>
      <c r="G59" s="7"/>
      <c r="H59" s="7"/>
      <c r="O59">
        <f t="shared" si="2"/>
        <v>0.0035530553205765166</v>
      </c>
      <c r="P59">
        <f t="shared" si="5"/>
        <v>-2.352220543504442</v>
      </c>
      <c r="Q59">
        <v>290</v>
      </c>
      <c r="R59">
        <f t="shared" si="3"/>
        <v>7.702220543504442</v>
      </c>
    </row>
    <row r="60" spans="1:18" ht="12.75">
      <c r="A60" s="1" t="s">
        <v>15</v>
      </c>
      <c r="B60" s="7"/>
      <c r="C60" s="7"/>
      <c r="D60" s="7"/>
      <c r="E60" s="7"/>
      <c r="F60" s="9" t="s">
        <v>17</v>
      </c>
      <c r="G60" s="9"/>
      <c r="H60" s="7"/>
      <c r="O60">
        <f t="shared" si="2"/>
        <v>0.003410019081477031</v>
      </c>
      <c r="P60">
        <f t="shared" si="5"/>
        <v>-2.366428630693572</v>
      </c>
      <c r="Q60">
        <v>300</v>
      </c>
      <c r="R60">
        <f t="shared" si="3"/>
        <v>7.716428630693572</v>
      </c>
    </row>
    <row r="61" spans="1:18" ht="76.5">
      <c r="A61" s="1"/>
      <c r="C61" s="7" t="s">
        <v>7</v>
      </c>
      <c r="D61" s="12" t="s">
        <v>21</v>
      </c>
      <c r="E61" s="12"/>
      <c r="F61" s="9" t="s">
        <v>52</v>
      </c>
      <c r="G61" s="9" t="s">
        <v>7</v>
      </c>
      <c r="H61" s="12" t="s">
        <v>23</v>
      </c>
      <c r="O61">
        <f t="shared" si="2"/>
        <v>0.0032727410881265603</v>
      </c>
      <c r="P61">
        <f t="shared" si="5"/>
        <v>-2.3805162838430305</v>
      </c>
      <c r="Q61">
        <v>310</v>
      </c>
      <c r="R61">
        <f t="shared" si="3"/>
        <v>7.730516283843031</v>
      </c>
    </row>
    <row r="62" spans="2:18" ht="12.75">
      <c r="B62">
        <f aca="true" t="shared" si="7" ref="B62:B73">G$20+C62</f>
        <v>500</v>
      </c>
      <c r="C62" s="7">
        <v>0</v>
      </c>
      <c r="D62" s="7">
        <v>8.06</v>
      </c>
      <c r="E62" s="7"/>
      <c r="F62">
        <f>800+G62</f>
        <v>840</v>
      </c>
      <c r="G62" s="7">
        <v>40</v>
      </c>
      <c r="H62" s="7">
        <v>8.32</v>
      </c>
      <c r="O62">
        <f aca="true" t="shared" si="8" ref="O62:O93">O$27*EXP(-(R$27-R$24)*Q62)</f>
        <v>0.0031409895293818954</v>
      </c>
      <c r="P62">
        <f t="shared" si="5"/>
        <v>-2.3944806043744284</v>
      </c>
      <c r="Q62">
        <v>320</v>
      </c>
      <c r="R62">
        <f aca="true" t="shared" si="9" ref="R62:R93">-P62+5.35</f>
        <v>7.744480604374428</v>
      </c>
    </row>
    <row r="63" spans="2:18" ht="12.75">
      <c r="B63">
        <f t="shared" si="7"/>
        <v>518</v>
      </c>
      <c r="C63" s="7">
        <v>18</v>
      </c>
      <c r="D63" s="7">
        <v>8.06</v>
      </c>
      <c r="E63" s="7"/>
      <c r="F63">
        <f aca="true" t="shared" si="10" ref="F63:F71">800+G63</f>
        <v>843</v>
      </c>
      <c r="G63" s="7">
        <v>43</v>
      </c>
      <c r="H63" s="7">
        <v>8.33</v>
      </c>
      <c r="O63">
        <f t="shared" si="8"/>
        <v>0.003014541926179154</v>
      </c>
      <c r="P63">
        <f t="shared" si="5"/>
        <v>-2.4083186956612805</v>
      </c>
      <c r="Q63">
        <v>330</v>
      </c>
      <c r="R63">
        <f t="shared" si="9"/>
        <v>7.758318695661281</v>
      </c>
    </row>
    <row r="64" spans="2:18" ht="12.75">
      <c r="B64">
        <f t="shared" si="7"/>
        <v>523</v>
      </c>
      <c r="C64" s="7">
        <v>23</v>
      </c>
      <c r="D64" s="7">
        <v>8.04</v>
      </c>
      <c r="E64" s="7"/>
      <c r="F64">
        <f t="shared" si="10"/>
        <v>865</v>
      </c>
      <c r="G64" s="7">
        <v>65</v>
      </c>
      <c r="H64" s="7">
        <v>8.32</v>
      </c>
      <c r="O64">
        <f t="shared" si="8"/>
        <v>0.002893184755849923</v>
      </c>
      <c r="P64">
        <f t="shared" si="5"/>
        <v>-2.4220276681245414</v>
      </c>
      <c r="Q64">
        <v>340</v>
      </c>
      <c r="R64">
        <f t="shared" si="9"/>
        <v>7.772027668124541</v>
      </c>
    </row>
    <row r="65" spans="2:18" ht="12.75">
      <c r="B65">
        <f t="shared" si="7"/>
        <v>532</v>
      </c>
      <c r="C65" s="7">
        <v>32</v>
      </c>
      <c r="D65" s="7">
        <v>8.06</v>
      </c>
      <c r="E65" s="7"/>
      <c r="F65">
        <f t="shared" si="10"/>
        <v>875</v>
      </c>
      <c r="G65" s="7">
        <v>75</v>
      </c>
      <c r="H65" s="7">
        <v>8.31</v>
      </c>
      <c r="O65">
        <f t="shared" si="8"/>
        <v>0.0027767130915614005</v>
      </c>
      <c r="P65">
        <f t="shared" si="5"/>
        <v>-2.435604644546488</v>
      </c>
      <c r="Q65">
        <v>350</v>
      </c>
      <c r="R65">
        <f t="shared" si="9"/>
        <v>7.7856046445464875</v>
      </c>
    </row>
    <row r="66" spans="2:18" ht="12.75">
      <c r="B66">
        <f t="shared" si="7"/>
        <v>540</v>
      </c>
      <c r="C66" s="7">
        <v>40</v>
      </c>
      <c r="D66" s="7">
        <v>8.07</v>
      </c>
      <c r="E66" s="7"/>
      <c r="F66">
        <f t="shared" si="10"/>
        <v>953</v>
      </c>
      <c r="G66" s="7">
        <v>153</v>
      </c>
      <c r="H66" s="7">
        <v>8.3</v>
      </c>
      <c r="O66">
        <f t="shared" si="8"/>
        <v>0.0026649302562716864</v>
      </c>
      <c r="P66">
        <f t="shared" si="5"/>
        <v>-2.4490467655908534</v>
      </c>
      <c r="Q66">
        <v>360</v>
      </c>
      <c r="R66">
        <f t="shared" si="9"/>
        <v>7.7990467655908535</v>
      </c>
    </row>
    <row r="67" spans="2:18" ht="12.75">
      <c r="B67">
        <f t="shared" si="7"/>
        <v>546</v>
      </c>
      <c r="C67" s="7">
        <v>46</v>
      </c>
      <c r="D67" s="7">
        <v>8.08</v>
      </c>
      <c r="E67" s="7"/>
      <c r="F67">
        <f t="shared" si="10"/>
        <v>1013</v>
      </c>
      <c r="G67" s="7">
        <v>213</v>
      </c>
      <c r="H67" s="7">
        <v>8.31</v>
      </c>
      <c r="O67">
        <f t="shared" si="8"/>
        <v>0.0025576474906158792</v>
      </c>
      <c r="P67">
        <f t="shared" si="5"/>
        <v>-2.4623511955150104</v>
      </c>
      <c r="Q67">
        <v>370</v>
      </c>
      <c r="R67">
        <f t="shared" si="9"/>
        <v>7.81235119551501</v>
      </c>
    </row>
    <row r="68" spans="2:18" ht="12.75">
      <c r="B68">
        <f t="shared" si="7"/>
        <v>550</v>
      </c>
      <c r="C68" s="7">
        <v>50</v>
      </c>
      <c r="D68" s="7">
        <v>8.09</v>
      </c>
      <c r="E68" s="7"/>
      <c r="F68">
        <f t="shared" si="10"/>
        <v>1023</v>
      </c>
      <c r="G68" s="7">
        <v>223</v>
      </c>
      <c r="H68" s="7">
        <v>8.32</v>
      </c>
      <c r="O68">
        <f t="shared" si="8"/>
        <v>0.0024546836341621686</v>
      </c>
      <c r="P68">
        <f t="shared" si="5"/>
        <v>-2.4755151280578644</v>
      </c>
      <c r="Q68">
        <v>380</v>
      </c>
      <c r="R68">
        <f t="shared" si="9"/>
        <v>7.825515128057864</v>
      </c>
    </row>
    <row r="69" spans="2:18" ht="12.75">
      <c r="B69">
        <f t="shared" si="7"/>
        <v>565</v>
      </c>
      <c r="C69" s="7">
        <v>65</v>
      </c>
      <c r="D69" s="7">
        <v>8.1</v>
      </c>
      <c r="E69" s="7"/>
      <c r="F69">
        <f t="shared" si="10"/>
        <v>1040</v>
      </c>
      <c r="G69" s="7">
        <v>240</v>
      </c>
      <c r="H69" s="7">
        <v>8.33</v>
      </c>
      <c r="O69">
        <f t="shared" si="8"/>
        <v>0.002355864819499682</v>
      </c>
      <c r="P69">
        <f t="shared" si="5"/>
        <v>-2.488535792485013</v>
      </c>
      <c r="Q69">
        <v>390</v>
      </c>
      <c r="R69">
        <f t="shared" si="9"/>
        <v>7.838535792485013</v>
      </c>
    </row>
    <row r="70" spans="2:18" ht="12.75">
      <c r="B70">
        <f t="shared" si="7"/>
        <v>568</v>
      </c>
      <c r="C70" s="7">
        <v>68</v>
      </c>
      <c r="D70" s="7">
        <v>8.11</v>
      </c>
      <c r="E70" s="7"/>
      <c r="F70">
        <f t="shared" si="10"/>
        <v>1075</v>
      </c>
      <c r="G70" s="7">
        <v>275</v>
      </c>
      <c r="H70" s="7">
        <v>8.32</v>
      </c>
      <c r="O70">
        <f t="shared" si="8"/>
        <v>0.0022610241786415073</v>
      </c>
      <c r="P70">
        <f t="shared" si="5"/>
        <v>-2.501410459770581</v>
      </c>
      <c r="Q70">
        <v>400</v>
      </c>
      <c r="R70">
        <f t="shared" si="9"/>
        <v>7.85141045977058</v>
      </c>
    </row>
    <row r="71" spans="2:18" ht="12.75">
      <c r="B71">
        <f t="shared" si="7"/>
        <v>575</v>
      </c>
      <c r="C71" s="7">
        <v>75</v>
      </c>
      <c r="D71" s="7">
        <v>8.12</v>
      </c>
      <c r="E71" s="7"/>
      <c r="F71">
        <f t="shared" si="10"/>
        <v>1106</v>
      </c>
      <c r="G71" s="7">
        <v>306</v>
      </c>
      <c r="H71" s="7">
        <v>8.33</v>
      </c>
      <c r="O71">
        <f t="shared" si="8"/>
        <v>0.0021700015612471325</v>
      </c>
      <c r="P71">
        <f t="shared" si="5"/>
        <v>-2.5141364488930797</v>
      </c>
      <c r="Q71">
        <v>410</v>
      </c>
      <c r="R71">
        <f t="shared" si="9"/>
        <v>7.864136448893079</v>
      </c>
    </row>
    <row r="72" spans="2:18" ht="12.75">
      <c r="B72">
        <f t="shared" si="7"/>
        <v>598</v>
      </c>
      <c r="C72" s="7">
        <v>98</v>
      </c>
      <c r="D72" s="7">
        <v>8.13</v>
      </c>
      <c r="E72" s="7"/>
      <c r="F72" s="7"/>
      <c r="G72" s="7"/>
      <c r="H72" s="7"/>
      <c r="O72">
        <f t="shared" si="8"/>
        <v>0.0020826432641884657</v>
      </c>
      <c r="P72">
        <f t="shared" si="5"/>
        <v>-2.5267111332206342</v>
      </c>
      <c r="Q72">
        <v>420</v>
      </c>
      <c r="R72">
        <f t="shared" si="9"/>
        <v>7.876711133220634</v>
      </c>
    </row>
    <row r="73" spans="2:18" ht="12.75">
      <c r="B73">
        <f t="shared" si="7"/>
        <v>607</v>
      </c>
      <c r="C73" s="7">
        <v>107</v>
      </c>
      <c r="D73" s="7">
        <v>8.14</v>
      </c>
      <c r="E73" s="7"/>
      <c r="F73" s="7"/>
      <c r="G73" s="7"/>
      <c r="H73" s="7"/>
      <c r="O73">
        <f t="shared" si="8"/>
        <v>0.0019988017720027882</v>
      </c>
      <c r="P73">
        <f t="shared" si="5"/>
        <v>-2.5391319469590092</v>
      </c>
      <c r="Q73">
        <v>430</v>
      </c>
      <c r="R73">
        <f t="shared" si="9"/>
        <v>7.889131946959009</v>
      </c>
    </row>
    <row r="74" spans="2:18" ht="12.75">
      <c r="B74" s="7"/>
      <c r="C74" s="7"/>
      <c r="D74" s="7"/>
      <c r="E74" s="7"/>
      <c r="F74" s="7"/>
      <c r="G74" s="7"/>
      <c r="H74" s="7"/>
      <c r="O74">
        <f t="shared" si="8"/>
        <v>0.0019183355077943616</v>
      </c>
      <c r="P74">
        <f t="shared" si="5"/>
        <v>-2.5513963916340767</v>
      </c>
      <c r="Q74">
        <v>440</v>
      </c>
      <c r="R74">
        <f t="shared" si="9"/>
        <v>7.901396391634076</v>
      </c>
    </row>
    <row r="75" spans="1:18" ht="12.75">
      <c r="A75" s="1" t="s">
        <v>2</v>
      </c>
      <c r="B75" s="9" t="s">
        <v>18</v>
      </c>
      <c r="C75" s="7"/>
      <c r="D75" s="7"/>
      <c r="E75" s="7"/>
      <c r="F75" s="9" t="s">
        <v>17</v>
      </c>
      <c r="G75" s="9"/>
      <c r="H75" s="7"/>
      <c r="O75">
        <f t="shared" si="8"/>
        <v>0.001841108594164043</v>
      </c>
      <c r="P75">
        <f t="shared" si="5"/>
        <v>-2.5635020425787487</v>
      </c>
      <c r="Q75">
        <v>450</v>
      </c>
      <c r="R75">
        <f t="shared" si="9"/>
        <v>7.913502042578749</v>
      </c>
    </row>
    <row r="76" spans="1:18" ht="76.5">
      <c r="A76" s="1"/>
      <c r="B76" s="9" t="s">
        <v>7</v>
      </c>
      <c r="C76" s="12" t="s">
        <v>24</v>
      </c>
      <c r="D76" s="12"/>
      <c r="E76" s="12"/>
      <c r="F76" s="9" t="s">
        <v>7</v>
      </c>
      <c r="G76" s="9"/>
      <c r="H76" s="12" t="s">
        <v>23</v>
      </c>
      <c r="O76">
        <f t="shared" si="8"/>
        <v>0.0017669906237632231</v>
      </c>
      <c r="P76">
        <f t="shared" si="5"/>
        <v>-2.575446555392939</v>
      </c>
      <c r="Q76">
        <v>460</v>
      </c>
      <c r="R76">
        <f t="shared" si="9"/>
        <v>7.925446555392939</v>
      </c>
    </row>
    <row r="77" spans="2:18" ht="12.75">
      <c r="B77" s="7">
        <v>0</v>
      </c>
      <c r="C77" s="7">
        <v>7.75</v>
      </c>
      <c r="D77" s="7"/>
      <c r="E77" s="7"/>
      <c r="F77" s="7">
        <v>0</v>
      </c>
      <c r="G77" s="7"/>
      <c r="H77" s="7">
        <v>8.17</v>
      </c>
      <c r="O77">
        <f t="shared" si="8"/>
        <v>0.0016958564390846308</v>
      </c>
      <c r="P77">
        <f t="shared" si="5"/>
        <v>-2.5872276723438983</v>
      </c>
      <c r="Q77">
        <v>470</v>
      </c>
      <c r="R77">
        <f t="shared" si="9"/>
        <v>7.937227672343898</v>
      </c>
    </row>
    <row r="78" spans="2:18" ht="12.75">
      <c r="B78" s="7">
        <v>1</v>
      </c>
      <c r="C78" s="7">
        <v>7.71</v>
      </c>
      <c r="D78" s="7"/>
      <c r="E78" s="7"/>
      <c r="F78" s="7">
        <v>2</v>
      </c>
      <c r="G78" s="7"/>
      <c r="H78" s="7">
        <v>8.18</v>
      </c>
      <c r="O78">
        <f t="shared" si="8"/>
        <v>0.0016275859211181522</v>
      </c>
      <c r="P78">
        <f t="shared" si="5"/>
        <v>-2.5988432286732595</v>
      </c>
      <c r="Q78">
        <v>480</v>
      </c>
      <c r="R78">
        <f t="shared" si="9"/>
        <v>7.948843228673259</v>
      </c>
    </row>
    <row r="79" spans="2:18" ht="12.75">
      <c r="B79" s="7">
        <v>2</v>
      </c>
      <c r="C79" s="7">
        <v>7.7</v>
      </c>
      <c r="D79" s="7"/>
      <c r="E79" s="7"/>
      <c r="F79" s="7">
        <v>5</v>
      </c>
      <c r="G79" s="7"/>
      <c r="H79" s="7">
        <v>8.19</v>
      </c>
      <c r="O79">
        <f t="shared" si="8"/>
        <v>0.0015620637865147884</v>
      </c>
      <c r="P79">
        <f t="shared" si="5"/>
        <v>-2.6102911587764015</v>
      </c>
      <c r="Q79">
        <v>490</v>
      </c>
      <c r="R79">
        <f t="shared" si="9"/>
        <v>7.960291158776402</v>
      </c>
    </row>
    <row r="80" spans="2:18" ht="12.75">
      <c r="B80" s="7">
        <v>3</v>
      </c>
      <c r="C80" s="7">
        <v>7.69</v>
      </c>
      <c r="D80" s="7"/>
      <c r="E80" s="7"/>
      <c r="F80" s="7">
        <v>8</v>
      </c>
      <c r="G80" s="7"/>
      <c r="H80" s="7">
        <v>8.18</v>
      </c>
      <c r="O80">
        <f t="shared" si="8"/>
        <v>0.0014991793929162323</v>
      </c>
      <c r="P80">
        <f t="shared" si="5"/>
        <v>-2.621569502219298</v>
      </c>
      <c r="Q80">
        <v>500</v>
      </c>
      <c r="R80">
        <f t="shared" si="9"/>
        <v>7.971569502219298</v>
      </c>
    </row>
    <row r="81" spans="2:18" ht="12.75">
      <c r="B81" s="7">
        <v>4</v>
      </c>
      <c r="C81" s="7">
        <v>7.68</v>
      </c>
      <c r="D81" s="7"/>
      <c r="E81" s="7"/>
      <c r="F81" s="7">
        <v>10</v>
      </c>
      <c r="G81" s="7"/>
      <c r="H81" s="7">
        <v>8.17</v>
      </c>
      <c r="O81">
        <f t="shared" si="8"/>
        <v>0.0014388265521213435</v>
      </c>
      <c r="P81">
        <f t="shared" si="5"/>
        <v>-2.632676409557873</v>
      </c>
      <c r="Q81">
        <v>510</v>
      </c>
      <c r="R81">
        <f t="shared" si="9"/>
        <v>7.982676409557873</v>
      </c>
    </row>
    <row r="82" spans="2:18" ht="12.75">
      <c r="B82" s="7">
        <v>5</v>
      </c>
      <c r="C82" s="7">
        <v>7.66</v>
      </c>
      <c r="D82" s="7"/>
      <c r="E82" s="7"/>
      <c r="F82" s="7">
        <v>12</v>
      </c>
      <c r="G82" s="7"/>
      <c r="H82" s="7">
        <v>8.18</v>
      </c>
      <c r="O82">
        <f t="shared" si="8"/>
        <v>0.001380903350774025</v>
      </c>
      <c r="P82">
        <f t="shared" si="5"/>
        <v>-2.6436101479250693</v>
      </c>
      <c r="Q82">
        <v>520</v>
      </c>
      <c r="R82">
        <f t="shared" si="9"/>
        <v>7.993610147925069</v>
      </c>
    </row>
    <row r="83" spans="2:18" ht="12.75">
      <c r="B83" s="7">
        <v>12</v>
      </c>
      <c r="C83" s="7">
        <v>7.65</v>
      </c>
      <c r="D83" s="7"/>
      <c r="E83" s="7"/>
      <c r="F83" s="7">
        <v>20</v>
      </c>
      <c r="G83" s="7"/>
      <c r="H83" s="7">
        <v>8.19</v>
      </c>
      <c r="O83">
        <f t="shared" si="8"/>
        <v>0.0013253119782697135</v>
      </c>
      <c r="P83">
        <f t="shared" si="5"/>
        <v>-2.6543691063513544</v>
      </c>
      <c r="Q83">
        <v>530</v>
      </c>
      <c r="R83">
        <f t="shared" si="9"/>
        <v>8.004369106351355</v>
      </c>
    </row>
    <row r="84" spans="2:18" ht="12.75">
      <c r="B84" s="7">
        <v>87</v>
      </c>
      <c r="C84" s="7">
        <v>7.66</v>
      </c>
      <c r="D84" s="7"/>
      <c r="E84" s="7"/>
      <c r="F84" s="7">
        <v>21</v>
      </c>
      <c r="G84" s="7"/>
      <c r="H84" s="7">
        <v>8.18</v>
      </c>
      <c r="O84">
        <f t="shared" si="8"/>
        <v>0.0012719585615898856</v>
      </c>
      <c r="P84">
        <f t="shared" si="5"/>
        <v>-2.6649518007852455</v>
      </c>
      <c r="Q84">
        <v>540</v>
      </c>
      <c r="R84">
        <f t="shared" si="9"/>
        <v>8.014951800785244</v>
      </c>
    </row>
    <row r="85" spans="2:18" ht="12.75">
      <c r="B85" s="7">
        <v>88</v>
      </c>
      <c r="C85" s="7">
        <v>7.69</v>
      </c>
      <c r="D85" s="7"/>
      <c r="E85" s="7"/>
      <c r="F85" s="7"/>
      <c r="G85" s="7"/>
      <c r="H85" s="7"/>
      <c r="O85">
        <f t="shared" si="8"/>
        <v>0.0012207530067856647</v>
      </c>
      <c r="P85">
        <f t="shared" si="5"/>
        <v>-2.6753568787816415</v>
      </c>
      <c r="Q85">
        <v>550</v>
      </c>
      <c r="R85">
        <f t="shared" si="9"/>
        <v>8.025356878781642</v>
      </c>
    </row>
    <row r="86" spans="2:18" ht="12.75">
      <c r="B86" s="7">
        <v>89</v>
      </c>
      <c r="C86" s="7">
        <v>7.71</v>
      </c>
      <c r="D86" s="7"/>
      <c r="E86" s="7"/>
      <c r="F86" s="7"/>
      <c r="G86" s="7"/>
      <c r="H86" s="7"/>
      <c r="O86">
        <f t="shared" si="8"/>
        <v>0.00117160884684287</v>
      </c>
      <c r="P86">
        <f t="shared" si="5"/>
        <v>-2.685583123827291</v>
      </c>
      <c r="Q86">
        <v>560</v>
      </c>
      <c r="R86">
        <f t="shared" si="9"/>
        <v>8.03558312382729</v>
      </c>
    </row>
    <row r="87" spans="2:18" ht="12.75">
      <c r="B87" s="7">
        <v>90</v>
      </c>
      <c r="C87" s="7">
        <v>7.72</v>
      </c>
      <c r="D87" s="7"/>
      <c r="E87" s="7"/>
      <c r="F87" s="7"/>
      <c r="G87" s="7"/>
      <c r="H87" s="7"/>
      <c r="O87">
        <f t="shared" si="8"/>
        <v>0.0011244430956715943</v>
      </c>
      <c r="P87">
        <f t="shared" si="5"/>
        <v>-2.6956294592746106</v>
      </c>
      <c r="Q87">
        <v>570</v>
      </c>
      <c r="R87">
        <f t="shared" si="9"/>
        <v>8.045629459274611</v>
      </c>
    </row>
    <row r="88" spans="2:18" ht="12.75">
      <c r="B88" s="7">
        <v>91</v>
      </c>
      <c r="C88" s="7">
        <v>7.73</v>
      </c>
      <c r="D88" s="7"/>
      <c r="E88" s="7"/>
      <c r="F88" s="7"/>
      <c r="G88" s="7"/>
      <c r="H88" s="7"/>
      <c r="O88">
        <f t="shared" si="8"/>
        <v>0.0010791761079737643</v>
      </c>
      <c r="P88">
        <f t="shared" si="5"/>
        <v>-2.705494951857267</v>
      </c>
      <c r="Q88">
        <v>580</v>
      </c>
      <c r="R88">
        <f t="shared" si="9"/>
        <v>8.055494951857266</v>
      </c>
    </row>
    <row r="89" spans="2:18" ht="12.75">
      <c r="B89" s="7">
        <v>92</v>
      </c>
      <c r="C89" s="7">
        <v>7.74</v>
      </c>
      <c r="D89" s="7"/>
      <c r="E89" s="7"/>
      <c r="F89" s="7"/>
      <c r="G89" s="7"/>
      <c r="H89" s="7"/>
      <c r="O89">
        <f t="shared" si="8"/>
        <v>0.001035731444752044</v>
      </c>
      <c r="P89">
        <f t="shared" si="5"/>
        <v>-2.715178814763441</v>
      </c>
      <c r="Q89">
        <v>590</v>
      </c>
      <c r="R89">
        <f t="shared" si="9"/>
        <v>8.06517881476344</v>
      </c>
    </row>
    <row r="90" spans="2:18" ht="12.75">
      <c r="B90" s="7">
        <v>93</v>
      </c>
      <c r="C90" s="7">
        <v>7.76</v>
      </c>
      <c r="D90" s="7"/>
      <c r="E90" s="7"/>
      <c r="F90" s="7"/>
      <c r="G90" s="7"/>
      <c r="H90" s="7"/>
      <c r="O90">
        <f t="shared" si="8"/>
        <v>0.0009940357442329846</v>
      </c>
      <c r="P90">
        <f t="shared" si="5"/>
        <v>-2.724680410245475</v>
      </c>
      <c r="Q90">
        <v>600</v>
      </c>
      <c r="R90">
        <f t="shared" si="9"/>
        <v>8.074680410245474</v>
      </c>
    </row>
    <row r="91" spans="2:18" ht="12.75">
      <c r="B91" s="7">
        <v>94</v>
      </c>
      <c r="C91" s="7">
        <v>7.77</v>
      </c>
      <c r="D91" s="7"/>
      <c r="E91" s="7"/>
      <c r="F91" s="7"/>
      <c r="G91" s="7"/>
      <c r="H91" s="7"/>
      <c r="O91">
        <f t="shared" si="8"/>
        <v>0.0009540185979864484</v>
      </c>
      <c r="P91">
        <f t="shared" si="5"/>
        <v>-2.7339992517476417</v>
      </c>
      <c r="Q91">
        <v>610</v>
      </c>
      <c r="R91">
        <f t="shared" si="9"/>
        <v>8.083999251747642</v>
      </c>
    </row>
    <row r="92" spans="2:18" ht="12.75">
      <c r="B92" s="7">
        <v>95</v>
      </c>
      <c r="C92" s="7">
        <v>7.78</v>
      </c>
      <c r="D92" s="7"/>
      <c r="E92" s="7"/>
      <c r="F92" s="7"/>
      <c r="G92" s="7"/>
      <c r="H92" s="7"/>
      <c r="O92">
        <f t="shared" si="8"/>
        <v>0.0009156124320321271</v>
      </c>
      <c r="P92">
        <f t="shared" si="5"/>
        <v>-2.743135005537022</v>
      </c>
      <c r="Q92">
        <v>620</v>
      </c>
      <c r="R92">
        <f t="shared" si="9"/>
        <v>8.093135005537022</v>
      </c>
    </row>
    <row r="93" spans="2:18" ht="12.75">
      <c r="B93" s="7">
        <v>96</v>
      </c>
      <c r="C93" s="7">
        <v>7.79</v>
      </c>
      <c r="D93" s="7"/>
      <c r="E93" s="7"/>
      <c r="F93" s="7"/>
      <c r="G93" s="7"/>
      <c r="H93" s="7"/>
      <c r="O93">
        <f t="shared" si="8"/>
        <v>0.0008787523927323848</v>
      </c>
      <c r="P93">
        <f t="shared" si="5"/>
        <v>-2.7520874918259133</v>
      </c>
      <c r="Q93">
        <v>630</v>
      </c>
      <c r="R93">
        <f t="shared" si="9"/>
        <v>8.102087491825912</v>
      </c>
    </row>
    <row r="94" spans="2:18" ht="12.75">
      <c r="B94" s="7">
        <v>98</v>
      </c>
      <c r="C94" s="7">
        <v>7.8</v>
      </c>
      <c r="D94" s="7"/>
      <c r="E94" s="7"/>
      <c r="F94" s="7"/>
      <c r="G94" s="7"/>
      <c r="H94" s="7"/>
      <c r="O94">
        <f aca="true" t="shared" si="11" ref="O94:O157">O$27*EXP(-(R$27-R$24)*Q94)</f>
        <v>0.00084337623727874</v>
      </c>
      <c r="P94">
        <f aca="true" t="shared" si="12" ref="P94:P157">LOG(O94+R$24)</f>
        <v>-2.760856685377763</v>
      </c>
      <c r="Q94">
        <v>640</v>
      </c>
      <c r="R94">
        <f aca="true" t="shared" si="13" ref="R94:R157">-P94+5.35</f>
        <v>8.110856685377762</v>
      </c>
    </row>
    <row r="95" spans="2:18" ht="12.75">
      <c r="B95" s="7">
        <v>99</v>
      </c>
      <c r="C95" s="7">
        <v>7.81</v>
      </c>
      <c r="D95" s="7"/>
      <c r="E95" s="7"/>
      <c r="F95" s="7"/>
      <c r="G95" s="7"/>
      <c r="H95" s="7"/>
      <c r="O95">
        <f t="shared" si="11"/>
        <v>0.0008094242285870625</v>
      </c>
      <c r="P95">
        <f t="shared" si="12"/>
        <v>-2.7694427155922936</v>
      </c>
      <c r="Q95">
        <v>650</v>
      </c>
      <c r="R95">
        <f t="shared" si="13"/>
        <v>8.119442715592292</v>
      </c>
    </row>
    <row r="96" spans="2:18" ht="12.75">
      <c r="B96" s="7">
        <v>104</v>
      </c>
      <c r="C96" s="7">
        <v>7.8</v>
      </c>
      <c r="D96" s="7"/>
      <c r="E96" s="7"/>
      <c r="F96" s="7"/>
      <c r="G96" s="7"/>
      <c r="H96" s="7"/>
      <c r="O96">
        <f t="shared" si="11"/>
        <v>0.0007768390344239977</v>
      </c>
      <c r="P96">
        <f t="shared" si="12"/>
        <v>-2.777845866069211</v>
      </c>
      <c r="Q96">
        <v>660</v>
      </c>
      <c r="R96">
        <f t="shared" si="13"/>
        <v>8.127845866069212</v>
      </c>
    </row>
    <row r="97" spans="2:18" ht="12.75">
      <c r="B97" s="7">
        <v>110</v>
      </c>
      <c r="C97" s="7">
        <v>7.79</v>
      </c>
      <c r="D97" s="7"/>
      <c r="E97" s="7"/>
      <c r="F97" s="7"/>
      <c r="G97" s="7"/>
      <c r="H97" s="7"/>
      <c r="O97">
        <f t="shared" si="11"/>
        <v>0.0007455656305942891</v>
      </c>
      <c r="P97">
        <f t="shared" si="12"/>
        <v>-2.786066573653616</v>
      </c>
      <c r="Q97">
        <v>670</v>
      </c>
      <c r="R97">
        <f t="shared" si="13"/>
        <v>8.136066573653615</v>
      </c>
    </row>
    <row r="98" spans="2:18" ht="12.75">
      <c r="B98" s="7">
        <v>112</v>
      </c>
      <c r="C98" s="7">
        <v>7.78</v>
      </c>
      <c r="D98" s="7"/>
      <c r="E98" s="7"/>
      <c r="F98" s="7"/>
      <c r="G98" s="7"/>
      <c r="H98" s="7"/>
      <c r="O98">
        <f t="shared" si="11"/>
        <v>0.0007155512080255068</v>
      </c>
      <c r="P98">
        <f t="shared" si="12"/>
        <v>-2.794105426969937</v>
      </c>
      <c r="Q98">
        <v>680</v>
      </c>
      <c r="R98">
        <f t="shared" si="13"/>
        <v>8.144105426969936</v>
      </c>
    </row>
    <row r="99" spans="2:18" ht="12.75">
      <c r="B99" s="7">
        <v>117</v>
      </c>
      <c r="C99" s="7">
        <v>7.79</v>
      </c>
      <c r="D99" s="7"/>
      <c r="E99" s="7"/>
      <c r="F99" s="7"/>
      <c r="G99" s="7"/>
      <c r="H99" s="7"/>
      <c r="O99">
        <f t="shared" si="11"/>
        <v>0.0006867450835932942</v>
      </c>
      <c r="P99">
        <f t="shared" si="12"/>
        <v>-2.801963164454806</v>
      </c>
      <c r="Q99">
        <v>690</v>
      </c>
      <c r="R99">
        <f t="shared" si="13"/>
        <v>8.151963164454806</v>
      </c>
    </row>
    <row r="100" spans="2:18" ht="12.75">
      <c r="B100" s="7">
        <v>120</v>
      </c>
      <c r="C100" s="7">
        <v>7.8</v>
      </c>
      <c r="D100" s="7"/>
      <c r="E100" s="7"/>
      <c r="F100" s="7"/>
      <c r="G100" s="7"/>
      <c r="H100" s="7"/>
      <c r="O100">
        <f t="shared" si="11"/>
        <v>0.0006590986145365422</v>
      </c>
      <c r="P100">
        <f t="shared" si="12"/>
        <v>-2.8096406719027964</v>
      </c>
      <c r="Q100">
        <v>700</v>
      </c>
      <c r="R100">
        <f t="shared" si="13"/>
        <v>8.159640671902796</v>
      </c>
    </row>
    <row r="101" spans="2:18" ht="12.75">
      <c r="B101" s="7">
        <v>123</v>
      </c>
      <c r="C101" s="7">
        <v>7.81</v>
      </c>
      <c r="D101" s="7"/>
      <c r="E101" s="7"/>
      <c r="F101" s="7"/>
      <c r="G101" s="7"/>
      <c r="H101" s="7"/>
      <c r="O101">
        <f t="shared" si="11"/>
        <v>0.000632565116317975</v>
      </c>
      <c r="P101">
        <f t="shared" si="12"/>
        <v>-2.817138979542232</v>
      </c>
      <c r="Q101">
        <v>710</v>
      </c>
      <c r="R101">
        <f t="shared" si="13"/>
        <v>8.167138979542232</v>
      </c>
    </row>
    <row r="102" spans="2:18" ht="12.75">
      <c r="B102" s="7">
        <v>127</v>
      </c>
      <c r="C102" s="7">
        <v>7.82</v>
      </c>
      <c r="D102" s="7"/>
      <c r="E102" s="7"/>
      <c r="F102" s="7"/>
      <c r="G102" s="7"/>
      <c r="H102" s="7"/>
      <c r="O102">
        <f t="shared" si="11"/>
        <v>0.000607099783791441</v>
      </c>
      <c r="P102">
        <f t="shared" si="12"/>
        <v>-2.8244592586614186</v>
      </c>
      <c r="Q102">
        <v>720</v>
      </c>
      <c r="R102">
        <f t="shared" si="13"/>
        <v>8.174459258661418</v>
      </c>
    </row>
    <row r="103" spans="2:18" ht="12.75">
      <c r="B103" s="7">
        <v>132</v>
      </c>
      <c r="C103" s="7">
        <v>7.81</v>
      </c>
      <c r="D103" s="7"/>
      <c r="E103" s="7"/>
      <c r="F103" s="7"/>
      <c r="G103" s="7"/>
      <c r="H103" s="7"/>
      <c r="O103">
        <f t="shared" si="11"/>
        <v>0.0005826596155427946</v>
      </c>
      <c r="P103">
        <f t="shared" si="12"/>
        <v>-2.831602817808483</v>
      </c>
      <c r="Q103">
        <v>730</v>
      </c>
      <c r="R103">
        <f t="shared" si="13"/>
        <v>8.181602817808482</v>
      </c>
    </row>
    <row r="104" spans="2:18" ht="12.75">
      <c r="B104" s="7">
        <v>136</v>
      </c>
      <c r="C104" s="7">
        <v>7.8</v>
      </c>
      <c r="D104" s="7"/>
      <c r="E104" s="7"/>
      <c r="F104" s="7"/>
      <c r="G104" s="7"/>
      <c r="H104" s="7"/>
      <c r="O104">
        <f t="shared" si="11"/>
        <v>0.0005592033412766031</v>
      </c>
      <c r="P104">
        <f t="shared" si="12"/>
        <v>-2.83857109859064</v>
      </c>
      <c r="Q104">
        <v>740</v>
      </c>
      <c r="R104">
        <f t="shared" si="13"/>
        <v>8.18857109859064</v>
      </c>
    </row>
    <row r="105" spans="2:18" ht="12.75">
      <c r="B105" s="7">
        <v>146</v>
      </c>
      <c r="C105" s="7">
        <v>7.79</v>
      </c>
      <c r="D105" s="7"/>
      <c r="E105" s="7"/>
      <c r="F105" s="7"/>
      <c r="G105" s="7"/>
      <c r="H105" s="7"/>
      <c r="O105">
        <f t="shared" si="11"/>
        <v>0.0005366913521260674</v>
      </c>
      <c r="P105">
        <f t="shared" si="12"/>
        <v>-2.8453656711009705</v>
      </c>
      <c r="Q105">
        <v>750</v>
      </c>
      <c r="R105">
        <f t="shared" si="13"/>
        <v>8.19536567110097</v>
      </c>
    </row>
    <row r="106" spans="2:18" ht="12.75">
      <c r="B106" s="7">
        <v>147</v>
      </c>
      <c r="C106" s="7">
        <v>7.78</v>
      </c>
      <c r="D106" s="7"/>
      <c r="E106" s="7"/>
      <c r="F106" s="7"/>
      <c r="G106" s="7"/>
      <c r="H106" s="7"/>
      <c r="O106">
        <f t="shared" si="11"/>
        <v>0.0005150856337684725</v>
      </c>
      <c r="P106">
        <f t="shared" si="12"/>
        <v>-2.851988229002821</v>
      </c>
      <c r="Q106">
        <v>760</v>
      </c>
      <c r="R106">
        <f t="shared" si="13"/>
        <v>8.20198822900282</v>
      </c>
    </row>
    <row r="107" spans="2:18" ht="12.75">
      <c r="B107" s="7">
        <v>150</v>
      </c>
      <c r="C107" s="7">
        <v>7.77</v>
      </c>
      <c r="D107" s="7"/>
      <c r="E107" s="7"/>
      <c r="F107" s="7"/>
      <c r="G107" s="7"/>
      <c r="H107" s="7"/>
      <c r="O107">
        <f t="shared" si="11"/>
        <v>0.0004943497022332264</v>
      </c>
      <c r="P107">
        <f t="shared" si="12"/>
        <v>-2.8584405843035556</v>
      </c>
      <c r="Q107">
        <v>770</v>
      </c>
      <c r="R107">
        <f t="shared" si="13"/>
        <v>8.208440584303556</v>
      </c>
    </row>
    <row r="108" spans="2:18" ht="12.75">
      <c r="B108" s="7">
        <v>155</v>
      </c>
      <c r="C108" s="7">
        <v>7.76</v>
      </c>
      <c r="D108" s="7"/>
      <c r="E108" s="7"/>
      <c r="F108" s="7"/>
      <c r="G108" s="7"/>
      <c r="H108" s="7"/>
      <c r="O108">
        <f t="shared" si="11"/>
        <v>0.0004744485422940904</v>
      </c>
      <c r="P108">
        <f t="shared" si="12"/>
        <v>-2.8647246618507345</v>
      </c>
      <c r="Q108">
        <v>780</v>
      </c>
      <c r="R108">
        <f t="shared" si="13"/>
        <v>8.214724661850735</v>
      </c>
    </row>
    <row r="109" spans="2:18" ht="12.75">
      <c r="B109" s="7">
        <v>157</v>
      </c>
      <c r="C109" s="7">
        <v>7.75</v>
      </c>
      <c r="D109" s="7"/>
      <c r="E109" s="7"/>
      <c r="F109" s="7"/>
      <c r="G109" s="7"/>
      <c r="H109" s="7"/>
      <c r="O109">
        <f t="shared" si="11"/>
        <v>0.0004553485483415705</v>
      </c>
      <c r="P109">
        <f t="shared" si="12"/>
        <v>-2.8708424935847456</v>
      </c>
      <c r="Q109">
        <v>790</v>
      </c>
      <c r="R109">
        <f t="shared" si="13"/>
        <v>8.220842493584746</v>
      </c>
    </row>
    <row r="110" spans="2:18" ht="12.75">
      <c r="B110" s="7">
        <v>182</v>
      </c>
      <c r="C110" s="7">
        <v>7.74</v>
      </c>
      <c r="D110" s="7"/>
      <c r="E110" s="7"/>
      <c r="F110" s="7"/>
      <c r="G110" s="7"/>
      <c r="H110" s="7"/>
      <c r="O110">
        <f t="shared" si="11"/>
        <v>0.0004370174676356218</v>
      </c>
      <c r="P110">
        <f t="shared" si="12"/>
        <v>-2.8767962125825557</v>
      </c>
      <c r="Q110">
        <v>800</v>
      </c>
      <c r="R110">
        <f t="shared" si="13"/>
        <v>8.226796212582556</v>
      </c>
    </row>
    <row r="111" spans="2:18" ht="12.75">
      <c r="B111" s="7">
        <v>187</v>
      </c>
      <c r="C111" s="7">
        <v>7.73</v>
      </c>
      <c r="D111" s="7"/>
      <c r="E111" s="7"/>
      <c r="F111" s="7"/>
      <c r="G111" s="7"/>
      <c r="H111" s="7"/>
      <c r="O111">
        <f t="shared" si="11"/>
        <v>0.0004194243458428438</v>
      </c>
      <c r="P111">
        <f t="shared" si="12"/>
        <v>-2.8825880469275322</v>
      </c>
      <c r="Q111">
        <v>810</v>
      </c>
      <c r="R111">
        <f t="shared" si="13"/>
        <v>8.232588046927532</v>
      </c>
    </row>
    <row r="112" spans="2:18" ht="12.75">
      <c r="B112" s="7">
        <v>194</v>
      </c>
      <c r="C112" s="7">
        <v>7.72</v>
      </c>
      <c r="D112" s="7"/>
      <c r="E112" s="7"/>
      <c r="F112" s="7"/>
      <c r="G112" s="7"/>
      <c r="H112" s="7"/>
      <c r="O112">
        <f t="shared" si="11"/>
        <v>0.00040253947476619873</v>
      </c>
      <c r="P112">
        <f t="shared" si="12"/>
        <v>-2.8882203134402507</v>
      </c>
      <c r="Q112">
        <v>820</v>
      </c>
      <c r="R112">
        <f t="shared" si="13"/>
        <v>8.23822031344025</v>
      </c>
    </row>
    <row r="113" spans="2:18" ht="12.75">
      <c r="B113" s="7">
        <v>224</v>
      </c>
      <c r="C113" s="7">
        <v>7.73</v>
      </c>
      <c r="D113" s="7"/>
      <c r="E113" s="7"/>
      <c r="F113" s="7"/>
      <c r="G113" s="7"/>
      <c r="H113" s="7"/>
      <c r="O113">
        <f t="shared" si="11"/>
        <v>0.00038633434217898746</v>
      </c>
      <c r="P113">
        <f t="shared" si="12"/>
        <v>-2.8936954113048614</v>
      </c>
      <c r="Q113">
        <v>830</v>
      </c>
      <c r="R113">
        <f t="shared" si="13"/>
        <v>8.243695411304861</v>
      </c>
    </row>
    <row r="114" spans="2:18" ht="12.75">
      <c r="B114" s="7">
        <v>229</v>
      </c>
      <c r="C114" s="7">
        <v>7.74</v>
      </c>
      <c r="D114" s="7"/>
      <c r="E114" s="7"/>
      <c r="F114" s="7"/>
      <c r="G114" s="7"/>
      <c r="H114" s="7"/>
      <c r="O114">
        <f t="shared" si="11"/>
        <v>0.00037078158367837125</v>
      </c>
      <c r="P114">
        <f t="shared" si="12"/>
        <v>-2.899015815624938</v>
      </c>
      <c r="Q114">
        <v>840</v>
      </c>
      <c r="R114">
        <f t="shared" si="13"/>
        <v>8.249015815624938</v>
      </c>
    </row>
    <row r="115" spans="1:18" ht="12.75">
      <c r="A115" s="1" t="s">
        <v>2</v>
      </c>
      <c r="B115" s="7" t="s">
        <v>19</v>
      </c>
      <c r="C115" s="7"/>
      <c r="D115" s="7"/>
      <c r="E115" s="7"/>
      <c r="F115" s="7"/>
      <c r="G115" s="7"/>
      <c r="H115" s="7"/>
      <c r="O115">
        <f t="shared" si="11"/>
        <v>0.0003558549364771394</v>
      </c>
      <c r="P115">
        <f t="shared" si="12"/>
        <v>-2.9041840709418265</v>
      </c>
      <c r="Q115">
        <v>850</v>
      </c>
      <c r="R115">
        <f t="shared" si="13"/>
        <v>8.254184070941825</v>
      </c>
    </row>
    <row r="116" spans="1:18" ht="38.25">
      <c r="A116" s="1"/>
      <c r="B116" s="7" t="s">
        <v>7</v>
      </c>
      <c r="C116" s="12" t="s">
        <v>24</v>
      </c>
      <c r="D116" s="12"/>
      <c r="E116" s="12"/>
      <c r="F116" s="7"/>
      <c r="G116" s="7"/>
      <c r="H116" s="7"/>
      <c r="O116">
        <f t="shared" si="11"/>
        <v>0.00034152919505569217</v>
      </c>
      <c r="P116">
        <f t="shared" si="12"/>
        <v>-2.909202784747351</v>
      </c>
      <c r="Q116">
        <v>860</v>
      </c>
      <c r="R116">
        <f t="shared" si="13"/>
        <v>8.259202784747352</v>
      </c>
    </row>
    <row r="117" spans="2:18" ht="12.75">
      <c r="B117" s="7">
        <v>0</v>
      </c>
      <c r="C117" s="7">
        <v>7.55</v>
      </c>
      <c r="D117" s="7"/>
      <c r="E117" s="7"/>
      <c r="F117" s="7"/>
      <c r="G117" s="7"/>
      <c r="H117" s="7"/>
      <c r="O117">
        <f t="shared" si="11"/>
        <v>0.0003277801685993536</v>
      </c>
      <c r="P117">
        <f t="shared" si="12"/>
        <v>-2.9140746210213524</v>
      </c>
      <c r="Q117">
        <v>870</v>
      </c>
      <c r="R117">
        <f t="shared" si="13"/>
        <v>8.264074621021352</v>
      </c>
    </row>
    <row r="118" spans="2:18" ht="12.75">
      <c r="B118" s="7">
        <v>10</v>
      </c>
      <c r="C118" s="7">
        <v>7.56</v>
      </c>
      <c r="D118" s="7"/>
      <c r="E118" s="7"/>
      <c r="F118" s="7"/>
      <c r="G118" s="7"/>
      <c r="H118" s="7"/>
      <c r="O118">
        <f t="shared" si="11"/>
        <v>0.00031458464014914097</v>
      </c>
      <c r="P118">
        <f t="shared" si="12"/>
        <v>-2.918802293822958</v>
      </c>
      <c r="Q118">
        <v>880</v>
      </c>
      <c r="R118">
        <f t="shared" si="13"/>
        <v>8.268802293822958</v>
      </c>
    </row>
    <row r="119" spans="2:18" ht="12.75">
      <c r="B119" s="7">
        <v>12</v>
      </c>
      <c r="C119" s="7">
        <v>7.57</v>
      </c>
      <c r="D119" s="7"/>
      <c r="E119" s="7"/>
      <c r="F119" s="7"/>
      <c r="G119" s="7"/>
      <c r="H119" s="7"/>
      <c r="O119">
        <f t="shared" si="11"/>
        <v>0.00030192032739701175</v>
      </c>
      <c r="P119">
        <f t="shared" si="12"/>
        <v>-2.923388560962757</v>
      </c>
      <c r="Q119">
        <v>890</v>
      </c>
      <c r="R119">
        <f t="shared" si="13"/>
        <v>8.273388560962756</v>
      </c>
    </row>
    <row r="120" spans="2:18" ht="12.75">
      <c r="B120" s="7">
        <v>15</v>
      </c>
      <c r="C120" s="7">
        <v>7.58</v>
      </c>
      <c r="D120" s="7"/>
      <c r="E120" s="7"/>
      <c r="F120" s="7"/>
      <c r="G120" s="7"/>
      <c r="H120" s="7"/>
      <c r="O120">
        <f t="shared" si="11"/>
        <v>0.00028976584505938617</v>
      </c>
      <c r="P120">
        <f t="shared" si="12"/>
        <v>-2.927836217781172</v>
      </c>
      <c r="Q120">
        <v>900</v>
      </c>
      <c r="R120">
        <f t="shared" si="13"/>
        <v>8.277836217781172</v>
      </c>
    </row>
    <row r="121" spans="2:18" ht="12.75">
      <c r="B121" s="7">
        <v>18</v>
      </c>
      <c r="C121" s="7">
        <v>7.59</v>
      </c>
      <c r="D121" s="7"/>
      <c r="E121" s="7"/>
      <c r="F121" s="7"/>
      <c r="G121" s="7"/>
      <c r="H121" s="7"/>
      <c r="O121">
        <f t="shared" si="11"/>
        <v>0.0002781006687654089</v>
      </c>
      <c r="P121">
        <f t="shared" si="12"/>
        <v>-2.932148091056338</v>
      </c>
      <c r="Q121">
        <v>910</v>
      </c>
      <c r="R121">
        <f t="shared" si="13"/>
        <v>8.282148091056337</v>
      </c>
    </row>
    <row r="122" spans="2:18" ht="12.75">
      <c r="B122" s="7">
        <v>33</v>
      </c>
      <c r="C122" s="7">
        <v>7.6</v>
      </c>
      <c r="D122" s="7"/>
      <c r="E122" s="7"/>
      <c r="F122" s="7"/>
      <c r="G122" s="7"/>
      <c r="H122" s="7"/>
      <c r="O122">
        <f t="shared" si="11"/>
        <v>0.0002669051003989694</v>
      </c>
      <c r="P122">
        <f t="shared" si="12"/>
        <v>-2.9363270330627627</v>
      </c>
      <c r="Q122">
        <v>920</v>
      </c>
      <c r="R122">
        <f t="shared" si="13"/>
        <v>8.286327033062761</v>
      </c>
    </row>
    <row r="123" spans="2:18" ht="12.75">
      <c r="B123" s="7">
        <v>38</v>
      </c>
      <c r="C123" s="7">
        <v>7.61</v>
      </c>
      <c r="D123" s="7"/>
      <c r="E123" s="7"/>
      <c r="F123" s="7"/>
      <c r="G123" s="7"/>
      <c r="H123" s="7"/>
      <c r="O123">
        <f t="shared" si="11"/>
        <v>0.00025616023483595744</v>
      </c>
      <c r="P123">
        <f t="shared" si="12"/>
        <v>-2.9403759157999083</v>
      </c>
      <c r="Q123">
        <v>930</v>
      </c>
      <c r="R123">
        <f t="shared" si="13"/>
        <v>8.290375915799908</v>
      </c>
    </row>
    <row r="124" spans="2:18" ht="12.75">
      <c r="B124" s="7">
        <v>43</v>
      </c>
      <c r="C124" s="7">
        <v>7.62</v>
      </c>
      <c r="D124" s="7"/>
      <c r="E124" s="7"/>
      <c r="F124" s="7"/>
      <c r="G124" s="7"/>
      <c r="H124" s="7"/>
      <c r="O124">
        <f t="shared" si="11"/>
        <v>0.000245847928020585</v>
      </c>
      <c r="P124">
        <f t="shared" si="12"/>
        <v>-2.944297625407734</v>
      </c>
      <c r="Q124">
        <v>940</v>
      </c>
      <c r="R124">
        <f t="shared" si="13"/>
        <v>8.294297625407733</v>
      </c>
    </row>
    <row r="125" spans="2:18" ht="12.75">
      <c r="B125" s="7">
        <v>61</v>
      </c>
      <c r="C125" s="7">
        <v>7.63</v>
      </c>
      <c r="D125" s="7"/>
      <c r="E125" s="7"/>
      <c r="F125" s="7"/>
      <c r="G125" s="7"/>
      <c r="H125" s="7"/>
      <c r="O125">
        <f t="shared" si="11"/>
        <v>0.00023595076632686862</v>
      </c>
      <c r="P125">
        <f t="shared" si="12"/>
        <v>-2.948095056784079</v>
      </c>
      <c r="Q125">
        <v>950</v>
      </c>
      <c r="R125">
        <f t="shared" si="13"/>
        <v>8.298095056784078</v>
      </c>
    </row>
    <row r="126" spans="2:18" ht="12.75">
      <c r="B126" s="7">
        <v>68</v>
      </c>
      <c r="C126" s="7">
        <v>7.64</v>
      </c>
      <c r="D126" s="7"/>
      <c r="E126" s="7"/>
      <c r="F126" s="7"/>
      <c r="G126" s="7"/>
      <c r="H126" s="7"/>
      <c r="O126">
        <f t="shared" si="11"/>
        <v>0.00022645203715353262</v>
      </c>
      <c r="P126">
        <f t="shared" si="12"/>
        <v>-2.9517711084166787</v>
      </c>
      <c r="Q126">
        <v>960</v>
      </c>
      <c r="R126">
        <f t="shared" si="13"/>
        <v>8.301771108416679</v>
      </c>
    </row>
    <row r="127" spans="2:18" ht="12.75">
      <c r="B127" s="7">
        <v>72</v>
      </c>
      <c r="C127" s="7">
        <v>7.65</v>
      </c>
      <c r="D127" s="7"/>
      <c r="E127" s="7"/>
      <c r="F127" s="7"/>
      <c r="G127" s="7"/>
      <c r="H127" s="7"/>
      <c r="O127">
        <f t="shared" si="11"/>
        <v>0.00021733570070268257</v>
      </c>
      <c r="P127">
        <f t="shared" si="12"/>
        <v>-2.955328677440527</v>
      </c>
      <c r="Q127">
        <v>970</v>
      </c>
      <c r="R127">
        <f t="shared" si="13"/>
        <v>8.305328677440526</v>
      </c>
    </row>
    <row r="128" spans="2:18" ht="12.75">
      <c r="B128" s="7">
        <v>82</v>
      </c>
      <c r="C128" s="7">
        <v>7.66</v>
      </c>
      <c r="D128" s="7"/>
      <c r="E128" s="7"/>
      <c r="F128" s="7"/>
      <c r="G128" s="7"/>
      <c r="H128" s="7"/>
      <c r="O128">
        <f t="shared" si="11"/>
        <v>0.0002085863628945904</v>
      </c>
      <c r="P128">
        <f t="shared" si="12"/>
        <v>-2.958770654929291</v>
      </c>
      <c r="Q128">
        <v>980</v>
      </c>
      <c r="R128">
        <f t="shared" si="13"/>
        <v>8.30877065492929</v>
      </c>
    </row>
    <row r="129" spans="2:18" ht="12.75">
      <c r="B129" s="7">
        <v>97</v>
      </c>
      <c r="C129" s="7">
        <v>7.67</v>
      </c>
      <c r="D129" s="7"/>
      <c r="E129" s="7"/>
      <c r="F129" s="7"/>
      <c r="G129" s="7"/>
      <c r="H129" s="7"/>
      <c r="O129">
        <f t="shared" si="11"/>
        <v>0.0002001892493728563</v>
      </c>
      <c r="P129">
        <f t="shared" si="12"/>
        <v>-2.962099921427557</v>
      </c>
      <c r="Q129">
        <v>990</v>
      </c>
      <c r="R129">
        <f t="shared" si="13"/>
        <v>8.312099921427556</v>
      </c>
    </row>
    <row r="130" spans="2:18" ht="12.75">
      <c r="B130" s="7">
        <v>100</v>
      </c>
      <c r="C130" s="7">
        <v>7.68</v>
      </c>
      <c r="D130" s="7"/>
      <c r="E130" s="7"/>
      <c r="F130" s="7"/>
      <c r="G130" s="7"/>
      <c r="H130" s="7"/>
      <c r="O130">
        <f t="shared" si="11"/>
        <v>0.00019213018055605087</v>
      </c>
      <c r="P130">
        <f t="shared" si="12"/>
        <v>-2.965319342728828</v>
      </c>
      <c r="Q130">
        <v>1000</v>
      </c>
      <c r="R130">
        <f t="shared" si="13"/>
        <v>8.315319342728827</v>
      </c>
    </row>
    <row r="131" spans="2:18" ht="12.75">
      <c r="B131" s="7">
        <v>107</v>
      </c>
      <c r="C131" s="7">
        <v>7.69</v>
      </c>
      <c r="D131" s="7"/>
      <c r="E131" s="7"/>
      <c r="F131" s="7"/>
      <c r="G131" s="7"/>
      <c r="H131" s="7"/>
      <c r="O131">
        <f t="shared" si="11"/>
        <v>0.0001843955476937111</v>
      </c>
      <c r="P131">
        <f t="shared" si="12"/>
        <v>-2.96843176590247</v>
      </c>
      <c r="Q131">
        <v>1010</v>
      </c>
      <c r="R131">
        <f t="shared" si="13"/>
        <v>8.31843176590247</v>
      </c>
    </row>
    <row r="132" spans="2:18" ht="12.75">
      <c r="B132" s="7">
        <v>108</v>
      </c>
      <c r="C132" s="7">
        <v>7.7</v>
      </c>
      <c r="D132" s="7"/>
      <c r="E132" s="7"/>
      <c r="F132" s="7"/>
      <c r="G132" s="7"/>
      <c r="H132" s="7"/>
      <c r="O132">
        <f t="shared" si="11"/>
        <v>0.00017697228988625347</v>
      </c>
      <c r="P132">
        <f t="shared" si="12"/>
        <v>-2.971440015571148</v>
      </c>
      <c r="Q132">
        <v>1020</v>
      </c>
      <c r="R132">
        <f t="shared" si="13"/>
        <v>8.321440015571147</v>
      </c>
    </row>
    <row r="133" spans="2:18" ht="12.75">
      <c r="B133" s="7">
        <v>109</v>
      </c>
      <c r="C133" s="7">
        <v>7.71</v>
      </c>
      <c r="D133" s="7"/>
      <c r="E133" s="7"/>
      <c r="F133" s="7"/>
      <c r="G133" s="7"/>
      <c r="H133" s="7"/>
      <c r="O133">
        <f t="shared" si="11"/>
        <v>0.00016984787203000516</v>
      </c>
      <c r="P133">
        <f t="shared" si="12"/>
        <v>-2.974346890438772</v>
      </c>
      <c r="Q133">
        <v>1030</v>
      </c>
      <c r="R133">
        <f t="shared" si="13"/>
        <v>8.324346890438772</v>
      </c>
    </row>
    <row r="134" spans="2:18" ht="12.75">
      <c r="B134" s="7">
        <v>111</v>
      </c>
      <c r="C134" s="7">
        <v>7.72</v>
      </c>
      <c r="D134" s="7"/>
      <c r="E134" s="7"/>
      <c r="F134" s="7"/>
      <c r="G134" s="7"/>
      <c r="H134" s="7"/>
      <c r="O134">
        <f t="shared" si="11"/>
        <v>0.0001630102636501051</v>
      </c>
      <c r="P134">
        <f t="shared" si="12"/>
        <v>-2.977155160067588</v>
      </c>
      <c r="Q134">
        <v>1040</v>
      </c>
      <c r="R134">
        <f t="shared" si="13"/>
        <v>8.327155160067587</v>
      </c>
    </row>
    <row r="135" spans="2:18" ht="12.75">
      <c r="B135" s="7">
        <v>112</v>
      </c>
      <c r="C135" s="7">
        <v>7.73</v>
      </c>
      <c r="D135" s="7"/>
      <c r="E135" s="7"/>
      <c r="F135" s="7"/>
      <c r="G135" s="7"/>
      <c r="H135" s="7"/>
      <c r="O135">
        <f t="shared" si="11"/>
        <v>0.00015644791858553583</v>
      </c>
      <c r="P135">
        <f t="shared" si="12"/>
        <v>-2.9798675619017407</v>
      </c>
      <c r="Q135">
        <v>1050</v>
      </c>
      <c r="R135">
        <f t="shared" si="13"/>
        <v>8.32986756190174</v>
      </c>
    </row>
    <row r="136" spans="2:18" ht="12.75">
      <c r="B136" s="7">
        <v>113</v>
      </c>
      <c r="C136" s="7">
        <v>7.75</v>
      </c>
      <c r="D136" s="7"/>
      <c r="E136" s="7"/>
      <c r="F136" s="7"/>
      <c r="G136" s="7"/>
      <c r="H136" s="7"/>
      <c r="O136">
        <f t="shared" si="11"/>
        <v>0.00015014975549197996</v>
      </c>
      <c r="P136">
        <f t="shared" si="12"/>
        <v>-2.982486798533504</v>
      </c>
      <c r="Q136">
        <v>1060</v>
      </c>
      <c r="R136">
        <f t="shared" si="13"/>
        <v>8.332486798533504</v>
      </c>
    </row>
    <row r="137" spans="2:18" ht="12.75">
      <c r="B137" s="7">
        <v>115</v>
      </c>
      <c r="C137" s="7">
        <v>7.75</v>
      </c>
      <c r="D137" s="7"/>
      <c r="E137" s="7"/>
      <c r="F137" s="7"/>
      <c r="G137" s="7"/>
      <c r="H137" s="7"/>
      <c r="O137">
        <f t="shared" si="11"/>
        <v>0.00014410513912957681</v>
      </c>
      <c r="P137">
        <f t="shared" si="12"/>
        <v>-2.9850155352073147</v>
      </c>
      <c r="Q137">
        <v>1070</v>
      </c>
      <c r="R137">
        <f t="shared" si="13"/>
        <v>8.335015535207315</v>
      </c>
    </row>
    <row r="138" spans="2:18" ht="12.75">
      <c r="B138" s="7">
        <v>125</v>
      </c>
      <c r="C138" s="7">
        <v>7.77</v>
      </c>
      <c r="D138" s="7"/>
      <c r="E138" s="7"/>
      <c r="F138" s="7"/>
      <c r="G138" s="7"/>
      <c r="H138" s="7"/>
      <c r="O138">
        <f t="shared" si="11"/>
        <v>0.00013830386240398448</v>
      </c>
      <c r="P138">
        <f t="shared" si="12"/>
        <v>-2.9874563975558557</v>
      </c>
      <c r="Q138">
        <v>1080</v>
      </c>
      <c r="R138">
        <f t="shared" si="13"/>
        <v>8.337456397555854</v>
      </c>
    </row>
    <row r="139" spans="2:18" ht="12.75">
      <c r="B139" s="7">
        <v>127</v>
      </c>
      <c r="C139" s="7">
        <v>7.78</v>
      </c>
      <c r="D139" s="7"/>
      <c r="E139" s="7"/>
      <c r="F139" s="7"/>
      <c r="G139" s="7"/>
      <c r="H139" s="7"/>
      <c r="O139">
        <f t="shared" si="11"/>
        <v>0.00013273612913041727</v>
      </c>
      <c r="P139">
        <f t="shared" si="12"/>
        <v>-2.989811969561615</v>
      </c>
      <c r="Q139">
        <v>1090</v>
      </c>
      <c r="R139">
        <f t="shared" si="13"/>
        <v>8.339811969561614</v>
      </c>
    </row>
    <row r="140" spans="2:18" ht="12.75">
      <c r="B140" s="7">
        <v>129</v>
      </c>
      <c r="C140" s="7">
        <v>7.79</v>
      </c>
      <c r="D140" s="7"/>
      <c r="E140" s="7"/>
      <c r="F140" s="7"/>
      <c r="G140" s="7"/>
      <c r="H140" s="7"/>
      <c r="O140">
        <f t="shared" si="11"/>
        <v>0.00012739253749155763</v>
      </c>
      <c r="P140">
        <f t="shared" si="12"/>
        <v>-2.992084791736679</v>
      </c>
      <c r="Q140">
        <v>1100</v>
      </c>
      <c r="R140">
        <f t="shared" si="13"/>
        <v>8.342084791736678</v>
      </c>
    </row>
    <row r="141" spans="2:18" ht="12.75">
      <c r="B141" s="7">
        <v>131</v>
      </c>
      <c r="C141" s="7">
        <v>7.8</v>
      </c>
      <c r="D141" s="7"/>
      <c r="E141" s="7"/>
      <c r="F141" s="7"/>
      <c r="G141" s="7"/>
      <c r="H141" s="7"/>
      <c r="O141">
        <f t="shared" si="11"/>
        <v>0.00012226406416140532</v>
      </c>
      <c r="P141">
        <f t="shared" si="12"/>
        <v>-2.9942773595129397</v>
      </c>
      <c r="Q141">
        <v>1110</v>
      </c>
      <c r="R141">
        <f t="shared" si="13"/>
        <v>8.34427735951294</v>
      </c>
    </row>
    <row r="142" spans="2:18" ht="12.75">
      <c r="B142" s="7">
        <v>133</v>
      </c>
      <c r="C142" s="7">
        <v>7.81</v>
      </c>
      <c r="D142" s="7"/>
      <c r="E142" s="7"/>
      <c r="F142" s="7"/>
      <c r="G142" s="7"/>
      <c r="H142" s="7"/>
      <c r="O142">
        <f t="shared" si="11"/>
        <v>0.00011734204906825776</v>
      </c>
      <c r="P142">
        <f t="shared" si="12"/>
        <v>-2.996392121834423</v>
      </c>
      <c r="Q142">
        <v>1120</v>
      </c>
      <c r="R142">
        <f t="shared" si="13"/>
        <v>8.346392121834423</v>
      </c>
    </row>
    <row r="143" spans="2:18" ht="12.75">
      <c r="B143" s="7">
        <v>134</v>
      </c>
      <c r="C143" s="7">
        <v>7.82</v>
      </c>
      <c r="D143" s="7"/>
      <c r="E143" s="7"/>
      <c r="F143" s="7"/>
      <c r="G143" s="7"/>
      <c r="H143" s="7"/>
      <c r="O143">
        <f t="shared" si="11"/>
        <v>0.00011261818077109113</v>
      </c>
      <c r="P143">
        <f t="shared" si="12"/>
        <v>-2.9984314799430747</v>
      </c>
      <c r="Q143">
        <v>1130</v>
      </c>
      <c r="R143">
        <f t="shared" si="13"/>
        <v>8.348431479943073</v>
      </c>
    </row>
    <row r="144" spans="2:18" ht="12.75">
      <c r="B144" s="7">
        <v>137</v>
      </c>
      <c r="C144" s="7">
        <v>7.83</v>
      </c>
      <c r="D144" s="7"/>
      <c r="E144" s="7"/>
      <c r="F144" s="7"/>
      <c r="G144" s="7"/>
      <c r="H144" s="7"/>
      <c r="O144">
        <f t="shared" si="11"/>
        <v>0.00010808448242464677</v>
      </c>
      <c r="P144">
        <f t="shared" si="12"/>
        <v>-3.0003977863490556</v>
      </c>
      <c r="Q144">
        <v>1140</v>
      </c>
      <c r="R144">
        <f t="shared" si="13"/>
        <v>8.350397786349056</v>
      </c>
    </row>
    <row r="145" spans="2:18" ht="12.75">
      <c r="B145" s="7">
        <v>147</v>
      </c>
      <c r="C145" s="7">
        <v>7.84</v>
      </c>
      <c r="D145" s="7"/>
      <c r="E145" s="7"/>
      <c r="F145" s="7"/>
      <c r="G145" s="7"/>
      <c r="H145" s="7"/>
      <c r="O145">
        <f t="shared" si="11"/>
        <v>0.00010373329830952658</v>
      </c>
      <c r="P145">
        <f t="shared" si="12"/>
        <v>-3.0022933439764006</v>
      </c>
      <c r="Q145">
        <v>1150</v>
      </c>
      <c r="R145">
        <f t="shared" si="13"/>
        <v>8.3522933439764</v>
      </c>
    </row>
    <row r="146" spans="2:18" ht="12.75">
      <c r="B146" s="7">
        <v>148</v>
      </c>
      <c r="C146" s="7">
        <v>7.85</v>
      </c>
      <c r="D146" s="7"/>
      <c r="E146" s="7"/>
      <c r="F146" s="7"/>
      <c r="G146" s="7"/>
      <c r="H146" s="7"/>
      <c r="O146">
        <f t="shared" si="11"/>
        <v>9.955728090454794E-05</v>
      </c>
      <c r="P146">
        <f t="shared" si="12"/>
        <v>-3.004120405474777</v>
      </c>
      <c r="Q146">
        <v>1160</v>
      </c>
      <c r="R146">
        <f t="shared" si="13"/>
        <v>8.354120405474777</v>
      </c>
    </row>
    <row r="147" spans="2:18" ht="12.75">
      <c r="B147" s="7">
        <v>153</v>
      </c>
      <c r="C147" s="7">
        <v>7.86</v>
      </c>
      <c r="D147" s="7"/>
      <c r="E147" s="7"/>
      <c r="F147" s="7"/>
      <c r="G147" s="7"/>
      <c r="H147" s="7"/>
      <c r="O147">
        <f t="shared" si="11"/>
        <v>9.554937847953104E-05</v>
      </c>
      <c r="P147">
        <f t="shared" si="12"/>
        <v>-3.0058811726880172</v>
      </c>
      <c r="Q147">
        <v>1170</v>
      </c>
      <c r="R147">
        <f t="shared" si="13"/>
        <v>8.355881172688017</v>
      </c>
    </row>
    <row r="148" spans="2:18" ht="12.75">
      <c r="B148" s="7">
        <v>154</v>
      </c>
      <c r="C148" s="7">
        <v>7.87</v>
      </c>
      <c r="D148" s="7"/>
      <c r="E148" s="7"/>
      <c r="F148" s="7"/>
      <c r="G148" s="7"/>
      <c r="H148" s="7"/>
      <c r="O148">
        <f t="shared" si="11"/>
        <v>9.170282318756682E-05</v>
      </c>
      <c r="P148">
        <f t="shared" si="12"/>
        <v>-3.007577796270129</v>
      </c>
      <c r="Q148">
        <v>1180</v>
      </c>
      <c r="R148">
        <f t="shared" si="13"/>
        <v>8.357577796270128</v>
      </c>
    </row>
    <row r="149" spans="2:18" ht="12.75">
      <c r="B149" s="13">
        <v>155</v>
      </c>
      <c r="C149" s="7">
        <v>7.88</v>
      </c>
      <c r="D149" s="7"/>
      <c r="E149" s="7"/>
      <c r="F149" s="7"/>
      <c r="G149" s="7"/>
      <c r="H149" s="7"/>
      <c r="O149">
        <f t="shared" si="11"/>
        <v>8.801111963665602E-05</v>
      </c>
      <c r="P149">
        <f t="shared" si="12"/>
        <v>-3.0092123754395432</v>
      </c>
      <c r="Q149">
        <v>1190</v>
      </c>
      <c r="R149">
        <f t="shared" si="13"/>
        <v>8.359212375439544</v>
      </c>
    </row>
    <row r="150" spans="2:18" ht="12.75">
      <c r="B150" s="13">
        <v>157</v>
      </c>
      <c r="C150" s="8">
        <v>7.89</v>
      </c>
      <c r="D150" s="8"/>
      <c r="E150" s="8"/>
      <c r="F150" s="8"/>
      <c r="G150" s="8"/>
      <c r="H150" s="7"/>
      <c r="O150">
        <f t="shared" si="11"/>
        <v>8.446803392142449E-05</v>
      </c>
      <c r="P150">
        <f t="shared" si="12"/>
        <v>-3.010786957862491</v>
      </c>
      <c r="Q150">
        <v>1200</v>
      </c>
      <c r="R150">
        <f t="shared" si="13"/>
        <v>8.36078695786249</v>
      </c>
    </row>
    <row r="151" spans="2:18" ht="12.75">
      <c r="B151" s="13">
        <v>158</v>
      </c>
      <c r="C151" s="8">
        <v>7.9</v>
      </c>
      <c r="D151" s="8"/>
      <c r="E151" s="8"/>
      <c r="F151" s="8"/>
      <c r="G151" s="8"/>
      <c r="H151" s="7"/>
      <c r="O151">
        <f t="shared" si="11"/>
        <v>8.106758309638975E-05</v>
      </c>
      <c r="P151">
        <f t="shared" si="12"/>
        <v>-3.0123035396565507</v>
      </c>
      <c r="Q151">
        <v>1210</v>
      </c>
      <c r="R151">
        <f t="shared" si="13"/>
        <v>8.362303539656551</v>
      </c>
    </row>
    <row r="152" spans="2:18" ht="12.75">
      <c r="B152" s="13">
        <v>159</v>
      </c>
      <c r="C152" s="8">
        <v>7.91</v>
      </c>
      <c r="D152" s="8"/>
      <c r="E152" s="8"/>
      <c r="F152" s="8"/>
      <c r="G152" s="8"/>
      <c r="H152" s="7"/>
      <c r="O152">
        <f t="shared" si="11"/>
        <v>7.780402507300636E-05</v>
      </c>
      <c r="P152">
        <f t="shared" si="12"/>
        <v>-3.013764065505627</v>
      </c>
      <c r="Q152">
        <v>1220</v>
      </c>
      <c r="R152">
        <f t="shared" si="13"/>
        <v>8.363764065505627</v>
      </c>
    </row>
    <row r="153" spans="2:18" ht="12.75">
      <c r="B153" s="13">
        <v>163</v>
      </c>
      <c r="C153" s="8">
        <v>7.92</v>
      </c>
      <c r="D153" s="8"/>
      <c r="E153" s="8"/>
      <c r="F153" s="8"/>
      <c r="G153" s="8"/>
      <c r="H153" s="7"/>
      <c r="O153">
        <f t="shared" si="11"/>
        <v>7.46718489234273E-05</v>
      </c>
      <c r="P153">
        <f t="shared" si="12"/>
        <v>-3.015170428877852</v>
      </c>
      <c r="Q153">
        <v>1230</v>
      </c>
      <c r="R153">
        <f t="shared" si="13"/>
        <v>8.365170428877851</v>
      </c>
    </row>
    <row r="154" spans="2:18" ht="12.75">
      <c r="B154" s="13">
        <v>173</v>
      </c>
      <c r="C154" s="8">
        <v>7.91</v>
      </c>
      <c r="D154" s="8"/>
      <c r="E154" s="8"/>
      <c r="F154" s="8"/>
      <c r="G154" s="8"/>
      <c r="H154" s="7"/>
      <c r="O154">
        <f t="shared" si="11"/>
        <v>7.166576557460989E-05</v>
      </c>
      <c r="P154">
        <f t="shared" si="12"/>
        <v>-3.0165244723381526</v>
      </c>
      <c r="Q154">
        <v>1240</v>
      </c>
      <c r="R154">
        <f t="shared" si="13"/>
        <v>8.366524472338153</v>
      </c>
    </row>
    <row r="155" spans="2:18" ht="12.75">
      <c r="B155" s="13">
        <v>181</v>
      </c>
      <c r="C155" s="8">
        <v>7.9</v>
      </c>
      <c r="D155" s="8"/>
      <c r="E155" s="8"/>
      <c r="F155" s="8"/>
      <c r="G155" s="8"/>
      <c r="H155" s="7"/>
      <c r="O155">
        <f t="shared" si="11"/>
        <v>6.878069887705164E-05</v>
      </c>
      <c r="P155">
        <f t="shared" si="12"/>
        <v>-3.017827987947539</v>
      </c>
      <c r="Q155">
        <v>1250</v>
      </c>
      <c r="R155">
        <f t="shared" si="13"/>
        <v>8.367827987947539</v>
      </c>
    </row>
    <row r="156" spans="2:18" ht="12.75">
      <c r="B156" s="13">
        <v>195</v>
      </c>
      <c r="C156" s="8">
        <v>7.91</v>
      </c>
      <c r="D156" s="8"/>
      <c r="E156" s="8"/>
      <c r="F156" s="8"/>
      <c r="G156" s="8"/>
      <c r="H156" s="7"/>
      <c r="O156">
        <f t="shared" si="11"/>
        <v>6.601177703307329E-05</v>
      </c>
      <c r="P156">
        <f t="shared" si="12"/>
        <v>-3.0190827177414366</v>
      </c>
      <c r="Q156">
        <v>1260</v>
      </c>
      <c r="R156">
        <f t="shared" si="13"/>
        <v>8.369082717741437</v>
      </c>
    </row>
    <row r="157" spans="2:18" ht="12.75">
      <c r="B157" s="13">
        <v>200</v>
      </c>
      <c r="C157" s="8">
        <v>7.92</v>
      </c>
      <c r="D157" s="8"/>
      <c r="E157" s="8"/>
      <c r="F157" s="8"/>
      <c r="G157" s="8"/>
      <c r="H157" s="7"/>
      <c r="O157">
        <f t="shared" si="11"/>
        <v>6.335432437017683E-05</v>
      </c>
      <c r="P157">
        <f t="shared" si="12"/>
        <v>-3.0202903542797475</v>
      </c>
      <c r="Q157">
        <v>1270</v>
      </c>
      <c r="R157">
        <f t="shared" si="13"/>
        <v>8.370290354279748</v>
      </c>
    </row>
    <row r="158" spans="2:18" ht="12.75">
      <c r="B158" s="13">
        <v>201</v>
      </c>
      <c r="C158" s="8">
        <v>7.93</v>
      </c>
      <c r="D158" s="8"/>
      <c r="E158" s="8"/>
      <c r="F158" s="8"/>
      <c r="G158" s="8"/>
      <c r="H158" s="7"/>
      <c r="O158">
        <f aca="true" t="shared" si="14" ref="O158:O221">O$27*EXP(-(R$27-R$24)*Q158)</f>
        <v>6.080385344558433E-05</v>
      </c>
      <c r="P158">
        <f aca="true" t="shared" si="15" ref="P158:P221">LOG(O158+R$24)</f>
        <v>-3.021452541261609</v>
      </c>
      <c r="Q158">
        <v>1280</v>
      </c>
      <c r="R158">
        <f aca="true" t="shared" si="16" ref="R158:R221">-P158+5.35</f>
        <v>8.371452541261608</v>
      </c>
    </row>
    <row r="159" spans="2:18" ht="12.75">
      <c r="B159" s="13">
        <v>202</v>
      </c>
      <c r="C159" s="8">
        <v>7.94</v>
      </c>
      <c r="D159" s="8"/>
      <c r="E159" s="8"/>
      <c r="F159" s="8"/>
      <c r="G159" s="8"/>
      <c r="H159" s="7"/>
      <c r="O159">
        <f t="shared" si="14"/>
        <v>5.835605746862741E-05</v>
      </c>
      <c r="P159">
        <f t="shared" si="15"/>
        <v>-3.0225708741981903</v>
      </c>
      <c r="Q159">
        <v>1290</v>
      </c>
      <c r="R159">
        <f t="shared" si="16"/>
        <v>8.372570874198189</v>
      </c>
    </row>
    <row r="160" spans="2:18" ht="12.75">
      <c r="B160" s="13">
        <v>203</v>
      </c>
      <c r="C160" s="8">
        <v>7.95</v>
      </c>
      <c r="D160" s="8"/>
      <c r="E160" s="8"/>
      <c r="F160" s="8"/>
      <c r="G160" s="8"/>
      <c r="H160" s="7"/>
      <c r="O160">
        <f t="shared" si="14"/>
        <v>5.600680302818953E-05</v>
      </c>
      <c r="P160">
        <f t="shared" si="15"/>
        <v>-3.02364690113718</v>
      </c>
      <c r="Q160">
        <v>1300</v>
      </c>
      <c r="R160">
        <f t="shared" si="16"/>
        <v>8.37364690113718</v>
      </c>
    </row>
    <row r="161" spans="2:18" ht="12.75">
      <c r="B161" s="13">
        <v>204</v>
      </c>
      <c r="C161" s="8">
        <v>7.96</v>
      </c>
      <c r="D161" s="8"/>
      <c r="E161" s="8"/>
      <c r="F161" s="8"/>
      <c r="G161" s="8"/>
      <c r="H161" s="7"/>
      <c r="O161">
        <f t="shared" si="14"/>
        <v>5.375212311292208E-05</v>
      </c>
      <c r="P161">
        <f t="shared" si="15"/>
        <v>-3.0246821234329744</v>
      </c>
      <c r="Q161">
        <v>1310</v>
      </c>
      <c r="R161">
        <f t="shared" si="16"/>
        <v>8.374682123432974</v>
      </c>
    </row>
    <row r="162" spans="2:18" ht="12.75">
      <c r="B162" s="13">
        <v>205</v>
      </c>
      <c r="C162" s="8">
        <v>7.97</v>
      </c>
      <c r="D162" s="8"/>
      <c r="E162" s="8"/>
      <c r="F162" s="8"/>
      <c r="G162" s="8"/>
      <c r="H162" s="7"/>
      <c r="O162">
        <f t="shared" si="14"/>
        <v>5.1588210412447355E-05</v>
      </c>
      <c r="P162">
        <f t="shared" si="15"/>
        <v>-3.0256779965569036</v>
      </c>
      <c r="Q162">
        <v>1320</v>
      </c>
      <c r="R162">
        <f t="shared" si="16"/>
        <v>8.375677996556902</v>
      </c>
    </row>
    <row r="163" spans="2:18" ht="12.75">
      <c r="B163" s="13">
        <v>210</v>
      </c>
      <c r="C163" s="8">
        <v>7.98</v>
      </c>
      <c r="D163" s="8"/>
      <c r="E163" s="8"/>
      <c r="F163" s="8"/>
      <c r="G163" s="8"/>
      <c r="H163" s="7"/>
      <c r="O163">
        <f t="shared" si="14"/>
        <v>4.951141088823612E-05</v>
      </c>
      <c r="P163">
        <f t="shared" si="15"/>
        <v>-3.0266359309421706</v>
      </c>
      <c r="Q163">
        <v>1330</v>
      </c>
      <c r="R163">
        <f t="shared" si="16"/>
        <v>8.37663593094217</v>
      </c>
    </row>
    <row r="164" spans="2:18" ht="12.75">
      <c r="B164" s="13">
        <v>212</v>
      </c>
      <c r="C164" s="8">
        <v>7.99</v>
      </c>
      <c r="D164" s="8"/>
      <c r="E164" s="8"/>
      <c r="F164" s="8"/>
      <c r="G164" s="8"/>
      <c r="H164" s="7"/>
      <c r="O164">
        <f t="shared" si="14"/>
        <v>4.751821760330482E-05</v>
      </c>
      <c r="P164">
        <f t="shared" si="15"/>
        <v>-3.027557292858511</v>
      </c>
      <c r="Q164">
        <v>1340</v>
      </c>
      <c r="R164">
        <f t="shared" si="16"/>
        <v>8.37755729285851</v>
      </c>
    </row>
    <row r="165" spans="2:18" ht="12.75">
      <c r="B165" s="13">
        <v>213</v>
      </c>
      <c r="C165" s="8">
        <v>8</v>
      </c>
      <c r="D165" s="8"/>
      <c r="E165" s="8"/>
      <c r="F165" s="8"/>
      <c r="G165" s="8"/>
      <c r="H165" s="7"/>
      <c r="O165">
        <f t="shared" si="14"/>
        <v>4.560526480031138E-05</v>
      </c>
      <c r="P165">
        <f t="shared" si="15"/>
        <v>-3.0284434053118963</v>
      </c>
      <c r="Q165">
        <v>1350</v>
      </c>
      <c r="R165">
        <f t="shared" si="16"/>
        <v>8.378443405311895</v>
      </c>
    </row>
    <row r="166" spans="2:18" ht="12.75">
      <c r="B166" s="7">
        <v>220</v>
      </c>
      <c r="C166" s="8">
        <v>8.01</v>
      </c>
      <c r="D166" s="8"/>
      <c r="E166" s="8"/>
      <c r="F166" s="7"/>
      <c r="G166" s="7"/>
      <c r="H166" s="7"/>
      <c r="O166">
        <f t="shared" si="14"/>
        <v>4.376932221805113E-05</v>
      </c>
      <c r="P166">
        <f t="shared" si="15"/>
        <v>-3.0292955489649187</v>
      </c>
      <c r="Q166">
        <v>1360</v>
      </c>
      <c r="R166">
        <f t="shared" si="16"/>
        <v>8.379295548964919</v>
      </c>
    </row>
    <row r="167" spans="2:18" ht="12.75">
      <c r="B167" s="7">
        <v>224</v>
      </c>
      <c r="C167" s="8">
        <v>8.02</v>
      </c>
      <c r="D167" s="8"/>
      <c r="E167" s="8"/>
      <c r="F167" s="7"/>
      <c r="G167" s="7"/>
      <c r="H167" s="7"/>
      <c r="O167">
        <f t="shared" si="14"/>
        <v>4.200728963675496E-05</v>
      </c>
      <c r="P167">
        <f t="shared" si="15"/>
        <v>-3.0301149630738107</v>
      </c>
      <c r="Q167">
        <v>1370</v>
      </c>
      <c r="R167">
        <f t="shared" si="16"/>
        <v>8.38011496307381</v>
      </c>
    </row>
    <row r="168" spans="2:18" ht="12.75">
      <c r="B168" s="7">
        <v>229</v>
      </c>
      <c r="C168" s="8">
        <v>8.03</v>
      </c>
      <c r="D168" s="8"/>
      <c r="E168" s="8"/>
      <c r="F168" s="7"/>
      <c r="G168" s="7"/>
      <c r="H168" s="7"/>
      <c r="O168">
        <f t="shared" si="14"/>
        <v>4.031619164297834E-05</v>
      </c>
      <c r="P168">
        <f t="shared" si="15"/>
        <v>-3.030902846438324</v>
      </c>
      <c r="Q168">
        <v>1380</v>
      </c>
      <c r="R168">
        <f t="shared" si="16"/>
        <v>8.380902846438325</v>
      </c>
    </row>
    <row r="169" spans="2:18" ht="12.75">
      <c r="B169" s="7">
        <v>233</v>
      </c>
      <c r="C169" s="8">
        <v>8.02</v>
      </c>
      <c r="D169" s="8"/>
      <c r="E169" s="8"/>
      <c r="F169" s="7"/>
      <c r="G169" s="7"/>
      <c r="H169" s="7"/>
      <c r="O169">
        <f t="shared" si="14"/>
        <v>3.8693172605242115E-05</v>
      </c>
      <c r="P169">
        <f t="shared" si="15"/>
        <v>-3.0316603583610036</v>
      </c>
      <c r="Q169">
        <v>1390</v>
      </c>
      <c r="R169">
        <f t="shared" si="16"/>
        <v>8.381660358361003</v>
      </c>
    </row>
    <row r="170" spans="2:18" ht="12.75">
      <c r="B170" s="7">
        <v>240</v>
      </c>
      <c r="C170" s="8">
        <v>8.01</v>
      </c>
      <c r="D170" s="8"/>
      <c r="E170" s="8"/>
      <c r="F170" s="7"/>
      <c r="G170" s="7"/>
      <c r="H170" s="7"/>
      <c r="O170">
        <f t="shared" si="14"/>
        <v>3.71354918519396E-05</v>
      </c>
      <c r="P170">
        <f t="shared" si="15"/>
        <v>-3.032388619612635</v>
      </c>
      <c r="Q170">
        <v>1400</v>
      </c>
      <c r="R170">
        <f t="shared" si="16"/>
        <v>8.382388619612634</v>
      </c>
    </row>
    <row r="171" spans="2:18" ht="12.75">
      <c r="B171" s="7">
        <v>245</v>
      </c>
      <c r="C171" s="8">
        <v>8.02</v>
      </c>
      <c r="D171" s="8"/>
      <c r="E171" s="8"/>
      <c r="F171" s="7"/>
      <c r="G171" s="7"/>
      <c r="H171" s="7"/>
      <c r="O171">
        <f t="shared" si="14"/>
        <v>3.5640519043368437E-05</v>
      </c>
      <c r="P171">
        <f t="shared" si="15"/>
        <v>-3.0330887134009332</v>
      </c>
      <c r="Q171">
        <v>1410</v>
      </c>
      <c r="R171">
        <f t="shared" si="16"/>
        <v>8.383088713400934</v>
      </c>
    </row>
    <row r="172" spans="2:18" ht="12.75">
      <c r="B172" s="7">
        <v>249</v>
      </c>
      <c r="C172" s="8">
        <v>8.01</v>
      </c>
      <c r="D172" s="8"/>
      <c r="E172" s="8"/>
      <c r="F172" s="7"/>
      <c r="G172" s="7"/>
      <c r="H172" s="7"/>
      <c r="O172">
        <f t="shared" si="14"/>
        <v>3.4205729730071226E-05</v>
      </c>
      <c r="P172">
        <f t="shared" si="15"/>
        <v>-3.0337616863397585</v>
      </c>
      <c r="Q172">
        <v>1420</v>
      </c>
      <c r="R172">
        <f t="shared" si="16"/>
        <v>8.383761686339758</v>
      </c>
    </row>
    <row r="173" spans="2:18" ht="12.75">
      <c r="B173" s="7">
        <v>252</v>
      </c>
      <c r="C173" s="8">
        <v>8</v>
      </c>
      <c r="D173" s="8"/>
      <c r="E173" s="8"/>
      <c r="F173" s="7"/>
      <c r="G173" s="7"/>
      <c r="H173" s="7"/>
      <c r="O173">
        <f t="shared" si="14"/>
        <v>3.282870108998548E-05</v>
      </c>
      <c r="P173">
        <f t="shared" si="15"/>
        <v>-3.0344085494164053</v>
      </c>
      <c r="Q173">
        <v>1430</v>
      </c>
      <c r="R173">
        <f t="shared" si="16"/>
        <v>8.384408549416404</v>
      </c>
    </row>
    <row r="174" spans="2:18" ht="12.75">
      <c r="B174" s="7">
        <v>267</v>
      </c>
      <c r="C174" s="8">
        <v>8.01</v>
      </c>
      <c r="D174" s="8"/>
      <c r="E174" s="8"/>
      <c r="F174" s="7"/>
      <c r="G174" s="7"/>
      <c r="H174" s="7"/>
      <c r="O174">
        <f t="shared" si="14"/>
        <v>3.1507107837204175E-05</v>
      </c>
      <c r="P174">
        <f t="shared" si="15"/>
        <v>-3.0350302789547188</v>
      </c>
      <c r="Q174">
        <v>1440</v>
      </c>
      <c r="R174">
        <f t="shared" si="16"/>
        <v>8.38503027895472</v>
      </c>
    </row>
    <row r="175" spans="1:18" ht="12.75">
      <c r="A175" s="1" t="s">
        <v>20</v>
      </c>
      <c r="C175" s="2"/>
      <c r="D175" s="2"/>
      <c r="E175" s="2"/>
      <c r="O175">
        <f t="shared" si="14"/>
        <v>3.023871829543807E-05</v>
      </c>
      <c r="P175">
        <f t="shared" si="15"/>
        <v>-3.0356278175720113</v>
      </c>
      <c r="Q175">
        <v>1450</v>
      </c>
      <c r="R175">
        <f t="shared" si="16"/>
        <v>8.385627817572011</v>
      </c>
    </row>
    <row r="176" spans="1:18" ht="38.25">
      <c r="A176" s="1"/>
      <c r="B176" s="5" t="s">
        <v>7</v>
      </c>
      <c r="C176" s="6" t="s">
        <v>24</v>
      </c>
      <c r="D176" s="6"/>
      <c r="E176" s="6"/>
      <c r="O176">
        <f t="shared" si="14"/>
        <v>2.9021390629550105E-05</v>
      </c>
      <c r="P176">
        <f t="shared" si="15"/>
        <v>-3.0362020751279424</v>
      </c>
      <c r="Q176">
        <v>1460</v>
      </c>
      <c r="R176">
        <f t="shared" si="16"/>
        <v>8.386202075127942</v>
      </c>
    </row>
    <row r="177" spans="2:18" ht="12.75">
      <c r="B177" s="5">
        <v>0</v>
      </c>
      <c r="C177" s="5">
        <v>7.7</v>
      </c>
      <c r="D177" s="5"/>
      <c r="E177" s="5"/>
      <c r="O177">
        <f t="shared" si="14"/>
        <v>2.7853069228797387E-05</v>
      </c>
      <c r="P177">
        <f t="shared" si="15"/>
        <v>-3.0367539296637305</v>
      </c>
      <c r="Q177">
        <v>1470</v>
      </c>
      <c r="R177">
        <f t="shared" si="16"/>
        <v>8.38675392966373</v>
      </c>
    </row>
    <row r="178" spans="2:18" ht="12.75">
      <c r="B178" s="5">
        <v>1</v>
      </c>
      <c r="C178" s="5">
        <v>7.69</v>
      </c>
      <c r="D178" s="5"/>
      <c r="E178" s="5"/>
      <c r="O178">
        <f t="shared" si="14"/>
        <v>2.673178123567422E-05</v>
      </c>
      <c r="P178">
        <f t="shared" si="15"/>
        <v>-3.0372842283302144</v>
      </c>
      <c r="Q178">
        <v>1480</v>
      </c>
      <c r="R178">
        <f t="shared" si="16"/>
        <v>8.387284228330214</v>
      </c>
    </row>
    <row r="179" spans="2:18" ht="12.75">
      <c r="B179" s="5">
        <v>2</v>
      </c>
      <c r="C179" s="5">
        <v>7.58</v>
      </c>
      <c r="D179" s="5"/>
      <c r="E179" s="5"/>
      <c r="O179">
        <f t="shared" si="14"/>
        <v>2.5655633214494352E-05</v>
      </c>
      <c r="P179">
        <f t="shared" si="15"/>
        <v>-3.037793788303472</v>
      </c>
      <c r="Q179">
        <v>1490</v>
      </c>
      <c r="R179">
        <f t="shared" si="16"/>
        <v>8.387793788303473</v>
      </c>
    </row>
    <row r="180" spans="2:18" ht="12.75">
      <c r="B180" s="5">
        <v>3</v>
      </c>
      <c r="C180" s="5">
        <v>7.56</v>
      </c>
      <c r="D180" s="5"/>
      <c r="E180" s="5"/>
      <c r="O180">
        <f t="shared" si="14"/>
        <v>2.4622807954086724E-05</v>
      </c>
      <c r="P180">
        <f t="shared" si="15"/>
        <v>-3.0382833976868437</v>
      </c>
      <c r="Q180">
        <v>1500</v>
      </c>
      <c r="R180">
        <f t="shared" si="16"/>
        <v>8.388283397686843</v>
      </c>
    </row>
    <row r="181" spans="2:18" ht="12.75">
      <c r="B181" s="5">
        <v>4</v>
      </c>
      <c r="C181" s="5">
        <v>7.55</v>
      </c>
      <c r="D181" s="5"/>
      <c r="E181" s="5"/>
      <c r="O181">
        <f t="shared" si="14"/>
        <v>2.3631561399206187E-05</v>
      </c>
      <c r="P181">
        <f t="shared" si="15"/>
        <v>-3.038753816398351</v>
      </c>
      <c r="Q181">
        <v>1510</v>
      </c>
      <c r="R181">
        <f t="shared" si="16"/>
        <v>8.388753816398351</v>
      </c>
    </row>
    <row r="182" spans="2:18" ht="12.75">
      <c r="B182" s="5">
        <v>7</v>
      </c>
      <c r="C182" s="5">
        <v>7.54</v>
      </c>
      <c r="D182" s="5"/>
      <c r="E182" s="5"/>
      <c r="O182">
        <f t="shared" si="14"/>
        <v>2.2680219705476915E-05</v>
      </c>
      <c r="P182">
        <f t="shared" si="15"/>
        <v>-3.0392057770426453</v>
      </c>
      <c r="Q182">
        <v>1520</v>
      </c>
      <c r="R182">
        <f t="shared" si="16"/>
        <v>8.389205777042644</v>
      </c>
    </row>
    <row r="183" spans="2:18" ht="12.75">
      <c r="B183" s="5">
        <v>10</v>
      </c>
      <c r="C183" s="5">
        <v>7.55</v>
      </c>
      <c r="D183" s="5"/>
      <c r="E183" s="5"/>
      <c r="O183">
        <f t="shared" si="14"/>
        <v>2.176717641289597E-05</v>
      </c>
      <c r="P183">
        <f t="shared" si="15"/>
        <v>-3.0396399857667293</v>
      </c>
      <c r="Q183">
        <v>1530</v>
      </c>
      <c r="R183">
        <f t="shared" si="16"/>
        <v>8.38963998576673</v>
      </c>
    </row>
    <row r="184" spans="2:18" ht="12.75">
      <c r="B184" s="5">
        <v>15</v>
      </c>
      <c r="C184" s="5">
        <v>7.54</v>
      </c>
      <c r="D184" s="5"/>
      <c r="E184" s="5"/>
      <c r="O184">
        <f t="shared" si="14"/>
        <v>2.0890889733123574E-05</v>
      </c>
      <c r="P184">
        <f t="shared" si="15"/>
        <v>-3.0400571230988236</v>
      </c>
      <c r="Q184">
        <v>1540</v>
      </c>
      <c r="R184">
        <f t="shared" si="16"/>
        <v>8.390057123098824</v>
      </c>
    </row>
    <row r="185" spans="2:18" ht="12.75">
      <c r="B185" s="5">
        <v>25</v>
      </c>
      <c r="C185" s="5">
        <v>7.55</v>
      </c>
      <c r="D185" s="5"/>
      <c r="E185" s="5"/>
      <c r="O185">
        <f t="shared" si="14"/>
        <v>2.0049879945979808E-05</v>
      </c>
      <c r="P185">
        <f t="shared" si="15"/>
        <v>-3.0404578447698416</v>
      </c>
      <c r="Q185">
        <v>1550</v>
      </c>
      <c r="R185">
        <f t="shared" si="16"/>
        <v>8.390457844769841</v>
      </c>
    </row>
    <row r="186" spans="2:18" ht="12.75">
      <c r="B186" s="5">
        <v>45</v>
      </c>
      <c r="C186" s="5">
        <v>7.56</v>
      </c>
      <c r="D186" s="5"/>
      <c r="E186" s="5"/>
      <c r="O186">
        <f t="shared" si="14"/>
        <v>1.9242726900751176E-05</v>
      </c>
      <c r="P186">
        <f t="shared" si="15"/>
        <v>-3.04084278251705</v>
      </c>
      <c r="Q186">
        <v>1560</v>
      </c>
      <c r="R186">
        <f t="shared" si="16"/>
        <v>8.39084278251705</v>
      </c>
    </row>
    <row r="187" spans="2:18" ht="12.75">
      <c r="B187" s="5">
        <v>55</v>
      </c>
      <c r="C187" s="5">
        <v>7.57</v>
      </c>
      <c r="D187" s="5"/>
      <c r="E187" s="5"/>
      <c r="O187">
        <f t="shared" si="14"/>
        <v>1.846806761808755E-05</v>
      </c>
      <c r="P187">
        <f t="shared" si="15"/>
        <v>-3.041212544869565</v>
      </c>
      <c r="Q187">
        <v>1570</v>
      </c>
      <c r="R187">
        <f t="shared" si="16"/>
        <v>8.391212544869564</v>
      </c>
    </row>
    <row r="188" spans="2:18" ht="12.75">
      <c r="B188" s="5">
        <v>58</v>
      </c>
      <c r="C188" s="5">
        <v>7.58</v>
      </c>
      <c r="D188" s="5"/>
      <c r="E188" s="5"/>
      <c r="O188">
        <f t="shared" si="14"/>
        <v>1.7724593988440382E-05</v>
      </c>
      <c r="P188">
        <f t="shared" si="15"/>
        <v>-3.041567717915426</v>
      </c>
      <c r="Q188">
        <v>1580</v>
      </c>
      <c r="R188">
        <f t="shared" si="16"/>
        <v>8.391567717915425</v>
      </c>
    </row>
    <row r="189" spans="2:18" ht="12.75">
      <c r="B189" s="5">
        <v>63</v>
      </c>
      <c r="C189" s="5">
        <v>7.59</v>
      </c>
      <c r="D189" s="5"/>
      <c r="E189" s="5"/>
      <c r="O189">
        <f t="shared" si="14"/>
        <v>1.7011050563155222E-05</v>
      </c>
      <c r="P189">
        <f t="shared" si="15"/>
        <v>-3.041908866050064</v>
      </c>
      <c r="Q189">
        <v>1590</v>
      </c>
      <c r="R189">
        <f t="shared" si="16"/>
        <v>8.391908866050063</v>
      </c>
    </row>
    <row r="190" spans="2:18" ht="12.75">
      <c r="B190" s="5">
        <v>70</v>
      </c>
      <c r="C190" s="5">
        <v>7.56</v>
      </c>
      <c r="D190" s="5"/>
      <c r="E190" s="5"/>
      <c r="O190">
        <f t="shared" si="14"/>
        <v>1.6326232434488953E-05</v>
      </c>
      <c r="P190">
        <f t="shared" si="15"/>
        <v>-3.042236532706041</v>
      </c>
      <c r="Q190">
        <v>1600</v>
      </c>
      <c r="R190">
        <f t="shared" si="16"/>
        <v>8.39223653270604</v>
      </c>
    </row>
    <row r="191" spans="2:18" ht="12.75">
      <c r="B191" s="5">
        <v>72</v>
      </c>
      <c r="C191" s="5">
        <v>7.61</v>
      </c>
      <c r="D191" s="5"/>
      <c r="E191" s="5"/>
      <c r="O191">
        <f t="shared" si="14"/>
        <v>1.5668983200971698E-05</v>
      </c>
      <c r="P191">
        <f t="shared" si="15"/>
        <v>-3.0425512410640145</v>
      </c>
      <c r="Q191">
        <v>1610</v>
      </c>
      <c r="R191">
        <f t="shared" si="16"/>
        <v>8.392551241064014</v>
      </c>
    </row>
    <row r="192" spans="2:18" ht="12.75">
      <c r="B192" s="5">
        <v>77</v>
      </c>
      <c r="C192" s="5">
        <v>7.62</v>
      </c>
      <c r="D192" s="5"/>
      <c r="E192" s="5"/>
      <c r="O192">
        <f t="shared" si="14"/>
        <v>1.5038193014677506E-05</v>
      </c>
      <c r="P192">
        <f t="shared" si="15"/>
        <v>-3.042853494744916</v>
      </c>
      <c r="Q192">
        <v>1620</v>
      </c>
      <c r="R192">
        <f t="shared" si="16"/>
        <v>8.392853494744916</v>
      </c>
    </row>
    <row r="193" spans="2:18" ht="12.75">
      <c r="B193" s="5">
        <v>97</v>
      </c>
      <c r="C193" s="5">
        <v>7.63</v>
      </c>
      <c r="D193" s="5"/>
      <c r="E193" s="5"/>
      <c r="O193">
        <f t="shared" si="14"/>
        <v>1.4432796707106761E-05</v>
      </c>
      <c r="P193">
        <f t="shared" si="15"/>
        <v>-3.043143778483406</v>
      </c>
      <c r="Q193">
        <v>1630</v>
      </c>
      <c r="R193">
        <f t="shared" si="16"/>
        <v>8.393143778483406</v>
      </c>
    </row>
    <row r="194" spans="2:18" ht="12.75">
      <c r="B194" s="5">
        <v>99</v>
      </c>
      <c r="C194" s="5">
        <v>7.64</v>
      </c>
      <c r="D194" s="5"/>
      <c r="E194" s="5"/>
      <c r="O194">
        <f t="shared" si="14"/>
        <v>1.3851771990515227E-05</v>
      </c>
      <c r="P194">
        <f t="shared" si="15"/>
        <v>-3.043422558782695</v>
      </c>
      <c r="Q194">
        <v>1640</v>
      </c>
      <c r="R194">
        <f t="shared" si="16"/>
        <v>8.393422558782694</v>
      </c>
    </row>
    <row r="195" spans="2:18" ht="12.75">
      <c r="B195" s="5">
        <v>104</v>
      </c>
      <c r="C195" s="5">
        <v>7.65</v>
      </c>
      <c r="D195" s="5"/>
      <c r="E195" s="5"/>
      <c r="O195">
        <f t="shared" si="14"/>
        <v>1.3294137731652806E-05</v>
      </c>
      <c r="P195">
        <f t="shared" si="15"/>
        <v>-3.0436902845508733</v>
      </c>
      <c r="Q195">
        <v>1650</v>
      </c>
      <c r="R195">
        <f t="shared" si="16"/>
        <v>8.393690284550873</v>
      </c>
    </row>
    <row r="196" spans="2:18" ht="12.75">
      <c r="B196" s="5">
        <v>119</v>
      </c>
      <c r="C196" s="5">
        <v>7.66</v>
      </c>
      <c r="D196" s="5"/>
      <c r="E196" s="5"/>
      <c r="O196">
        <f t="shared" si="14"/>
        <v>1.2758952294996664E-05</v>
      </c>
      <c r="P196">
        <f t="shared" si="15"/>
        <v>-3.043947387718922</v>
      </c>
      <c r="Q196">
        <v>1660</v>
      </c>
      <c r="R196">
        <f t="shared" si="16"/>
        <v>8.39394738771892</v>
      </c>
    </row>
    <row r="197" spans="2:18" ht="12.75">
      <c r="B197" s="5">
        <v>126</v>
      </c>
      <c r="C197" s="5">
        <v>7.67</v>
      </c>
      <c r="D197" s="5"/>
      <c r="E197" s="5"/>
      <c r="O197">
        <f t="shared" si="14"/>
        <v>1.224531195268137E-05</v>
      </c>
      <c r="P197">
        <f t="shared" si="15"/>
        <v>-3.04419428384061</v>
      </c>
      <c r="Q197">
        <v>1670</v>
      </c>
      <c r="R197">
        <f t="shared" si="16"/>
        <v>8.39419428384061</v>
      </c>
    </row>
    <row r="198" spans="2:18" ht="12.75">
      <c r="B198" s="5">
        <v>128</v>
      </c>
      <c r="C198" s="5">
        <v>7.68</v>
      </c>
      <c r="D198" s="5"/>
      <c r="E198" s="5"/>
      <c r="O198">
        <f t="shared" si="14"/>
        <v>1.1752349358440847E-05</v>
      </c>
      <c r="P198">
        <f t="shared" si="15"/>
        <v>-3.044431372674518</v>
      </c>
      <c r="Q198">
        <v>1680</v>
      </c>
      <c r="R198">
        <f t="shared" si="16"/>
        <v>8.394431372674518</v>
      </c>
    </row>
    <row r="199" spans="2:18" ht="12.75">
      <c r="B199" s="5">
        <v>133</v>
      </c>
      <c r="C199" s="5">
        <v>7.69</v>
      </c>
      <c r="D199" s="5"/>
      <c r="E199" s="5"/>
      <c r="O199">
        <f t="shared" si="14"/>
        <v>1.1279232082985115E-05</v>
      </c>
      <c r="P199">
        <f t="shared" si="15"/>
        <v>-3.0446590387484433</v>
      </c>
      <c r="Q199">
        <v>1690</v>
      </c>
      <c r="R199">
        <f t="shared" si="16"/>
        <v>8.394659038748443</v>
      </c>
    </row>
    <row r="200" spans="2:18" ht="12.75">
      <c r="B200" s="5">
        <v>135</v>
      </c>
      <c r="C200" s="5">
        <v>7.7</v>
      </c>
      <c r="D200" s="5"/>
      <c r="E200" s="5"/>
      <c r="O200">
        <f t="shared" si="14"/>
        <v>1.0825161208338939E-05</v>
      </c>
      <c r="P200">
        <f t="shared" si="15"/>
        <v>-3.0448776519064724</v>
      </c>
      <c r="Q200">
        <v>1700</v>
      </c>
      <c r="R200">
        <f t="shared" si="16"/>
        <v>8.394877651906473</v>
      </c>
    </row>
    <row r="201" spans="2:18" ht="12.75">
      <c r="B201" s="5">
        <v>136</v>
      </c>
      <c r="C201" s="5">
        <v>7.71</v>
      </c>
      <c r="D201" s="5"/>
      <c r="E201" s="5"/>
      <c r="O201">
        <f t="shared" si="14"/>
        <v>1.038936997876833E-05</v>
      </c>
      <c r="P201">
        <f t="shared" si="15"/>
        <v>-3.0450875678390203</v>
      </c>
      <c r="Q201">
        <v>1710</v>
      </c>
      <c r="R201">
        <f t="shared" si="16"/>
        <v>8.39508756783902</v>
      </c>
    </row>
    <row r="202" spans="2:18" ht="12.75">
      <c r="B202" s="5">
        <v>137</v>
      </c>
      <c r="C202" s="5">
        <v>7.72</v>
      </c>
      <c r="D202" s="5"/>
      <c r="E202" s="5"/>
      <c r="O202">
        <f t="shared" si="14"/>
        <v>9.971122506017183E-06</v>
      </c>
      <c r="P202">
        <f t="shared" si="15"/>
        <v>-3.0452891285961536</v>
      </c>
      <c r="Q202">
        <v>1720</v>
      </c>
      <c r="R202">
        <f t="shared" si="16"/>
        <v>8.395289128596154</v>
      </c>
    </row>
    <row r="203" spans="2:18" ht="12.75">
      <c r="B203" s="5">
        <v>140</v>
      </c>
      <c r="C203" s="5">
        <v>7.73</v>
      </c>
      <c r="D203" s="5"/>
      <c r="E203" s="5"/>
      <c r="O203">
        <f t="shared" si="14"/>
        <v>9.569712526667496E-06</v>
      </c>
      <c r="P203">
        <f t="shared" si="15"/>
        <v>-3.045482663084529</v>
      </c>
      <c r="Q203">
        <v>1730</v>
      </c>
      <c r="R203">
        <f t="shared" si="16"/>
        <v>8.395482663084529</v>
      </c>
    </row>
    <row r="204" spans="2:18" ht="12.75">
      <c r="B204" s="5">
        <v>142</v>
      </c>
      <c r="C204" s="5">
        <v>7.72</v>
      </c>
      <c r="D204" s="5"/>
      <c r="E204" s="5"/>
      <c r="O204">
        <f t="shared" si="14"/>
        <v>9.184462209524764E-06</v>
      </c>
      <c r="P204">
        <f t="shared" si="15"/>
        <v>-3.045668487548286</v>
      </c>
      <c r="Q204">
        <v>1740</v>
      </c>
      <c r="R204">
        <f t="shared" si="16"/>
        <v>8.395668487548285</v>
      </c>
    </row>
    <row r="205" spans="2:18" ht="12.75">
      <c r="B205" s="5">
        <v>148</v>
      </c>
      <c r="C205" s="5">
        <v>7.73</v>
      </c>
      <c r="D205" s="5"/>
      <c r="E205" s="5"/>
      <c r="O205">
        <f t="shared" si="14"/>
        <v>8.814721011014914E-06</v>
      </c>
      <c r="P205">
        <f t="shared" si="15"/>
        <v>-3.04584690603425</v>
      </c>
      <c r="Q205">
        <v>1750</v>
      </c>
      <c r="R205">
        <f t="shared" si="16"/>
        <v>8.395846906034249</v>
      </c>
    </row>
    <row r="206" spans="2:18" ht="12.75">
      <c r="B206" s="5">
        <v>151</v>
      </c>
      <c r="C206" s="5">
        <v>7.74</v>
      </c>
      <c r="D206" s="5"/>
      <c r="E206" s="5"/>
      <c r="O206">
        <f t="shared" si="14"/>
        <v>8.459864576659644E-06</v>
      </c>
      <c r="P206">
        <f t="shared" si="15"/>
        <v>-3.0460182108417997</v>
      </c>
      <c r="Q206">
        <v>1760</v>
      </c>
      <c r="R206">
        <f t="shared" si="16"/>
        <v>8.396018210841799</v>
      </c>
    </row>
    <row r="207" spans="2:18" ht="12.75">
      <c r="B207" s="5">
        <v>159</v>
      </c>
      <c r="C207" s="5">
        <v>7.75</v>
      </c>
      <c r="D207" s="5"/>
      <c r="E207" s="5"/>
      <c r="O207">
        <f t="shared" si="14"/>
        <v>8.119293686775499E-06</v>
      </c>
      <c r="P207">
        <f t="shared" si="15"/>
        <v>-3.0461826829577605</v>
      </c>
      <c r="Q207">
        <v>1770</v>
      </c>
      <c r="R207">
        <f t="shared" si="16"/>
        <v>8.396182682957761</v>
      </c>
    </row>
    <row r="208" spans="2:18" ht="12.75">
      <c r="B208" s="5">
        <v>161</v>
      </c>
      <c r="C208" s="5">
        <v>7.76</v>
      </c>
      <c r="D208" s="5"/>
      <c r="E208" s="5"/>
      <c r="O208">
        <f t="shared" si="14"/>
        <v>7.792433244616068E-06</v>
      </c>
      <c r="P208">
        <f t="shared" si="15"/>
        <v>-3.046340592476698</v>
      </c>
      <c r="Q208">
        <v>1780</v>
      </c>
      <c r="R208">
        <f t="shared" si="16"/>
        <v>8.396340592476697</v>
      </c>
    </row>
    <row r="209" spans="2:18" ht="12.75">
      <c r="B209" s="5">
        <v>163</v>
      </c>
      <c r="C209" s="5">
        <v>7.77</v>
      </c>
      <c r="D209" s="5"/>
      <c r="E209" s="5"/>
      <c r="O209">
        <f t="shared" si="14"/>
        <v>7.478731305248898E-06</v>
      </c>
      <c r="P209">
        <f t="shared" si="15"/>
        <v>-3.0464921990069764</v>
      </c>
      <c r="Q209">
        <v>1790</v>
      </c>
      <c r="R209">
        <f t="shared" si="16"/>
        <v>8.396492199006977</v>
      </c>
    </row>
    <row r="210" spans="2:18" ht="12.75">
      <c r="B210" s="5">
        <v>178</v>
      </c>
      <c r="C210" s="5">
        <v>7.78</v>
      </c>
      <c r="D210" s="5"/>
      <c r="E210" s="5"/>
      <c r="O210">
        <f t="shared" si="14"/>
        <v>7.177658143527114E-06</v>
      </c>
      <c r="P210">
        <f t="shared" si="15"/>
        <v>-3.0466377520629493</v>
      </c>
      <c r="Q210">
        <v>1800</v>
      </c>
      <c r="R210">
        <f t="shared" si="16"/>
        <v>8.396637752062949</v>
      </c>
    </row>
    <row r="211" spans="2:18" ht="12.75">
      <c r="B211" s="5">
        <v>180</v>
      </c>
      <c r="C211" s="5">
        <v>7.79</v>
      </c>
      <c r="D211" s="5"/>
      <c r="E211" s="5"/>
      <c r="O211">
        <f t="shared" si="14"/>
        <v>6.8887053595819034E-06</v>
      </c>
      <c r="P211">
        <f t="shared" si="15"/>
        <v>-3.0467774914436654</v>
      </c>
      <c r="Q211">
        <v>1810</v>
      </c>
      <c r="R211">
        <f t="shared" si="16"/>
        <v>8.396777491443665</v>
      </c>
    </row>
    <row r="212" spans="2:18" ht="12.75">
      <c r="B212" s="5">
        <v>181</v>
      </c>
      <c r="C212" s="5">
        <v>7.8</v>
      </c>
      <c r="D212" s="5"/>
      <c r="E212" s="5"/>
      <c r="O212">
        <f t="shared" si="14"/>
        <v>6.611385020325499E-06</v>
      </c>
      <c r="P212">
        <f t="shared" si="15"/>
        <v>-3.0469116475984457</v>
      </c>
      <c r="Q212">
        <v>1820</v>
      </c>
      <c r="R212">
        <f t="shared" si="16"/>
        <v>8.396911647598445</v>
      </c>
    </row>
    <row r="213" spans="2:18" ht="12.75">
      <c r="B213" s="5">
        <v>191</v>
      </c>
      <c r="C213" s="5">
        <v>7.81</v>
      </c>
      <c r="D213" s="5"/>
      <c r="E213" s="5"/>
      <c r="O213">
        <f t="shared" si="14"/>
        <v>6.345228835514792E-06</v>
      </c>
      <c r="P213">
        <f t="shared" si="15"/>
        <v>-3.0470404419797052</v>
      </c>
      <c r="Q213">
        <v>1830</v>
      </c>
      <c r="R213">
        <f t="shared" si="16"/>
        <v>8.397040441979705</v>
      </c>
    </row>
    <row r="214" spans="2:18" ht="12.75">
      <c r="B214" s="5">
        <v>198</v>
      </c>
      <c r="C214" s="5">
        <v>7.82</v>
      </c>
      <c r="D214" s="5"/>
      <c r="E214" s="5"/>
      <c r="O214">
        <f t="shared" si="14"/>
        <v>6.0897873669844385E-06</v>
      </c>
      <c r="P214">
        <f t="shared" si="15"/>
        <v>-3.0471640873833894</v>
      </c>
      <c r="Q214">
        <v>1840</v>
      </c>
      <c r="R214">
        <f t="shared" si="16"/>
        <v>8.39716408738339</v>
      </c>
    </row>
    <row r="215" spans="2:18" ht="12.75">
      <c r="B215" s="5">
        <v>205</v>
      </c>
      <c r="C215" s="5">
        <v>7.83</v>
      </c>
      <c r="D215" s="5"/>
      <c r="E215" s="5"/>
      <c r="O215">
        <f t="shared" si="14"/>
        <v>5.844629269714039E-06</v>
      </c>
      <c r="P215">
        <f t="shared" si="15"/>
        <v>-3.0472827882773728</v>
      </c>
      <c r="Q215">
        <v>1850</v>
      </c>
      <c r="R215">
        <f t="shared" si="16"/>
        <v>8.397282788277373</v>
      </c>
    </row>
    <row r="216" spans="2:18" ht="12.75">
      <c r="B216" s="5">
        <v>222</v>
      </c>
      <c r="C216" s="5">
        <v>7.84</v>
      </c>
      <c r="D216" s="5"/>
      <c r="E216" s="5"/>
      <c r="O216">
        <f t="shared" si="14"/>
        <v>5.609340563447842E-06</v>
      </c>
      <c r="P216">
        <f t="shared" si="15"/>
        <v>-3.0473967411181935</v>
      </c>
      <c r="Q216">
        <v>1860</v>
      </c>
      <c r="R216">
        <f t="shared" si="16"/>
        <v>8.397396741118193</v>
      </c>
    </row>
    <row r="217" spans="2:18" ht="12.75">
      <c r="B217" s="5">
        <v>230</v>
      </c>
      <c r="C217" s="5">
        <v>7.85</v>
      </c>
      <c r="D217" s="5"/>
      <c r="E217" s="5"/>
      <c r="O217">
        <f t="shared" si="14"/>
        <v>5.383523933637087E-06</v>
      </c>
      <c r="P217">
        <f t="shared" si="15"/>
        <v>-3.0475061346564605</v>
      </c>
      <c r="Q217">
        <v>1870</v>
      </c>
      <c r="R217">
        <f t="shared" si="16"/>
        <v>8.39750613465646</v>
      </c>
    </row>
    <row r="218" spans="2:18" ht="12.75">
      <c r="B218" s="5">
        <v>250</v>
      </c>
      <c r="C218" s="5">
        <v>7.86</v>
      </c>
      <c r="D218" s="5"/>
      <c r="E218" s="5"/>
      <c r="O218">
        <f t="shared" si="14"/>
        <v>5.166798060524427E-06</v>
      </c>
      <c r="P218">
        <f t="shared" si="15"/>
        <v>-3.0476111502312895</v>
      </c>
      <c r="Q218">
        <v>1880</v>
      </c>
      <c r="R218">
        <f t="shared" si="16"/>
        <v>8.397611150231288</v>
      </c>
    </row>
    <row r="219" spans="2:18" ht="12.75">
      <c r="B219" s="5">
        <v>252</v>
      </c>
      <c r="C219" s="5">
        <v>7.87</v>
      </c>
      <c r="D219" s="5"/>
      <c r="E219" s="5"/>
      <c r="O219">
        <f t="shared" si="14"/>
        <v>4.9587969752376355E-06</v>
      </c>
      <c r="P219">
        <f t="shared" si="15"/>
        <v>-3.0477119620541053</v>
      </c>
      <c r="Q219">
        <v>1890</v>
      </c>
      <c r="R219">
        <f t="shared" si="16"/>
        <v>8.397711962054105</v>
      </c>
    </row>
    <row r="220" spans="2:18" ht="12.75">
      <c r="B220" s="5">
        <v>262</v>
      </c>
      <c r="C220" s="5">
        <v>7.88</v>
      </c>
      <c r="D220" s="5"/>
      <c r="E220" s="5"/>
      <c r="O220">
        <f t="shared" si="14"/>
        <v>4.759169441805142E-06</v>
      </c>
      <c r="P220">
        <f t="shared" si="15"/>
        <v>-3.0478087374821468</v>
      </c>
      <c r="Q220">
        <v>1900</v>
      </c>
      <c r="R220">
        <f t="shared" si="16"/>
        <v>8.397808737482146</v>
      </c>
    </row>
    <row r="221" spans="2:18" ht="12.75">
      <c r="B221" s="5">
        <v>270</v>
      </c>
      <c r="C221" s="5">
        <v>7.89</v>
      </c>
      <c r="D221" s="5"/>
      <c r="E221" s="5"/>
      <c r="O221">
        <f t="shared" si="14"/>
        <v>4.567578364049967E-06</v>
      </c>
      <c r="P221">
        <f t="shared" si="15"/>
        <v>-3.0479016372819965</v>
      </c>
      <c r="Q221">
        <v>1910</v>
      </c>
      <c r="R221">
        <f t="shared" si="16"/>
        <v>8.397901637281997</v>
      </c>
    </row>
    <row r="222" spans="15:18" ht="12.75">
      <c r="O222">
        <f aca="true" t="shared" si="17" ref="O222:O285">O$27*EXP(-(R$27-R$24)*Q222)</f>
        <v>4.383700216360481E-06</v>
      </c>
      <c r="P222">
        <f aca="true" t="shared" si="18" ref="P222:P285">LOG(O222+R$24)</f>
        <v>-3.0479908158834688</v>
      </c>
      <c r="Q222">
        <v>1920</v>
      </c>
      <c r="R222">
        <f aca="true" t="shared" si="19" ref="R222:R285">-P222+5.35</f>
        <v>8.397990815883468</v>
      </c>
    </row>
    <row r="223" spans="15:18" ht="12.75">
      <c r="O223">
        <f t="shared" si="17"/>
        <v>4.207224497376722E-06</v>
      </c>
      <c r="P223">
        <f t="shared" si="18"/>
        <v>-3.0480764216241605</v>
      </c>
      <c r="Q223">
        <v>1930</v>
      </c>
      <c r="R223">
        <f t="shared" si="19"/>
        <v>8.398076421624161</v>
      </c>
    </row>
    <row r="224" spans="15:18" ht="12.75">
      <c r="O224">
        <f t="shared" si="17"/>
        <v>4.03785320566986E-06</v>
      </c>
      <c r="P224">
        <f t="shared" si="18"/>
        <v>-3.0481585969849716</v>
      </c>
      <c r="Q224">
        <v>1940</v>
      </c>
      <c r="R224">
        <f t="shared" si="19"/>
        <v>8.39815859698497</v>
      </c>
    </row>
    <row r="225" spans="15:18" ht="12.75">
      <c r="O225">
        <f t="shared" si="17"/>
        <v>3.8753003365293095E-06</v>
      </c>
      <c r="P225">
        <f t="shared" si="18"/>
        <v>-3.048237478816908</v>
      </c>
      <c r="Q225">
        <v>1950</v>
      </c>
      <c r="R225">
        <f t="shared" si="19"/>
        <v>8.398237478816908</v>
      </c>
    </row>
    <row r="226" spans="15:18" ht="12.75">
      <c r="O226">
        <f t="shared" si="17"/>
        <v>3.7192913990078443E-06</v>
      </c>
      <c r="P226">
        <f t="shared" si="18"/>
        <v>-3.0483131985594443</v>
      </c>
      <c r="Q226">
        <v>1960</v>
      </c>
      <c r="R226">
        <f t="shared" si="19"/>
        <v>8.398313198559444</v>
      </c>
    </row>
    <row r="227" spans="15:18" ht="12.75">
      <c r="O227">
        <f t="shared" si="17"/>
        <v>3.569562952409149E-06</v>
      </c>
      <c r="P227">
        <f t="shared" si="18"/>
        <v>-3.04838588245074</v>
      </c>
      <c r="Q227">
        <v>1970</v>
      </c>
      <c r="R227">
        <f t="shared" si="19"/>
        <v>8.39838588245074</v>
      </c>
    </row>
    <row r="228" spans="15:18" ht="12.75">
      <c r="O228">
        <f t="shared" si="17"/>
        <v>3.4258621614350865E-06</v>
      </c>
      <c r="P228">
        <f t="shared" si="18"/>
        <v>-3.048455651729994</v>
      </c>
      <c r="Q228">
        <v>1980</v>
      </c>
      <c r="R228">
        <f t="shared" si="19"/>
        <v>8.398455651729993</v>
      </c>
    </row>
    <row r="229" spans="15:18" ht="12.75">
      <c r="O229">
        <f t="shared" si="17"/>
        <v>3.2879463692415097E-06</v>
      </c>
      <c r="P229">
        <f t="shared" si="18"/>
        <v>-3.0485226228321904</v>
      </c>
      <c r="Q229">
        <v>1990</v>
      </c>
      <c r="R229">
        <f t="shared" si="19"/>
        <v>8.39852262283219</v>
      </c>
    </row>
    <row r="230" spans="15:18" ht="12.75">
      <c r="O230">
        <f t="shared" si="17"/>
        <v>3.155582687681716E-06</v>
      </c>
      <c r="P230">
        <f t="shared" si="18"/>
        <v>-3.048586907575518</v>
      </c>
      <c r="Q230">
        <v>2000</v>
      </c>
      <c r="R230">
        <f t="shared" si="19"/>
        <v>8.398586907575517</v>
      </c>
    </row>
    <row r="231" spans="15:18" ht="12.75">
      <c r="O231">
        <f t="shared" si="17"/>
        <v>3.0285476040455274E-06</v>
      </c>
      <c r="P231">
        <f t="shared" si="18"/>
        <v>-3.048648613341708</v>
      </c>
      <c r="Q231">
        <v>2010</v>
      </c>
      <c r="R231">
        <f t="shared" si="19"/>
        <v>8.398648613341708</v>
      </c>
    </row>
    <row r="232" spans="15:18" ht="12.75">
      <c r="O232">
        <f t="shared" si="17"/>
        <v>2.906626603629995E-06</v>
      </c>
      <c r="P232">
        <f t="shared" si="18"/>
        <v>-3.048707843249542</v>
      </c>
      <c r="Q232">
        <v>2020</v>
      </c>
      <c r="R232">
        <f t="shared" si="19"/>
        <v>8.398707843249541</v>
      </c>
    </row>
    <row r="233" spans="15:18" ht="12.75">
      <c r="O233">
        <f t="shared" si="17"/>
        <v>2.7896138075043524E-06</v>
      </c>
      <c r="P233">
        <f t="shared" si="18"/>
        <v>-3.0487646963217734</v>
      </c>
      <c r="Q233">
        <v>2030</v>
      </c>
      <c r="R233">
        <f t="shared" si="19"/>
        <v>8.398764696321773</v>
      </c>
    </row>
    <row r="234" spans="15:18" ht="12.75">
      <c r="O234">
        <f t="shared" si="17"/>
        <v>2.6773116248575933E-06</v>
      </c>
      <c r="P234">
        <f t="shared" si="18"/>
        <v>-3.048819267645695</v>
      </c>
      <c r="Q234">
        <v>2040</v>
      </c>
      <c r="R234">
        <f t="shared" si="19"/>
        <v>8.398819267645695</v>
      </c>
    </row>
    <row r="235" spans="15:18" ht="12.75">
      <c r="O235">
        <f t="shared" si="17"/>
        <v>2.5695304193415436E-06</v>
      </c>
      <c r="P235">
        <f t="shared" si="18"/>
        <v>-3.048871648527579</v>
      </c>
      <c r="Q235">
        <v>2050</v>
      </c>
      <c r="R235">
        <f t="shared" si="19"/>
        <v>8.398871648527578</v>
      </c>
    </row>
    <row r="236" spans="15:18" ht="12.75">
      <c r="O236">
        <f t="shared" si="17"/>
        <v>2.4660881888460423E-06</v>
      </c>
      <c r="P236">
        <f t="shared" si="18"/>
        <v>-3.048921926641213</v>
      </c>
      <c r="Q236">
        <v>2060</v>
      </c>
      <c r="R236">
        <f t="shared" si="19"/>
        <v>8.398921926641213</v>
      </c>
    </row>
    <row r="237" spans="15:18" ht="12.75">
      <c r="O237">
        <f t="shared" si="17"/>
        <v>2.366810258165535E-06</v>
      </c>
      <c r="P237">
        <f t="shared" si="18"/>
        <v>-3.0489701861707426</v>
      </c>
      <c r="Q237">
        <v>2070</v>
      </c>
      <c r="R237">
        <f t="shared" si="19"/>
        <v>8.398970186170743</v>
      </c>
    </row>
    <row r="238" spans="15:18" ht="12.75">
      <c r="O238">
        <f t="shared" si="17"/>
        <v>2.271528984038022E-06</v>
      </c>
      <c r="P238">
        <f t="shared" si="18"/>
        <v>-3.04901650794803</v>
      </c>
      <c r="Q238">
        <v>2080</v>
      </c>
      <c r="R238">
        <f t="shared" si="19"/>
        <v>8.39901650794803</v>
      </c>
    </row>
    <row r="239" spans="15:18" ht="12.75">
      <c r="O239">
        <f t="shared" si="17"/>
        <v>2.180083472058333E-06</v>
      </c>
      <c r="P239">
        <f t="shared" si="18"/>
        <v>-3.049060969584724</v>
      </c>
      <c r="Q239">
        <v>2090</v>
      </c>
      <c r="R239">
        <f t="shared" si="19"/>
        <v>8.399060969584724</v>
      </c>
    </row>
    <row r="240" spans="15:18" ht="12.75">
      <c r="O240">
        <f t="shared" si="17"/>
        <v>2.092319304987729E-06</v>
      </c>
      <c r="P240">
        <f t="shared" si="18"/>
        <v>-3.0491036455992435</v>
      </c>
      <c r="Q240">
        <v>2100</v>
      </c>
      <c r="R240">
        <f t="shared" si="19"/>
        <v>8.399103645599244</v>
      </c>
    </row>
    <row r="241" spans="15:18" ht="12.75">
      <c r="O241">
        <f t="shared" si="17"/>
        <v>2.0080882820009723E-06</v>
      </c>
      <c r="P241">
        <f t="shared" si="18"/>
        <v>-3.049144607538852</v>
      </c>
      <c r="Q241">
        <v>2110</v>
      </c>
      <c r="R241">
        <f t="shared" si="19"/>
        <v>8.399144607538851</v>
      </c>
    </row>
    <row r="242" spans="15:18" ht="12.75">
      <c r="O242">
        <f t="shared" si="17"/>
        <v>1.927248168430618E-06</v>
      </c>
      <c r="P242">
        <f t="shared" si="18"/>
        <v>-3.0491839240970133</v>
      </c>
      <c r="Q242">
        <v>2120</v>
      </c>
      <c r="R242">
        <f t="shared" si="19"/>
        <v>8.399183924097013</v>
      </c>
    </row>
    <row r="243" spans="15:18" ht="12.75">
      <c r="O243">
        <f t="shared" si="17"/>
        <v>1.8496624555858875E-06</v>
      </c>
      <c r="P243">
        <f t="shared" si="18"/>
        <v>-3.0492216612261966</v>
      </c>
      <c r="Q243">
        <v>2130</v>
      </c>
      <c r="R243">
        <f t="shared" si="19"/>
        <v>8.399221661226196</v>
      </c>
    </row>
    <row r="244" spans="15:18" ht="12.75">
      <c r="O244">
        <f t="shared" si="17"/>
        <v>1.7752001302406133E-06</v>
      </c>
      <c r="P244">
        <f t="shared" si="18"/>
        <v>-3.049257882246304</v>
      </c>
      <c r="Q244">
        <v>2140</v>
      </c>
      <c r="R244">
        <f t="shared" si="19"/>
        <v>8.399257882246303</v>
      </c>
    </row>
    <row r="245" spans="15:18" ht="12.75">
      <c r="O245">
        <f t="shared" si="17"/>
        <v>1.7037354534009274E-06</v>
      </c>
      <c r="P245">
        <f t="shared" si="18"/>
        <v>-3.049292647948884</v>
      </c>
      <c r="Q245">
        <v>2150</v>
      </c>
      <c r="R245">
        <f t="shared" si="19"/>
        <v>8.399292647948883</v>
      </c>
    </row>
    <row r="246" spans="15:18" ht="12.75">
      <c r="O246">
        <f t="shared" si="17"/>
        <v>1.635147747979165E-06</v>
      </c>
      <c r="P246">
        <f t="shared" si="18"/>
        <v>-3.0493260166972895</v>
      </c>
      <c r="Q246">
        <v>2160</v>
      </c>
      <c r="R246">
        <f t="shared" si="19"/>
        <v>8.39932601669729</v>
      </c>
    </row>
    <row r="247" spans="15:18" ht="12.75">
      <c r="O247">
        <f t="shared" si="17"/>
        <v>1.5693211950154508E-06</v>
      </c>
      <c r="P247">
        <f t="shared" si="18"/>
        <v>-3.049358044522925</v>
      </c>
      <c r="Q247">
        <v>2170</v>
      </c>
      <c r="R247">
        <f t="shared" si="19"/>
        <v>8.399358044522925</v>
      </c>
    </row>
    <row r="248" spans="15:18" ht="12.75">
      <c r="O248">
        <f t="shared" si="17"/>
        <v>1.5061446381028215E-06</v>
      </c>
      <c r="P248">
        <f t="shared" si="18"/>
        <v>-3.049388785217747</v>
      </c>
      <c r="Q248">
        <v>2180</v>
      </c>
      <c r="R248">
        <f t="shared" si="19"/>
        <v>8.399388785217747</v>
      </c>
    </row>
    <row r="249" spans="15:18" ht="12.75">
      <c r="O249">
        <f t="shared" si="17"/>
        <v>1.445511395685667E-06</v>
      </c>
      <c r="P249">
        <f t="shared" si="18"/>
        <v>-3.0494182904231373</v>
      </c>
      <c r="Q249">
        <v>2190</v>
      </c>
      <c r="R249">
        <f t="shared" si="19"/>
        <v>8.399418290423137</v>
      </c>
    </row>
    <row r="250" spans="15:18" ht="12.75">
      <c r="O250">
        <f t="shared" si="17"/>
        <v>1.3873190809145082E-06</v>
      </c>
      <c r="P250">
        <f t="shared" si="18"/>
        <v>-3.0494466097153103</v>
      </c>
      <c r="Q250">
        <v>2200</v>
      </c>
      <c r="R250">
        <f t="shared" si="19"/>
        <v>8.39944660971531</v>
      </c>
    </row>
    <row r="251" spans="15:18" ht="12.75">
      <c r="O251">
        <f t="shared" si="17"/>
        <v>1.331469428752951E-06</v>
      </c>
      <c r="P251">
        <f t="shared" si="18"/>
        <v>-3.049473790687365</v>
      </c>
      <c r="Q251">
        <v>2210</v>
      </c>
      <c r="R251">
        <f t="shared" si="19"/>
        <v>8.399473790687365</v>
      </c>
    </row>
    <row r="252" spans="15:18" ht="12.75">
      <c r="O252">
        <f t="shared" si="17"/>
        <v>1.2778681300448143E-06</v>
      </c>
      <c r="P252">
        <f t="shared" si="18"/>
        <v>-3.0494998790281227</v>
      </c>
      <c r="Q252">
        <v>2220</v>
      </c>
      <c r="R252">
        <f t="shared" si="19"/>
        <v>8.399499879028122</v>
      </c>
    </row>
    <row r="253" spans="15:18" ht="12.75">
      <c r="O253">
        <f t="shared" si="17"/>
        <v>1.2264246722612618E-06</v>
      </c>
      <c r="P253">
        <f t="shared" si="18"/>
        <v>-3.0495249185978697</v>
      </c>
      <c r="Q253">
        <v>2230</v>
      </c>
      <c r="R253">
        <f t="shared" si="19"/>
        <v>8.39952491859787</v>
      </c>
    </row>
    <row r="254" spans="15:18" ht="12.75">
      <c r="O254">
        <f t="shared" si="17"/>
        <v>1.177052186659037E-06</v>
      </c>
      <c r="P254">
        <f t="shared" si="18"/>
        <v>-3.0495489515011207</v>
      </c>
      <c r="Q254">
        <v>2240</v>
      </c>
      <c r="R254">
        <f t="shared" si="19"/>
        <v>8.39954895150112</v>
      </c>
    </row>
    <row r="255" spans="15:18" ht="12.75">
      <c r="O255">
        <f t="shared" si="17"/>
        <v>1.129667301591664E-06</v>
      </c>
      <c r="P255">
        <f t="shared" si="18"/>
        <v>-3.0495720181565233</v>
      </c>
      <c r="Q255">
        <v>2250</v>
      </c>
      <c r="R255">
        <f t="shared" si="19"/>
        <v>8.399572018156523</v>
      </c>
    </row>
    <row r="256" spans="15:18" ht="12.75">
      <c r="O256">
        <f t="shared" si="17"/>
        <v>1.0841900017259496E-06</v>
      </c>
      <c r="P256">
        <f t="shared" si="18"/>
        <v>-3.049594157364003</v>
      </c>
      <c r="Q256">
        <v>2260</v>
      </c>
      <c r="R256">
        <f t="shared" si="19"/>
        <v>8.399594157364003</v>
      </c>
    </row>
    <row r="257" spans="15:18" ht="12.75">
      <c r="O257">
        <f t="shared" si="17"/>
        <v>1.0405434929260294E-06</v>
      </c>
      <c r="P257">
        <f t="shared" si="18"/>
        <v>-3.049615406369271</v>
      </c>
      <c r="Q257">
        <v>2270</v>
      </c>
      <c r="R257">
        <f t="shared" si="19"/>
        <v>8.399615406369271</v>
      </c>
    </row>
    <row r="258" spans="15:18" ht="12.75">
      <c r="O258">
        <f t="shared" si="17"/>
        <v>9.986540725768315E-07</v>
      </c>
      <c r="P258">
        <f t="shared" si="18"/>
        <v>-3.049635800925776</v>
      </c>
      <c r="Q258">
        <v>2280</v>
      </c>
      <c r="R258">
        <f t="shared" si="19"/>
        <v>8.399635800925775</v>
      </c>
    </row>
    <row r="259" spans="15:18" ht="12.75">
      <c r="O259">
        <f t="shared" si="17"/>
        <v>9.58451005127943E-07</v>
      </c>
      <c r="P259">
        <f t="shared" si="18"/>
        <v>-3.0496553753542215</v>
      </c>
      <c r="Q259">
        <v>2290</v>
      </c>
      <c r="R259">
        <f t="shared" si="19"/>
        <v>8.399655375354222</v>
      </c>
    </row>
    <row r="260" spans="15:18" ht="12.75">
      <c r="O260">
        <f t="shared" si="17"/>
        <v>9.198664026477373E-07</v>
      </c>
      <c r="P260">
        <f t="shared" si="18"/>
        <v>-3.049674162599722</v>
      </c>
      <c r="Q260">
        <v>2300</v>
      </c>
      <c r="R260">
        <f t="shared" si="19"/>
        <v>8.399674162599721</v>
      </c>
    </row>
    <row r="261" spans="15:18" ht="12.75">
      <c r="O261">
        <f t="shared" si="17"/>
        <v>8.828351101860828E-07</v>
      </c>
      <c r="P261">
        <f t="shared" si="18"/>
        <v>-3.049692194286705</v>
      </c>
      <c r="Q261">
        <v>2310</v>
      </c>
      <c r="R261">
        <f t="shared" si="19"/>
        <v>8.399692194286704</v>
      </c>
    </row>
    <row r="262" spans="15:18" ht="12.75">
      <c r="O262">
        <f t="shared" si="17"/>
        <v>8.472945957520143E-07</v>
      </c>
      <c r="P262">
        <f t="shared" si="18"/>
        <v>-3.049709500771635</v>
      </c>
      <c r="Q262">
        <v>2320</v>
      </c>
      <c r="R262">
        <f t="shared" si="19"/>
        <v>8.399709500771635</v>
      </c>
    </row>
    <row r="263" spans="15:18" ht="12.75">
      <c r="O263">
        <f t="shared" si="17"/>
        <v>8.131848447206052E-07</v>
      </c>
      <c r="P263">
        <f t="shared" si="18"/>
        <v>-3.049726111193657</v>
      </c>
      <c r="Q263">
        <v>2330</v>
      </c>
      <c r="R263">
        <f t="shared" si="19"/>
        <v>8.399726111193656</v>
      </c>
    </row>
    <row r="264" spans="15:18" ht="12.75">
      <c r="O264">
        <f t="shared" si="17"/>
        <v>7.804482584907396E-07</v>
      </c>
      <c r="P264">
        <f t="shared" si="18"/>
        <v>-3.0497420535232256</v>
      </c>
      <c r="Q264">
        <v>2340</v>
      </c>
      <c r="R264">
        <f t="shared" si="19"/>
        <v>8.399742053523225</v>
      </c>
    </row>
    <row r="265" spans="15:18" ht="12.75">
      <c r="O265">
        <f t="shared" si="17"/>
        <v>7.490295572226303E-07</v>
      </c>
      <c r="P265">
        <f t="shared" si="18"/>
        <v>-3.0497573546088095</v>
      </c>
      <c r="Q265">
        <v>2350</v>
      </c>
      <c r="R265">
        <f t="shared" si="19"/>
        <v>8.39975735460881</v>
      </c>
    </row>
    <row r="266" spans="15:18" ht="12.75">
      <c r="O266">
        <f t="shared" si="17"/>
        <v>7.18875686490865E-07</v>
      </c>
      <c r="P266">
        <f t="shared" si="18"/>
        <v>-3.049772040221743</v>
      </c>
      <c r="Q266">
        <v>2360</v>
      </c>
      <c r="R266">
        <f t="shared" si="19"/>
        <v>8.399772040221743</v>
      </c>
    </row>
    <row r="267" spans="15:18" ht="12.75">
      <c r="O267">
        <f t="shared" si="17"/>
        <v>6.899357276953373E-07</v>
      </c>
      <c r="P267">
        <f t="shared" si="18"/>
        <v>-3.0497861350992967</v>
      </c>
      <c r="Q267">
        <v>2370</v>
      </c>
      <c r="R267">
        <f t="shared" si="19"/>
        <v>8.399786135099296</v>
      </c>
    </row>
    <row r="268" spans="15:18" ht="12.75">
      <c r="O268">
        <f t="shared" si="17"/>
        <v>6.621608120787979E-07</v>
      </c>
      <c r="P268">
        <f t="shared" si="18"/>
        <v>-3.0497996629860356</v>
      </c>
      <c r="Q268">
        <v>2380</v>
      </c>
      <c r="R268">
        <f t="shared" si="19"/>
        <v>8.399799662986036</v>
      </c>
    </row>
    <row r="269" spans="15:18" ht="12.75">
      <c r="O269">
        <f t="shared" si="17"/>
        <v>6.355040382058143E-07</v>
      </c>
      <c r="P269">
        <f t="shared" si="18"/>
        <v>-3.049812646673535</v>
      </c>
      <c r="Q269">
        <v>2390</v>
      </c>
      <c r="R269">
        <f t="shared" si="19"/>
        <v>8.399812646673535</v>
      </c>
    </row>
    <row r="270" spans="15:18" ht="12.75">
      <c r="O270">
        <f t="shared" si="17"/>
        <v>6.099203927637988E-07</v>
      </c>
      <c r="P270">
        <f t="shared" si="18"/>
        <v>-3.0498251080385166</v>
      </c>
      <c r="Q270">
        <v>2400</v>
      </c>
      <c r="R270">
        <f t="shared" si="19"/>
        <v>8.399825108038517</v>
      </c>
    </row>
    <row r="271" spans="15:18" ht="12.75">
      <c r="O271">
        <f t="shared" si="17"/>
        <v>5.853666745523805E-07</v>
      </c>
      <c r="P271">
        <f t="shared" si="18"/>
        <v>-3.0498370680794697</v>
      </c>
      <c r="Q271">
        <v>2410</v>
      </c>
      <c r="R271">
        <f t="shared" si="19"/>
        <v>8.399837068079469</v>
      </c>
    </row>
    <row r="272" spans="15:18" ht="12.75">
      <c r="O272">
        <f t="shared" si="17"/>
        <v>5.618014215327456E-07</v>
      </c>
      <c r="P272">
        <f t="shared" si="18"/>
        <v>-3.049848546951808</v>
      </c>
      <c r="Q272">
        <v>2420</v>
      </c>
      <c r="R272">
        <f t="shared" si="19"/>
        <v>8.399848546951809</v>
      </c>
    </row>
    <row r="273" spans="15:18" ht="12.75">
      <c r="O273">
        <f t="shared" si="17"/>
        <v>5.391848408137752E-07</v>
      </c>
      <c r="P273">
        <f t="shared" si="18"/>
        <v>-3.0498595640016353</v>
      </c>
      <c r="Q273">
        <v>2430</v>
      </c>
      <c r="R273">
        <f t="shared" si="19"/>
        <v>8.399859564001634</v>
      </c>
    </row>
    <row r="274" spans="15:18" ht="12.75">
      <c r="O274">
        <f t="shared" si="17"/>
        <v>5.174787414567451E-07</v>
      </c>
      <c r="P274">
        <f t="shared" si="18"/>
        <v>-3.0498701377981585</v>
      </c>
      <c r="Q274">
        <v>2440</v>
      </c>
      <c r="R274">
        <f t="shared" si="19"/>
        <v>8.399870137798159</v>
      </c>
    </row>
    <row r="275" spans="15:18" ht="12.75">
      <c r="O275">
        <f t="shared" si="17"/>
        <v>4.966464699851321E-07</v>
      </c>
      <c r="P275">
        <f t="shared" si="18"/>
        <v>-3.049880286164812</v>
      </c>
      <c r="Q275">
        <v>2450</v>
      </c>
      <c r="R275">
        <f t="shared" si="19"/>
        <v>8.399880286164812</v>
      </c>
    </row>
    <row r="276" spans="15:18" ht="12.75">
      <c r="O276">
        <f t="shared" si="17"/>
        <v>4.7665284849060956E-07</v>
      </c>
      <c r="P276">
        <f t="shared" si="18"/>
        <v>-3.049890026209144</v>
      </c>
      <c r="Q276">
        <v>2460</v>
      </c>
      <c r="R276">
        <f t="shared" si="19"/>
        <v>8.399890026209144</v>
      </c>
    </row>
    <row r="277" spans="15:18" ht="12.75">
      <c r="O277">
        <f t="shared" si="17"/>
        <v>4.574641152307255E-07</v>
      </c>
      <c r="P277">
        <f t="shared" si="18"/>
        <v>-3.0498993743515017</v>
      </c>
      <c r="Q277">
        <v>2470</v>
      </c>
      <c r="R277">
        <f t="shared" si="19"/>
        <v>8.399899374351502</v>
      </c>
    </row>
    <row r="278" spans="15:18" ht="12.75">
      <c r="O278">
        <f t="shared" si="17"/>
        <v>4.3904786761796384E-07</v>
      </c>
      <c r="P278">
        <f t="shared" si="18"/>
        <v>-3.049908346352582</v>
      </c>
      <c r="Q278">
        <v>2480</v>
      </c>
      <c r="R278">
        <f t="shared" si="19"/>
        <v>8.399908346352582</v>
      </c>
    </row>
    <row r="279" spans="15:18" ht="12.75">
      <c r="O279">
        <f t="shared" si="17"/>
        <v>4.213730075038992E-07</v>
      </c>
      <c r="P279">
        <f t="shared" si="18"/>
        <v>-3.0499169573398768</v>
      </c>
      <c r="Q279">
        <v>2490</v>
      </c>
      <c r="R279">
        <f t="shared" si="19"/>
        <v>8.399916957339876</v>
      </c>
    </row>
    <row r="280" spans="15:18" ht="12.75">
      <c r="O280">
        <f t="shared" si="17"/>
        <v>4.0440968866606704E-07</v>
      </c>
      <c r="P280">
        <f t="shared" si="18"/>
        <v>-3.0499252218330626</v>
      </c>
      <c r="Q280">
        <v>2500</v>
      </c>
      <c r="R280">
        <f t="shared" si="19"/>
        <v>8.399925221833062</v>
      </c>
    </row>
    <row r="281" spans="15:18" ht="12.75">
      <c r="O281">
        <f t="shared" si="17"/>
        <v>3.881292664088637E-07</v>
      </c>
      <c r="P281">
        <f t="shared" si="18"/>
        <v>-3.0499331537683774</v>
      </c>
      <c r="Q281">
        <v>2510</v>
      </c>
      <c r="R281">
        <f t="shared" si="19"/>
        <v>8.399933153768377</v>
      </c>
    </row>
    <row r="282" spans="15:18" ht="12.75">
      <c r="O282">
        <f t="shared" si="17"/>
        <v>3.7250424919338206E-07</v>
      </c>
      <c r="P282">
        <f t="shared" si="18"/>
        <v>-3.0499407665220235</v>
      </c>
      <c r="Q282">
        <v>2520</v>
      </c>
      <c r="R282">
        <f t="shared" si="19"/>
        <v>8.399940766522024</v>
      </c>
    </row>
    <row r="283" spans="15:18" ht="12.75">
      <c r="O283">
        <f t="shared" si="17"/>
        <v>3.5750825221449123E-07</v>
      </c>
      <c r="P283">
        <f t="shared" si="18"/>
        <v>-3.0499480729326334</v>
      </c>
      <c r="Q283">
        <v>2530</v>
      </c>
      <c r="R283">
        <f t="shared" si="19"/>
        <v>8.399948072932633</v>
      </c>
    </row>
    <row r="284" spans="15:18" ht="12.75">
      <c r="O284">
        <f t="shared" si="17"/>
        <v>3.4311595284677566E-07</v>
      </c>
      <c r="P284">
        <f t="shared" si="18"/>
        <v>-3.049955085322838</v>
      </c>
      <c r="Q284">
        <v>2540</v>
      </c>
      <c r="R284">
        <f t="shared" si="19"/>
        <v>8.399955085322837</v>
      </c>
    </row>
    <row r="285" spans="15:18" ht="12.75">
      <c r="O285">
        <f t="shared" si="17"/>
        <v>3.293030478841036E-07</v>
      </c>
      <c r="P285">
        <f t="shared" si="18"/>
        <v>-3.049961815519974</v>
      </c>
      <c r="Q285">
        <v>2550</v>
      </c>
      <c r="R285">
        <f t="shared" si="19"/>
        <v>8.399961815519973</v>
      </c>
    </row>
    <row r="286" spans="15:18" ht="12.75">
      <c r="O286">
        <f aca="true" t="shared" si="20" ref="O286:O307">O$27*EXP(-(R$27-R$24)*Q286)</f>
        <v>3.1604621250060674E-07</v>
      </c>
      <c r="P286">
        <f aca="true" t="shared" si="21" ref="P286:P307">LOG(O286+R$24)</f>
        <v>-3.049968274875961</v>
      </c>
      <c r="Q286">
        <v>2560</v>
      </c>
      <c r="R286">
        <f aca="true" t="shared" si="22" ref="R286:R307">-P286+5.35</f>
        <v>8.39996827487596</v>
      </c>
    </row>
    <row r="287" spans="15:18" ht="12.75">
      <c r="O287">
        <f t="shared" si="20"/>
        <v>3.03323060863782E-07</v>
      </c>
      <c r="P287">
        <f t="shared" si="21"/>
        <v>-3.0499744742863832</v>
      </c>
      <c r="Q287">
        <v>2570</v>
      </c>
      <c r="R287">
        <f t="shared" si="22"/>
        <v>8.399974474286383</v>
      </c>
    </row>
    <row r="288" spans="15:18" ht="12.75">
      <c r="O288">
        <f t="shared" si="20"/>
        <v>2.9111210833319755E-07</v>
      </c>
      <c r="P288">
        <f t="shared" si="21"/>
        <v>-3.0499804242088087</v>
      </c>
      <c r="Q288">
        <v>2580</v>
      </c>
      <c r="R288">
        <f t="shared" si="22"/>
        <v>8.399980424208808</v>
      </c>
    </row>
    <row r="289" spans="15:18" ht="12.75">
      <c r="O289">
        <f t="shared" si="20"/>
        <v>2.7939273518098144E-07</v>
      </c>
      <c r="P289">
        <f t="shared" si="21"/>
        <v>-3.0499861346803754</v>
      </c>
      <c r="Q289">
        <v>2590</v>
      </c>
      <c r="R289">
        <f t="shared" si="22"/>
        <v>8.399986134680375</v>
      </c>
    </row>
    <row r="290" spans="15:18" ht="12.75">
      <c r="O290">
        <f t="shared" si="20"/>
        <v>2.681451517728175E-07</v>
      </c>
      <c r="P290">
        <f t="shared" si="21"/>
        <v>-3.0499916153346693</v>
      </c>
      <c r="Q290">
        <v>2600</v>
      </c>
      <c r="R290">
        <f t="shared" si="22"/>
        <v>8.399991615334669</v>
      </c>
    </row>
    <row r="291" spans="15:18" ht="12.75">
      <c r="O291">
        <f t="shared" si="20"/>
        <v>2.5735036515065996E-07</v>
      </c>
      <c r="P291">
        <f t="shared" si="21"/>
        <v>-3.0499968754179334</v>
      </c>
      <c r="Q291">
        <v>2610</v>
      </c>
      <c r="R291">
        <f t="shared" si="22"/>
        <v>8.399996875417933</v>
      </c>
    </row>
    <row r="292" spans="15:18" ht="12.75">
      <c r="O292">
        <f t="shared" si="20"/>
        <v>2.469901469607396E-07</v>
      </c>
      <c r="P292">
        <f t="shared" si="21"/>
        <v>-3.0500019238046208</v>
      </c>
      <c r="Q292">
        <v>2620</v>
      </c>
      <c r="R292">
        <f t="shared" si="22"/>
        <v>8.40000192380462</v>
      </c>
    </row>
    <row r="293" spans="15:18" ht="12.75">
      <c r="O293">
        <f t="shared" si="20"/>
        <v>2.370470026726963E-07</v>
      </c>
      <c r="P293">
        <f t="shared" si="21"/>
        <v>-3.0500067690123274</v>
      </c>
      <c r="Q293">
        <v>2630</v>
      </c>
      <c r="R293">
        <f t="shared" si="22"/>
        <v>8.400006769012327</v>
      </c>
    </row>
    <row r="294" spans="15:18" ht="12.75">
      <c r="O294">
        <f t="shared" si="20"/>
        <v>2.2750414203786474E-07</v>
      </c>
      <c r="P294">
        <f t="shared" si="21"/>
        <v>-3.0500114192161285</v>
      </c>
      <c r="Q294">
        <v>2640</v>
      </c>
      <c r="R294">
        <f t="shared" si="22"/>
        <v>8.400011419216128</v>
      </c>
    </row>
    <row r="295" spans="15:18" ht="12.75">
      <c r="O295">
        <f t="shared" si="20"/>
        <v>2.183454507368321E-07</v>
      </c>
      <c r="P295">
        <f t="shared" si="21"/>
        <v>-3.0500158822623344</v>
      </c>
      <c r="Q295">
        <v>2650</v>
      </c>
      <c r="R295">
        <f t="shared" si="22"/>
        <v>8.400015882262334</v>
      </c>
    </row>
    <row r="296" spans="15:18" ht="12.75">
      <c r="O296">
        <f t="shared" si="20"/>
        <v>2.095554631683832E-07</v>
      </c>
      <c r="P296">
        <f t="shared" si="21"/>
        <v>-3.0500201656817034</v>
      </c>
      <c r="Q296">
        <v>2660</v>
      </c>
      <c r="R296">
        <f t="shared" si="22"/>
        <v>8.400020165681703</v>
      </c>
    </row>
    <row r="297" spans="15:18" ht="12.75">
      <c r="O297">
        <f t="shared" si="20"/>
        <v>2.0111933633388974E-07</v>
      </c>
      <c r="P297">
        <f t="shared" si="21"/>
        <v>-3.0500242767021146</v>
      </c>
      <c r="Q297">
        <v>2670</v>
      </c>
      <c r="R297">
        <f t="shared" si="22"/>
        <v>8.400024276702114</v>
      </c>
    </row>
    <row r="298" spans="15:18" ht="12.75">
      <c r="O298">
        <f t="shared" si="20"/>
        <v>1.9302282477304056E-07</v>
      </c>
      <c r="P298">
        <f t="shared" si="21"/>
        <v>-3.0500282222607433</v>
      </c>
      <c r="Q298">
        <v>2680</v>
      </c>
      <c r="R298">
        <f t="shared" si="22"/>
        <v>8.400028222260744</v>
      </c>
    </row>
    <row r="299" spans="15:18" ht="12.75">
      <c r="O299">
        <f t="shared" si="20"/>
        <v>1.8525225650859394E-07</v>
      </c>
      <c r="P299">
        <f t="shared" si="21"/>
        <v>-3.0500320090157387</v>
      </c>
      <c r="Q299">
        <v>2690</v>
      </c>
      <c r="R299">
        <f t="shared" si="22"/>
        <v>8.400032009015739</v>
      </c>
    </row>
    <row r="300" spans="15:18" ht="12.75">
      <c r="O300">
        <f t="shared" si="20"/>
        <v>1.777945099595247E-07</v>
      </c>
      <c r="P300">
        <f t="shared" si="21"/>
        <v>-3.05003564335744</v>
      </c>
      <c r="Q300">
        <v>2700</v>
      </c>
      <c r="R300">
        <f t="shared" si="22"/>
        <v>8.40003564335744</v>
      </c>
    </row>
    <row r="301" spans="15:18" ht="12.75">
      <c r="O301">
        <f t="shared" si="20"/>
        <v>1.7063699178358472E-07</v>
      </c>
      <c r="P301">
        <f t="shared" si="21"/>
        <v>-3.0500391314191377</v>
      </c>
      <c r="Q301">
        <v>2710</v>
      </c>
      <c r="R301">
        <f t="shared" si="22"/>
        <v>8.400039131419138</v>
      </c>
    </row>
    <row r="302" spans="15:18" ht="12.75">
      <c r="O302">
        <f t="shared" si="20"/>
        <v>1.6376761561186393E-07</v>
      </c>
      <c r="P302">
        <f t="shared" si="21"/>
        <v>-3.0500424790874066</v>
      </c>
      <c r="Q302">
        <v>2720</v>
      </c>
      <c r="R302">
        <f t="shared" si="22"/>
        <v>8.400042479087407</v>
      </c>
    </row>
    <row r="303" spans="15:18" ht="12.75">
      <c r="O303">
        <f t="shared" si="20"/>
        <v>1.5717478163943632E-07</v>
      </c>
      <c r="P303">
        <f t="shared" si="21"/>
        <v>-3.0500456920120222</v>
      </c>
      <c r="Q303">
        <v>2730</v>
      </c>
      <c r="R303">
        <f t="shared" si="22"/>
        <v>8.400045692012021</v>
      </c>
    </row>
    <row r="304" spans="15:18" ht="12.75">
      <c r="O304">
        <f t="shared" si="20"/>
        <v>1.5084735703763214E-07</v>
      </c>
      <c r="P304">
        <f t="shared" si="21"/>
        <v>-3.0500487756154793</v>
      </c>
      <c r="Q304">
        <v>2740</v>
      </c>
      <c r="R304">
        <f t="shared" si="22"/>
        <v>8.40004877561548</v>
      </c>
    </row>
    <row r="305" spans="15:18" ht="12.75">
      <c r="O305">
        <f t="shared" si="20"/>
        <v>1.4477465715485647E-07</v>
      </c>
      <c r="P305">
        <f t="shared" si="21"/>
        <v>-3.050051735102129</v>
      </c>
      <c r="Q305">
        <v>2750</v>
      </c>
      <c r="R305">
        <f t="shared" si="22"/>
        <v>8.400051735102128</v>
      </c>
    </row>
    <row r="306" spans="15:18" ht="12.75">
      <c r="O306">
        <f t="shared" si="20"/>
        <v>1.389464274742141E-07</v>
      </c>
      <c r="P306">
        <f t="shared" si="21"/>
        <v>-3.0500545754669477</v>
      </c>
      <c r="Q306">
        <v>2760</v>
      </c>
      <c r="R306">
        <f t="shared" si="22"/>
        <v>8.400054575466948</v>
      </c>
    </row>
    <row r="307" spans="15:18" ht="12.75">
      <c r="O307">
        <f t="shared" si="20"/>
        <v>1.333528262974681E-07</v>
      </c>
      <c r="P307">
        <f t="shared" si="21"/>
        <v>-3.050057301503958</v>
      </c>
      <c r="Q307">
        <v>2770</v>
      </c>
      <c r="R307">
        <f t="shared" si="22"/>
        <v>8.400057301503958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GEOSCHOOL</dc:creator>
  <cp:keywords/>
  <dc:description/>
  <cp:lastModifiedBy>ian</cp:lastModifiedBy>
  <dcterms:created xsi:type="dcterms:W3CDTF">2002-11-06T14:56:22Z</dcterms:created>
  <dcterms:modified xsi:type="dcterms:W3CDTF">2011-01-10T16:04:15Z</dcterms:modified>
  <cp:category/>
  <cp:version/>
  <cp:contentType/>
  <cp:contentStatus/>
</cp:coreProperties>
</file>