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Midlands Engine\Midland Engine for Growth\Economic Observatory\"/>
    </mc:Choice>
  </mc:AlternateContent>
  <xr:revisionPtr revIDLastSave="0" documentId="8_{198F9CF2-2C98-45C1-9984-1780B7EA2F49}" xr6:coauthVersionLast="36" xr6:coauthVersionMax="36" xr10:uidLastSave="{00000000-0000-0000-0000-000000000000}"/>
  <bookViews>
    <workbookView xWindow="0" yWindow="0" windowWidth="20490" windowHeight="6885" xr2:uid="{48830E7C-F9B7-4258-A84E-9366794A29E0}"/>
  </bookViews>
  <sheets>
    <sheet name="Contents" sheetId="31" r:id="rId1"/>
    <sheet name="Sic Code Alignment " sheetId="43" r:id="rId2"/>
    <sheet name="Total GVA" sheetId="1" r:id="rId3"/>
    <sheet name="GVA per head" sheetId="2" r:id="rId4"/>
    <sheet name="GVA by Industry  old def" sheetId="35" state="hidden" r:id="rId5"/>
    <sheet name="GVA per Hour" sheetId="34" r:id="rId6"/>
    <sheet name="GVA per employee" sheetId="3" r:id="rId7"/>
    <sheet name="GVA by Sector" sheetId="39" r:id="rId8"/>
    <sheet name="GDHI " sheetId="38" r:id="rId9"/>
    <sheet name="Enterprise Stock" sheetId="5" r:id="rId10"/>
    <sheet name="Enterprise Births" sheetId="12" r:id="rId11"/>
    <sheet name="Enterprises by Sector" sheetId="40" r:id="rId12"/>
    <sheet name="Enterprises  by Broad Sector" sheetId="15" state="hidden" r:id="rId13"/>
    <sheet name="Total Jobs" sheetId="13" r:id="rId14"/>
    <sheet name="Jobs by Sector" sheetId="41" r:id="rId15"/>
    <sheet name="Jobs by Broad Sector - old def" sheetId="14" state="hidden" r:id="rId16"/>
    <sheet name="Business Innovation" sheetId="27" r:id="rId17"/>
    <sheet name="Total Population" sheetId="7" r:id="rId18"/>
    <sheet name="Life Expectancy" sheetId="19" r:id="rId19"/>
    <sheet name="Earnings" sheetId="21" r:id="rId20"/>
    <sheet name="Employment Rate" sheetId="6" r:id="rId21"/>
    <sheet name="Unemployment rate" sheetId="20" r:id="rId22"/>
    <sheet name="Economic Activity " sheetId="37" r:id="rId23"/>
    <sheet name="School Readiness" sheetId="30" r:id="rId24"/>
    <sheet name="Progress 8" sheetId="25" r:id="rId25"/>
    <sheet name="Apprenticeships" sheetId="32" r:id="rId26"/>
    <sheet name="NEETs" sheetId="26" r:id="rId27"/>
    <sheet name="Qualifications" sheetId="8" r:id="rId28"/>
    <sheet name="Graduation Retention " sheetId="23" r:id="rId29"/>
    <sheet name="HE Research Funding" sheetId="29" r:id="rId30"/>
    <sheet name="Dwelling Stock" sheetId="24" r:id="rId31"/>
    <sheet name="Median House Price" sheetId="9" state="hidden" r:id="rId32"/>
    <sheet name="Median gross Pay" sheetId="10" state="hidden" r:id="rId33"/>
    <sheet name="House Price to Income ratio" sheetId="11" r:id="rId34"/>
    <sheet name="Broadband" sheetId="33" r:id="rId35"/>
    <sheet name="Visitor Economy" sheetId="22" r:id="rId36"/>
    <sheet name="Exports Nuts 3" sheetId="16" r:id="rId37"/>
    <sheet name="Regional FDI" sheetId="42" r:id="rId38"/>
    <sheet name="FDI (WMCA)" sheetId="17" state="hidden" r:id="rId3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6" i="37" l="1"/>
  <c r="O26" i="37"/>
  <c r="O28" i="42" l="1"/>
  <c r="O29" i="42"/>
  <c r="O30" i="42"/>
  <c r="O31" i="42"/>
  <c r="O32" i="42"/>
  <c r="O33" i="42"/>
  <c r="O34" i="42"/>
  <c r="O35" i="42"/>
  <c r="O36" i="42"/>
  <c r="O27" i="42"/>
  <c r="N38" i="42"/>
  <c r="M38" i="42"/>
  <c r="N36" i="42"/>
  <c r="M36" i="42"/>
  <c r="N35" i="42"/>
  <c r="M35" i="42"/>
  <c r="N34" i="42"/>
  <c r="M34" i="42"/>
  <c r="N33" i="42"/>
  <c r="M33" i="42"/>
  <c r="N32" i="42"/>
  <c r="M32" i="42"/>
  <c r="N31" i="42"/>
  <c r="M31" i="42"/>
  <c r="N30" i="42"/>
  <c r="M30" i="42"/>
  <c r="N28" i="42"/>
  <c r="M28" i="42"/>
  <c r="N27" i="42"/>
  <c r="M27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25" i="42"/>
  <c r="F38" i="42"/>
  <c r="E38" i="42"/>
  <c r="F37" i="42"/>
  <c r="E37" i="42"/>
  <c r="F36" i="42"/>
  <c r="E36" i="42"/>
  <c r="F35" i="42"/>
  <c r="E35" i="42"/>
  <c r="F34" i="42"/>
  <c r="E34" i="42"/>
  <c r="F33" i="42"/>
  <c r="E33" i="42"/>
  <c r="F32" i="42"/>
  <c r="E32" i="42"/>
  <c r="F31" i="42"/>
  <c r="E31" i="42"/>
  <c r="F30" i="42"/>
  <c r="E30" i="42"/>
  <c r="F29" i="42"/>
  <c r="E29" i="42"/>
  <c r="F28" i="42"/>
  <c r="E28" i="42"/>
  <c r="F27" i="42"/>
  <c r="E27" i="42"/>
  <c r="F26" i="42"/>
  <c r="E26" i="42"/>
  <c r="F25" i="42"/>
  <c r="E25" i="42"/>
  <c r="O8" i="42"/>
  <c r="O9" i="42"/>
  <c r="O10" i="42"/>
  <c r="O11" i="42"/>
  <c r="O12" i="42"/>
  <c r="O13" i="42"/>
  <c r="O14" i="42"/>
  <c r="O15" i="42"/>
  <c r="O16" i="42"/>
  <c r="O7" i="42"/>
  <c r="N18" i="42"/>
  <c r="M18" i="42"/>
  <c r="N16" i="42"/>
  <c r="M16" i="42"/>
  <c r="N15" i="42"/>
  <c r="M15" i="42"/>
  <c r="N14" i="42"/>
  <c r="M14" i="42"/>
  <c r="N13" i="42"/>
  <c r="M13" i="42"/>
  <c r="N12" i="42"/>
  <c r="M12" i="42"/>
  <c r="N11" i="42"/>
  <c r="M11" i="42"/>
  <c r="N10" i="42"/>
  <c r="M10" i="42"/>
  <c r="N8" i="42"/>
  <c r="M8" i="42"/>
  <c r="N7" i="42"/>
  <c r="M7" i="42"/>
  <c r="F18" i="42"/>
  <c r="E18" i="42"/>
  <c r="G17" i="42"/>
  <c r="F17" i="42"/>
  <c r="E17" i="42"/>
  <c r="G16" i="42"/>
  <c r="F16" i="42"/>
  <c r="E16" i="42"/>
  <c r="G15" i="42"/>
  <c r="F15" i="42"/>
  <c r="E15" i="42"/>
  <c r="G14" i="42"/>
  <c r="F14" i="42"/>
  <c r="E14" i="42"/>
  <c r="G13" i="42"/>
  <c r="F13" i="42"/>
  <c r="E13" i="42"/>
  <c r="G12" i="42"/>
  <c r="F12" i="42"/>
  <c r="E12" i="42"/>
  <c r="G11" i="42"/>
  <c r="F11" i="42"/>
  <c r="E11" i="42"/>
  <c r="G10" i="42"/>
  <c r="F10" i="42"/>
  <c r="E10" i="42"/>
  <c r="G9" i="42"/>
  <c r="F9" i="42"/>
  <c r="E9" i="42"/>
  <c r="G8" i="42"/>
  <c r="F8" i="42"/>
  <c r="E8" i="42"/>
  <c r="G7" i="42"/>
  <c r="F7" i="42"/>
  <c r="E7" i="42"/>
  <c r="G6" i="42"/>
  <c r="F6" i="42"/>
  <c r="E6" i="42"/>
  <c r="G5" i="42"/>
  <c r="F5" i="42"/>
  <c r="E5" i="42"/>
  <c r="F20" i="41" l="1"/>
  <c r="L30" i="41"/>
  <c r="O30" i="41" s="1"/>
  <c r="K30" i="41"/>
  <c r="J30" i="41"/>
  <c r="O29" i="41"/>
  <c r="N29" i="41"/>
  <c r="O28" i="41"/>
  <c r="N28" i="41"/>
  <c r="O27" i="41"/>
  <c r="N27" i="41"/>
  <c r="O26" i="41"/>
  <c r="N26" i="41"/>
  <c r="O25" i="41"/>
  <c r="N25" i="41"/>
  <c r="O24" i="41"/>
  <c r="N24" i="41"/>
  <c r="O23" i="41"/>
  <c r="N23" i="41"/>
  <c r="O22" i="41"/>
  <c r="N22" i="41"/>
  <c r="O21" i="41"/>
  <c r="N21" i="41"/>
  <c r="O20" i="41"/>
  <c r="N20" i="41"/>
  <c r="G29" i="41"/>
  <c r="F29" i="41"/>
  <c r="G28" i="41"/>
  <c r="F28" i="41"/>
  <c r="G27" i="41"/>
  <c r="F27" i="41"/>
  <c r="G26" i="41"/>
  <c r="F26" i="41"/>
  <c r="G25" i="41"/>
  <c r="F25" i="41"/>
  <c r="G24" i="41"/>
  <c r="F24" i="41"/>
  <c r="G23" i="41"/>
  <c r="F23" i="41"/>
  <c r="G22" i="41"/>
  <c r="F22" i="41"/>
  <c r="G21" i="41"/>
  <c r="F21" i="41"/>
  <c r="G20" i="41"/>
  <c r="D30" i="41"/>
  <c r="G30" i="41" s="1"/>
  <c r="C30" i="41"/>
  <c r="B30" i="41"/>
  <c r="AB30" i="40"/>
  <c r="AA30" i="40"/>
  <c r="AB29" i="40"/>
  <c r="AA29" i="40"/>
  <c r="AB28" i="40"/>
  <c r="AA28" i="40"/>
  <c r="AB27" i="40"/>
  <c r="AA27" i="40"/>
  <c r="AB26" i="40"/>
  <c r="AA26" i="40"/>
  <c r="AB25" i="40"/>
  <c r="AA25" i="40"/>
  <c r="AB24" i="40"/>
  <c r="AA24" i="40"/>
  <c r="AB23" i="40"/>
  <c r="AA23" i="40"/>
  <c r="AB22" i="40"/>
  <c r="AA22" i="40"/>
  <c r="AB21" i="40"/>
  <c r="AA21" i="40"/>
  <c r="AQ30" i="40"/>
  <c r="AP30" i="40"/>
  <c r="AQ29" i="40"/>
  <c r="AP29" i="40"/>
  <c r="AQ28" i="40"/>
  <c r="AP28" i="40"/>
  <c r="AQ27" i="40"/>
  <c r="AP27" i="40"/>
  <c r="AQ26" i="40"/>
  <c r="AP26" i="40"/>
  <c r="AQ25" i="40"/>
  <c r="AP25" i="40"/>
  <c r="AQ24" i="40"/>
  <c r="AP24" i="40"/>
  <c r="AQ23" i="40"/>
  <c r="AP23" i="40"/>
  <c r="AQ22" i="40"/>
  <c r="AP22" i="40"/>
  <c r="AQ21" i="40"/>
  <c r="AP21" i="40"/>
  <c r="N30" i="40"/>
  <c r="M30" i="40"/>
  <c r="N29" i="40"/>
  <c r="M29" i="40"/>
  <c r="N28" i="40"/>
  <c r="M28" i="40"/>
  <c r="N27" i="40"/>
  <c r="M27" i="40"/>
  <c r="N26" i="40"/>
  <c r="M26" i="40"/>
  <c r="N25" i="40"/>
  <c r="M25" i="40"/>
  <c r="N24" i="40"/>
  <c r="M24" i="40"/>
  <c r="N23" i="40"/>
  <c r="M23" i="40"/>
  <c r="N22" i="40"/>
  <c r="M22" i="40"/>
  <c r="N21" i="40"/>
  <c r="M21" i="40"/>
  <c r="M5" i="40"/>
  <c r="N6" i="40"/>
  <c r="N7" i="40"/>
  <c r="N8" i="40"/>
  <c r="N9" i="40"/>
  <c r="N10" i="40"/>
  <c r="N11" i="40"/>
  <c r="N12" i="40"/>
  <c r="N13" i="40"/>
  <c r="N14" i="40"/>
  <c r="N5" i="40"/>
  <c r="M6" i="40"/>
  <c r="M7" i="40"/>
  <c r="M8" i="40"/>
  <c r="M9" i="40"/>
  <c r="M10" i="40"/>
  <c r="M11" i="40"/>
  <c r="M12" i="40"/>
  <c r="M13" i="40"/>
  <c r="M14" i="40"/>
  <c r="F13" i="41"/>
  <c r="F6" i="41"/>
  <c r="F7" i="41"/>
  <c r="F8" i="41"/>
  <c r="F9" i="41"/>
  <c r="F10" i="41"/>
  <c r="F11" i="41"/>
  <c r="F12" i="41"/>
  <c r="F14" i="41"/>
  <c r="F15" i="41"/>
  <c r="G6" i="41"/>
  <c r="G7" i="41"/>
  <c r="G8" i="41"/>
  <c r="G9" i="41"/>
  <c r="G10" i="41"/>
  <c r="G11" i="41"/>
  <c r="G12" i="41"/>
  <c r="G13" i="41"/>
  <c r="G14" i="41"/>
  <c r="G5" i="41"/>
  <c r="F5" i="41"/>
  <c r="C15" i="41"/>
  <c r="D15" i="41"/>
  <c r="G15" i="41" s="1"/>
  <c r="B15" i="41"/>
  <c r="F30" i="41" l="1"/>
  <c r="N30" i="41"/>
  <c r="AN31" i="40"/>
  <c r="AM31" i="40"/>
  <c r="AL31" i="40"/>
  <c r="AK31" i="40"/>
  <c r="AJ31" i="40"/>
  <c r="AI31" i="40"/>
  <c r="AH31" i="40"/>
  <c r="AG31" i="40"/>
  <c r="AF31" i="40"/>
  <c r="Q31" i="40"/>
  <c r="Y31" i="40"/>
  <c r="X31" i="40"/>
  <c r="W31" i="40"/>
  <c r="V31" i="40"/>
  <c r="U31" i="40"/>
  <c r="T31" i="40"/>
  <c r="S31" i="40"/>
  <c r="R31" i="40"/>
  <c r="K31" i="40"/>
  <c r="J31" i="40"/>
  <c r="I31" i="40"/>
  <c r="H31" i="40"/>
  <c r="G31" i="40"/>
  <c r="F31" i="40"/>
  <c r="E31" i="40"/>
  <c r="D31" i="40"/>
  <c r="C31" i="40"/>
  <c r="K15" i="40"/>
  <c r="J15" i="40"/>
  <c r="I15" i="40"/>
  <c r="H15" i="40"/>
  <c r="G15" i="40"/>
  <c r="F15" i="40"/>
  <c r="E15" i="40"/>
  <c r="D15" i="40"/>
  <c r="C15" i="40"/>
  <c r="M15" i="40" l="1"/>
  <c r="N15" i="40"/>
  <c r="N31" i="40"/>
  <c r="M31" i="40"/>
  <c r="AB31" i="40"/>
  <c r="AA31" i="40"/>
  <c r="AQ31" i="40"/>
  <c r="AP31" i="40"/>
  <c r="H5" i="39"/>
  <c r="H8" i="39"/>
  <c r="H9" i="39"/>
  <c r="H13" i="39"/>
  <c r="G5" i="39"/>
  <c r="G6" i="39"/>
  <c r="G7" i="39"/>
  <c r="G8" i="39"/>
  <c r="G9" i="39"/>
  <c r="G10" i="39"/>
  <c r="G11" i="39"/>
  <c r="G12" i="39"/>
  <c r="G13" i="39"/>
  <c r="G14" i="39"/>
  <c r="G4" i="39"/>
  <c r="F5" i="39"/>
  <c r="F6" i="39"/>
  <c r="F7" i="39"/>
  <c r="F8" i="39"/>
  <c r="F9" i="39"/>
  <c r="F10" i="39"/>
  <c r="F11" i="39"/>
  <c r="F12" i="39"/>
  <c r="F13" i="39"/>
  <c r="F14" i="39"/>
  <c r="F4" i="39"/>
  <c r="D14" i="39"/>
  <c r="H6" i="39" s="1"/>
  <c r="C14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C30" i="39"/>
  <c r="H12" i="39" l="1"/>
  <c r="H4" i="39"/>
  <c r="H11" i="39"/>
  <c r="H7" i="39"/>
  <c r="H14" i="39"/>
  <c r="H10" i="39"/>
  <c r="T7" i="7"/>
  <c r="T6" i="7"/>
  <c r="S7" i="7"/>
  <c r="S6" i="7"/>
  <c r="Q1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Q95" i="7"/>
  <c r="Q17" i="7" s="1"/>
  <c r="L94" i="7"/>
  <c r="K94" i="7"/>
  <c r="J94" i="7"/>
  <c r="I94" i="7"/>
  <c r="H94" i="7"/>
  <c r="G94" i="7"/>
  <c r="F94" i="7"/>
  <c r="E94" i="7"/>
  <c r="D94" i="7"/>
  <c r="C94" i="7"/>
  <c r="M94" i="7"/>
  <c r="N94" i="7"/>
  <c r="O94" i="7"/>
  <c r="P94" i="7"/>
  <c r="Q94" i="7"/>
  <c r="Q16" i="7" s="1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Q92" i="7"/>
  <c r="Q14" i="7" s="1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Q91" i="7"/>
  <c r="Q13" i="7" s="1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Q12" i="7" s="1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9" i="7"/>
  <c r="Q88" i="7"/>
  <c r="Q10" i="7" s="1"/>
  <c r="Q11" i="7" l="1"/>
  <c r="C87" i="7" l="1"/>
  <c r="C96" i="7" s="1"/>
  <c r="D87" i="7"/>
  <c r="D96" i="7" s="1"/>
  <c r="E87" i="7"/>
  <c r="E96" i="7" s="1"/>
  <c r="F87" i="7"/>
  <c r="F96" i="7" s="1"/>
  <c r="G87" i="7"/>
  <c r="G96" i="7" s="1"/>
  <c r="H87" i="7"/>
  <c r="H96" i="7" s="1"/>
  <c r="I87" i="7"/>
  <c r="I96" i="7" s="1"/>
  <c r="J87" i="7"/>
  <c r="J96" i="7" s="1"/>
  <c r="K87" i="7"/>
  <c r="K96" i="7" s="1"/>
  <c r="L87" i="7"/>
  <c r="L96" i="7" s="1"/>
  <c r="M87" i="7"/>
  <c r="M96" i="7" s="1"/>
  <c r="N87" i="7"/>
  <c r="N96" i="7" s="1"/>
  <c r="O87" i="7"/>
  <c r="O96" i="7" s="1"/>
  <c r="P87" i="7"/>
  <c r="P96" i="7" s="1"/>
  <c r="Q87" i="7"/>
  <c r="Q86" i="7"/>
  <c r="Q5" i="7" s="1"/>
  <c r="Q9" i="7" l="1"/>
  <c r="Q96" i="7"/>
  <c r="Q18" i="7" s="1"/>
  <c r="E15" i="24"/>
  <c r="E14" i="24"/>
  <c r="E11" i="24"/>
  <c r="E10" i="24"/>
  <c r="E7" i="24"/>
  <c r="E5" i="24"/>
  <c r="U100" i="24"/>
  <c r="U99" i="24"/>
  <c r="U98" i="24"/>
  <c r="E13" i="24" s="1"/>
  <c r="U97" i="24"/>
  <c r="E12" i="24" s="1"/>
  <c r="U96" i="24"/>
  <c r="U95" i="24"/>
  <c r="U94" i="24"/>
  <c r="E9" i="24" s="1"/>
  <c r="U93" i="24"/>
  <c r="E8" i="24" s="1"/>
  <c r="U92" i="24"/>
  <c r="U90" i="24"/>
  <c r="U101" i="24" l="1"/>
  <c r="E16" i="24" s="1"/>
  <c r="AL7" i="38"/>
  <c r="AL8" i="38"/>
  <c r="AL9" i="38"/>
  <c r="AL10" i="38"/>
  <c r="AL11" i="38"/>
  <c r="AL12" i="38"/>
  <c r="AL13" i="38"/>
  <c r="AL14" i="38"/>
  <c r="AL15" i="38"/>
  <c r="AL16" i="38"/>
  <c r="AL17" i="38"/>
  <c r="AL18" i="38"/>
  <c r="AL19" i="38"/>
  <c r="AL20" i="38"/>
  <c r="AL21" i="38"/>
  <c r="AL22" i="38"/>
  <c r="AL23" i="38"/>
  <c r="AL24" i="38"/>
  <c r="AL25" i="38"/>
  <c r="AL26" i="38"/>
  <c r="AL27" i="38"/>
  <c r="AL28" i="38"/>
  <c r="AL29" i="38"/>
  <c r="AL30" i="38"/>
  <c r="AL31" i="38"/>
  <c r="AL32" i="38"/>
  <c r="AL33" i="38"/>
  <c r="AL34" i="38"/>
  <c r="AL35" i="38"/>
  <c r="AL36" i="38"/>
  <c r="AL37" i="38"/>
  <c r="AL38" i="38"/>
  <c r="AL39" i="38"/>
  <c r="AL40" i="38"/>
  <c r="AL41" i="38"/>
  <c r="AL42" i="38"/>
  <c r="AL43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L64" i="38"/>
  <c r="AL65" i="38"/>
  <c r="AL66" i="38"/>
  <c r="AL67" i="38"/>
  <c r="AL68" i="38"/>
  <c r="AL69" i="38"/>
  <c r="AL71" i="38"/>
  <c r="AL72" i="38"/>
  <c r="AL73" i="38"/>
  <c r="AL74" i="38"/>
  <c r="AL75" i="38"/>
  <c r="AL76" i="38"/>
  <c r="AL77" i="38"/>
  <c r="AL78" i="38"/>
  <c r="AL79" i="38"/>
  <c r="AL81" i="38"/>
  <c r="AL82" i="38"/>
  <c r="AL6" i="38"/>
  <c r="AK7" i="38"/>
  <c r="AK8" i="38"/>
  <c r="AK9" i="38"/>
  <c r="AK10" i="38"/>
  <c r="AK11" i="38"/>
  <c r="AK12" i="38"/>
  <c r="AK13" i="38"/>
  <c r="AK14" i="38"/>
  <c r="AK15" i="38"/>
  <c r="AK16" i="38"/>
  <c r="AK17" i="38"/>
  <c r="AK18" i="38"/>
  <c r="AK19" i="38"/>
  <c r="AK20" i="38"/>
  <c r="AK21" i="38"/>
  <c r="AK22" i="38"/>
  <c r="AK23" i="38"/>
  <c r="AK24" i="38"/>
  <c r="AK25" i="38"/>
  <c r="AK26" i="38"/>
  <c r="AK27" i="38"/>
  <c r="AK28" i="38"/>
  <c r="AK29" i="38"/>
  <c r="AK30" i="38"/>
  <c r="AK31" i="38"/>
  <c r="AK32" i="38"/>
  <c r="AK33" i="38"/>
  <c r="AK34" i="38"/>
  <c r="AK35" i="38"/>
  <c r="AK36" i="38"/>
  <c r="AK37" i="38"/>
  <c r="AK38" i="38"/>
  <c r="AK39" i="38"/>
  <c r="AK40" i="38"/>
  <c r="AK41" i="38"/>
  <c r="AK42" i="38"/>
  <c r="AK43" i="38"/>
  <c r="AK44" i="38"/>
  <c r="AK45" i="38"/>
  <c r="AK46" i="38"/>
  <c r="AK47" i="38"/>
  <c r="AK48" i="38"/>
  <c r="AK49" i="38"/>
  <c r="AK50" i="38"/>
  <c r="AK51" i="38"/>
  <c r="AK52" i="38"/>
  <c r="AK53" i="38"/>
  <c r="AK54" i="38"/>
  <c r="AK55" i="38"/>
  <c r="AK56" i="38"/>
  <c r="AK57" i="38"/>
  <c r="AK58" i="38"/>
  <c r="AK59" i="38"/>
  <c r="AK60" i="38"/>
  <c r="AK61" i="38"/>
  <c r="AK62" i="38"/>
  <c r="AK63" i="38"/>
  <c r="AK64" i="38"/>
  <c r="AK65" i="38"/>
  <c r="AK66" i="38"/>
  <c r="AK67" i="38"/>
  <c r="AK68" i="38"/>
  <c r="AK69" i="38"/>
  <c r="AK71" i="38"/>
  <c r="AK72" i="38"/>
  <c r="AK73" i="38"/>
  <c r="AK74" i="38"/>
  <c r="AK75" i="38"/>
  <c r="AK76" i="38"/>
  <c r="AK77" i="38"/>
  <c r="AK78" i="38"/>
  <c r="AK79" i="38"/>
  <c r="AK81" i="38"/>
  <c r="AK82" i="38"/>
  <c r="AK6" i="38"/>
  <c r="S7" i="38"/>
  <c r="S8" i="38"/>
  <c r="S9" i="38"/>
  <c r="S10" i="38"/>
  <c r="S11" i="38"/>
  <c r="S12" i="38"/>
  <c r="S13" i="38"/>
  <c r="S14" i="38"/>
  <c r="S15" i="38"/>
  <c r="S16" i="38"/>
  <c r="S17" i="38"/>
  <c r="S18" i="38"/>
  <c r="S19" i="38"/>
  <c r="S20" i="38"/>
  <c r="S21" i="38"/>
  <c r="S22" i="38"/>
  <c r="S23" i="38"/>
  <c r="S24" i="38"/>
  <c r="S25" i="38"/>
  <c r="S26" i="38"/>
  <c r="S27" i="38"/>
  <c r="S28" i="38"/>
  <c r="S29" i="38"/>
  <c r="S30" i="38"/>
  <c r="S31" i="38"/>
  <c r="S32" i="38"/>
  <c r="S33" i="38"/>
  <c r="S34" i="38"/>
  <c r="S35" i="38"/>
  <c r="S36" i="38"/>
  <c r="S37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1" i="38"/>
  <c r="S72" i="38"/>
  <c r="S73" i="38"/>
  <c r="S74" i="38"/>
  <c r="S75" i="38"/>
  <c r="S76" i="38"/>
  <c r="S77" i="38"/>
  <c r="S78" i="38"/>
  <c r="S79" i="38"/>
  <c r="S81" i="38"/>
  <c r="S82" i="38"/>
  <c r="S6" i="38"/>
  <c r="R7" i="38"/>
  <c r="R8" i="38"/>
  <c r="R9" i="38"/>
  <c r="R10" i="38"/>
  <c r="R11" i="38"/>
  <c r="R12" i="38"/>
  <c r="R13" i="38"/>
  <c r="R14" i="38"/>
  <c r="R15" i="38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1" i="38"/>
  <c r="R72" i="38"/>
  <c r="R73" i="38"/>
  <c r="R74" i="38"/>
  <c r="R75" i="38"/>
  <c r="R76" i="38"/>
  <c r="R77" i="38"/>
  <c r="R78" i="38"/>
  <c r="R79" i="38"/>
  <c r="R81" i="38"/>
  <c r="R82" i="38"/>
  <c r="R6" i="38"/>
  <c r="C89" i="2"/>
  <c r="P80" i="38" l="1"/>
  <c r="AI80" i="38" s="1"/>
  <c r="O80" i="38"/>
  <c r="AH80" i="38" s="1"/>
  <c r="N80" i="38"/>
  <c r="AG80" i="38" s="1"/>
  <c r="M80" i="38"/>
  <c r="AF80" i="38" s="1"/>
  <c r="L80" i="38"/>
  <c r="AE80" i="38" s="1"/>
  <c r="K80" i="38"/>
  <c r="AD80" i="38" s="1"/>
  <c r="J80" i="38"/>
  <c r="AC80" i="38" s="1"/>
  <c r="I80" i="38"/>
  <c r="AB80" i="38" s="1"/>
  <c r="H80" i="38"/>
  <c r="AA80" i="38" s="1"/>
  <c r="G80" i="38"/>
  <c r="Z80" i="38" s="1"/>
  <c r="F80" i="38"/>
  <c r="Y80" i="38" s="1"/>
  <c r="E80" i="38"/>
  <c r="X80" i="38" s="1"/>
  <c r="D80" i="38"/>
  <c r="W80" i="38" s="1"/>
  <c r="C80" i="38"/>
  <c r="V80" i="38" s="1"/>
  <c r="D70" i="38"/>
  <c r="W70" i="38" s="1"/>
  <c r="E70" i="38"/>
  <c r="X70" i="38" s="1"/>
  <c r="F70" i="38"/>
  <c r="Y70" i="38" s="1"/>
  <c r="G70" i="38"/>
  <c r="Z70" i="38" s="1"/>
  <c r="H70" i="38"/>
  <c r="AA70" i="38" s="1"/>
  <c r="I70" i="38"/>
  <c r="AB70" i="38" s="1"/>
  <c r="J70" i="38"/>
  <c r="AC70" i="38" s="1"/>
  <c r="K70" i="38"/>
  <c r="AD70" i="38" s="1"/>
  <c r="L70" i="38"/>
  <c r="AE70" i="38" s="1"/>
  <c r="M70" i="38"/>
  <c r="AF70" i="38" s="1"/>
  <c r="N70" i="38"/>
  <c r="AG70" i="38" s="1"/>
  <c r="O70" i="38"/>
  <c r="AH70" i="38" s="1"/>
  <c r="P70" i="38"/>
  <c r="C70" i="38"/>
  <c r="V70" i="38" s="1"/>
  <c r="AK80" i="38" l="1"/>
  <c r="AL80" i="38"/>
  <c r="R70" i="38"/>
  <c r="AI70" i="38"/>
  <c r="S70" i="38"/>
  <c r="R80" i="38"/>
  <c r="S80" i="38"/>
  <c r="AG8" i="34"/>
  <c r="AI5" i="34"/>
  <c r="AF5" i="34"/>
  <c r="AG5" i="34" s="1"/>
  <c r="AI4" i="34"/>
  <c r="AF4" i="34"/>
  <c r="AG4" i="34" s="1"/>
  <c r="AL70" i="38" l="1"/>
  <c r="AK70" i="38"/>
  <c r="AE160" i="32"/>
  <c r="AF160" i="32"/>
  <c r="AG160" i="32"/>
  <c r="AE146" i="32"/>
  <c r="AF146" i="32"/>
  <c r="AG146" i="32"/>
  <c r="AE131" i="32"/>
  <c r="AF131" i="32"/>
  <c r="AG131" i="32"/>
  <c r="AD160" i="32"/>
  <c r="AD146" i="32"/>
  <c r="AD131" i="32"/>
  <c r="F172" i="32"/>
  <c r="G172" i="32"/>
  <c r="H172" i="32"/>
  <c r="I172" i="32"/>
  <c r="J172" i="32"/>
  <c r="K172" i="32"/>
  <c r="L172" i="32"/>
  <c r="M172" i="32"/>
  <c r="N172" i="32"/>
  <c r="O172" i="32"/>
  <c r="E172" i="32"/>
  <c r="C98" i="34" l="1"/>
  <c r="D98" i="34"/>
  <c r="E98" i="34"/>
  <c r="F98" i="34"/>
  <c r="G98" i="34"/>
  <c r="H98" i="34"/>
  <c r="I98" i="34"/>
  <c r="J98" i="34"/>
  <c r="K98" i="34"/>
  <c r="L98" i="34"/>
  <c r="M98" i="34"/>
  <c r="N98" i="34"/>
  <c r="O98" i="34"/>
  <c r="B98" i="34"/>
  <c r="R89" i="34"/>
  <c r="R90" i="34"/>
  <c r="R91" i="34"/>
  <c r="R92" i="34"/>
  <c r="R93" i="34"/>
  <c r="R94" i="34"/>
  <c r="R95" i="34"/>
  <c r="R96" i="34"/>
  <c r="R97" i="34"/>
  <c r="R99" i="34"/>
  <c r="P89" i="34"/>
  <c r="Q89" i="34" s="1"/>
  <c r="P90" i="34"/>
  <c r="Q90" i="34" s="1"/>
  <c r="P91" i="34"/>
  <c r="Q91" i="34" s="1"/>
  <c r="P92" i="34"/>
  <c r="Q92" i="34" s="1"/>
  <c r="P93" i="34"/>
  <c r="Q93" i="34" s="1"/>
  <c r="P94" i="34"/>
  <c r="Q94" i="34" s="1"/>
  <c r="P95" i="34"/>
  <c r="Q95" i="34" s="1"/>
  <c r="P96" i="34"/>
  <c r="Q96" i="34" s="1"/>
  <c r="P97" i="34"/>
  <c r="Q97" i="34" s="1"/>
  <c r="P99" i="34"/>
  <c r="Q99" i="34" s="1"/>
  <c r="R98" i="34" l="1"/>
  <c r="O100" i="34"/>
  <c r="P98" i="34"/>
  <c r="Q98" i="34" s="1"/>
  <c r="T87" i="10" l="1"/>
  <c r="T80" i="10"/>
  <c r="T79" i="10"/>
  <c r="T78" i="10"/>
  <c r="T77" i="10"/>
  <c r="T76" i="10"/>
  <c r="T75" i="10"/>
  <c r="T74" i="10"/>
  <c r="T73" i="10"/>
  <c r="T72" i="10"/>
  <c r="E6" i="9"/>
  <c r="D6" i="9"/>
  <c r="T106" i="9"/>
  <c r="T100" i="9"/>
  <c r="E5" i="9" s="1"/>
  <c r="T93" i="9"/>
  <c r="T92" i="9"/>
  <c r="T91" i="9"/>
  <c r="E9" i="9" s="1"/>
  <c r="T90" i="9"/>
  <c r="T100" i="11" s="1"/>
  <c r="T89" i="9"/>
  <c r="E14" i="9" s="1"/>
  <c r="T88" i="9"/>
  <c r="E13" i="9" s="1"/>
  <c r="T87" i="9"/>
  <c r="E10" i="9" s="1"/>
  <c r="T86" i="9"/>
  <c r="T96" i="11" s="1"/>
  <c r="T85" i="9"/>
  <c r="K40" i="37"/>
  <c r="K39" i="37"/>
  <c r="K36" i="37"/>
  <c r="K35" i="37"/>
  <c r="K34" i="37"/>
  <c r="K33" i="37"/>
  <c r="K32" i="37"/>
  <c r="K31" i="37"/>
  <c r="K30" i="37"/>
  <c r="K29" i="37"/>
  <c r="K28" i="37"/>
  <c r="K27" i="37"/>
  <c r="H37" i="37"/>
  <c r="G37" i="37"/>
  <c r="C37" i="37"/>
  <c r="B37" i="37"/>
  <c r="H17" i="37"/>
  <c r="G17" i="37"/>
  <c r="K8" i="37"/>
  <c r="K9" i="37"/>
  <c r="K10" i="37"/>
  <c r="K11" i="37"/>
  <c r="K12" i="37"/>
  <c r="K13" i="37"/>
  <c r="K14" i="37"/>
  <c r="K15" i="37"/>
  <c r="K16" i="37"/>
  <c r="K19" i="37"/>
  <c r="K20" i="37"/>
  <c r="I7" i="37"/>
  <c r="D7" i="37"/>
  <c r="C17" i="37"/>
  <c r="B17" i="37"/>
  <c r="E15" i="9" l="1"/>
  <c r="T82" i="10"/>
  <c r="T102" i="11"/>
  <c r="T95" i="11"/>
  <c r="T103" i="11"/>
  <c r="E7" i="9"/>
  <c r="E11" i="9"/>
  <c r="T97" i="11"/>
  <c r="T101" i="11"/>
  <c r="T95" i="9"/>
  <c r="E8" i="9"/>
  <c r="E12" i="9"/>
  <c r="T92" i="11"/>
  <c r="T98" i="11"/>
  <c r="T99" i="11"/>
  <c r="D37" i="37"/>
  <c r="K7" i="37"/>
  <c r="I37" i="37"/>
  <c r="D17" i="37"/>
  <c r="I17" i="37"/>
  <c r="T105" i="11" l="1"/>
  <c r="E16" i="9"/>
  <c r="K37" i="37"/>
  <c r="K17" i="37"/>
  <c r="I17" i="8" l="1"/>
  <c r="F23" i="8"/>
  <c r="I23" i="8" s="1"/>
  <c r="F22" i="8"/>
  <c r="F21" i="8"/>
  <c r="I21" i="8" s="1"/>
  <c r="F20" i="8"/>
  <c r="I20" i="8" s="1"/>
  <c r="F19" i="8"/>
  <c r="I19" i="8" s="1"/>
  <c r="F18" i="8"/>
  <c r="F17" i="8"/>
  <c r="D23" i="8"/>
  <c r="D22" i="8"/>
  <c r="D21" i="8"/>
  <c r="D20" i="8"/>
  <c r="D19" i="8"/>
  <c r="D18" i="8"/>
  <c r="D17" i="8"/>
  <c r="I18" i="8" l="1"/>
  <c r="I22" i="8"/>
  <c r="S15" i="20"/>
  <c r="S14" i="20"/>
  <c r="S13" i="20"/>
  <c r="S12" i="20"/>
  <c r="S11" i="20"/>
  <c r="S10" i="20"/>
  <c r="S9" i="20"/>
  <c r="S8" i="20"/>
  <c r="S7" i="20"/>
  <c r="S6" i="20"/>
  <c r="S5" i="20"/>
  <c r="AT97" i="20"/>
  <c r="AS97" i="20"/>
  <c r="AU97" i="20" s="1"/>
  <c r="S16" i="20" s="1"/>
  <c r="AT85" i="20"/>
  <c r="AS85" i="20"/>
  <c r="AU85" i="20" l="1"/>
  <c r="S4" i="20" s="1"/>
  <c r="AJ9" i="20"/>
  <c r="P15" i="6"/>
  <c r="P14" i="6"/>
  <c r="P13" i="6"/>
  <c r="P12" i="6"/>
  <c r="P11" i="6"/>
  <c r="P10" i="6"/>
  <c r="P9" i="6"/>
  <c r="P8" i="6"/>
  <c r="P7" i="6"/>
  <c r="P6" i="6"/>
  <c r="P5" i="6"/>
  <c r="AS97" i="6"/>
  <c r="AR97" i="6"/>
  <c r="AS85" i="6"/>
  <c r="AR85" i="6"/>
  <c r="AT85" i="6" s="1"/>
  <c r="P4" i="6" s="1"/>
  <c r="AT97" i="6" l="1"/>
  <c r="P16" i="6" s="1"/>
  <c r="AR33" i="8"/>
  <c r="AR32" i="8"/>
  <c r="AR31" i="8"/>
  <c r="AR30" i="8"/>
  <c r="AR29" i="8"/>
  <c r="AR28" i="8"/>
  <c r="AR27" i="8"/>
  <c r="AQ33" i="8"/>
  <c r="AQ32" i="8"/>
  <c r="AQ31" i="8"/>
  <c r="AQ30" i="8"/>
  <c r="AQ29" i="8"/>
  <c r="AQ28" i="8"/>
  <c r="AQ27" i="8"/>
  <c r="AN33" i="8"/>
  <c r="AN32" i="8"/>
  <c r="AN31" i="8"/>
  <c r="AN30" i="8"/>
  <c r="AN29" i="8"/>
  <c r="AN28" i="8"/>
  <c r="AN27" i="8"/>
  <c r="AM33" i="8"/>
  <c r="AM32" i="8"/>
  <c r="AM31" i="8"/>
  <c r="AM30" i="8"/>
  <c r="AM29" i="8"/>
  <c r="AM28" i="8"/>
  <c r="AM27" i="8"/>
  <c r="AJ33" i="8"/>
  <c r="AJ32" i="8"/>
  <c r="AJ31" i="8"/>
  <c r="AJ30" i="8"/>
  <c r="AJ29" i="8"/>
  <c r="AJ28" i="8"/>
  <c r="AJ27" i="8"/>
  <c r="AI33" i="8"/>
  <c r="AI32" i="8"/>
  <c r="AI31" i="8"/>
  <c r="AI30" i="8"/>
  <c r="AI29" i="8"/>
  <c r="AI28" i="8"/>
  <c r="AI27" i="8"/>
  <c r="AF33" i="8"/>
  <c r="AF32" i="8"/>
  <c r="AF31" i="8"/>
  <c r="AF30" i="8"/>
  <c r="AF29" i="8"/>
  <c r="AF28" i="8"/>
  <c r="AF27" i="8"/>
  <c r="AE33" i="8"/>
  <c r="AE32" i="8"/>
  <c r="AE31" i="8"/>
  <c r="AE30" i="8"/>
  <c r="AE29" i="8"/>
  <c r="AE28" i="8"/>
  <c r="AE27" i="8"/>
  <c r="AB33" i="8"/>
  <c r="AB32" i="8"/>
  <c r="AB31" i="8"/>
  <c r="AB30" i="8"/>
  <c r="AB29" i="8"/>
  <c r="AB28" i="8"/>
  <c r="AB27" i="8"/>
  <c r="AA33" i="8"/>
  <c r="AA32" i="8"/>
  <c r="AA31" i="8"/>
  <c r="AA30" i="8"/>
  <c r="AA29" i="8"/>
  <c r="AA28" i="8"/>
  <c r="AA27" i="8"/>
  <c r="X33" i="8"/>
  <c r="X32" i="8"/>
  <c r="X31" i="8"/>
  <c r="X30" i="8"/>
  <c r="X29" i="8"/>
  <c r="X28" i="8"/>
  <c r="X27" i="8"/>
  <c r="W33" i="8"/>
  <c r="W32" i="8"/>
  <c r="W31" i="8"/>
  <c r="W30" i="8"/>
  <c r="W29" i="8"/>
  <c r="W28" i="8"/>
  <c r="W27" i="8"/>
  <c r="T33" i="8"/>
  <c r="T32" i="8"/>
  <c r="T31" i="8"/>
  <c r="T30" i="8"/>
  <c r="T29" i="8"/>
  <c r="T28" i="8"/>
  <c r="T27" i="8"/>
  <c r="S33" i="8"/>
  <c r="S32" i="8"/>
  <c r="S31" i="8"/>
  <c r="S30" i="8"/>
  <c r="S29" i="8"/>
  <c r="S28" i="8"/>
  <c r="S27" i="8"/>
  <c r="P33" i="8"/>
  <c r="P32" i="8"/>
  <c r="P31" i="8"/>
  <c r="P30" i="8"/>
  <c r="P29" i="8"/>
  <c r="P28" i="8"/>
  <c r="P27" i="8"/>
  <c r="O33" i="8"/>
  <c r="O32" i="8"/>
  <c r="O31" i="8"/>
  <c r="O30" i="8"/>
  <c r="O29" i="8"/>
  <c r="O28" i="8"/>
  <c r="O27" i="8"/>
  <c r="L33" i="8"/>
  <c r="L32" i="8"/>
  <c r="L31" i="8"/>
  <c r="L30" i="8"/>
  <c r="L29" i="8"/>
  <c r="L28" i="8"/>
  <c r="L27" i="8"/>
  <c r="K33" i="8"/>
  <c r="K32" i="8"/>
  <c r="K31" i="8"/>
  <c r="K30" i="8"/>
  <c r="K29" i="8"/>
  <c r="K28" i="8"/>
  <c r="K27" i="8"/>
  <c r="G23" i="8"/>
  <c r="G22" i="8"/>
  <c r="G21" i="8"/>
  <c r="G20" i="8"/>
  <c r="G19" i="8"/>
  <c r="G18" i="8"/>
  <c r="G17" i="8"/>
  <c r="AT626" i="8"/>
  <c r="AS626" i="8"/>
  <c r="AT614" i="8"/>
  <c r="AS614" i="8"/>
  <c r="F11" i="8" s="1"/>
  <c r="AT539" i="8"/>
  <c r="AS539" i="8"/>
  <c r="AT527" i="8"/>
  <c r="AS527" i="8"/>
  <c r="F10" i="8" s="1"/>
  <c r="AT372" i="8"/>
  <c r="AS372" i="8"/>
  <c r="AT360" i="8"/>
  <c r="AS360" i="8"/>
  <c r="F8" i="8" s="1"/>
  <c r="AT286" i="8"/>
  <c r="AS286" i="8"/>
  <c r="AT274" i="8"/>
  <c r="AS274" i="8"/>
  <c r="F7" i="8" s="1"/>
  <c r="AT200" i="8"/>
  <c r="AS200" i="8"/>
  <c r="AT188" i="8"/>
  <c r="AS188" i="8"/>
  <c r="F6" i="8" s="1"/>
  <c r="AT116" i="8"/>
  <c r="AS116" i="8"/>
  <c r="AT104" i="8"/>
  <c r="AS104" i="8"/>
  <c r="F5" i="8" s="1"/>
  <c r="AT455" i="8"/>
  <c r="AS455" i="8"/>
  <c r="AS443" i="8"/>
  <c r="F9" i="8" s="1"/>
  <c r="AT443" i="8"/>
  <c r="AU372" i="8" l="1"/>
  <c r="E30" i="8" s="1"/>
  <c r="AU539" i="8"/>
  <c r="E32" i="8" s="1"/>
  <c r="AU626" i="8"/>
  <c r="E33" i="8" s="1"/>
  <c r="AU443" i="8"/>
  <c r="G9" i="8" s="1"/>
  <c r="AU360" i="8"/>
  <c r="G8" i="8" s="1"/>
  <c r="AU455" i="8"/>
  <c r="E31" i="8" s="1"/>
  <c r="AU116" i="8"/>
  <c r="E27" i="8" s="1"/>
  <c r="AU200" i="8"/>
  <c r="E28" i="8" s="1"/>
  <c r="AU286" i="8"/>
  <c r="E29" i="8" s="1"/>
  <c r="AU104" i="8"/>
  <c r="G5" i="8" s="1"/>
  <c r="AU188" i="8"/>
  <c r="G6" i="8" s="1"/>
  <c r="AU274" i="8"/>
  <c r="G7" i="8" s="1"/>
  <c r="AU527" i="8"/>
  <c r="G10" i="8" s="1"/>
  <c r="G11" i="8"/>
  <c r="R84" i="34"/>
  <c r="P84" i="34"/>
  <c r="Q84" i="34" s="1"/>
  <c r="L9" i="2" l="1"/>
  <c r="M9" i="2"/>
  <c r="N9" i="2"/>
  <c r="O9" i="2"/>
  <c r="P9" i="2"/>
  <c r="K9" i="2"/>
  <c r="K69" i="35" l="1"/>
  <c r="L57" i="35" s="1"/>
  <c r="J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54" i="35"/>
  <c r="J69" i="35"/>
  <c r="I68" i="35"/>
  <c r="L63" i="35" l="1"/>
  <c r="L59" i="35"/>
  <c r="L67" i="35"/>
  <c r="J68" i="35"/>
  <c r="L55" i="35"/>
  <c r="L66" i="35"/>
  <c r="L58" i="35"/>
  <c r="L68" i="35"/>
  <c r="L64" i="35"/>
  <c r="L60" i="35"/>
  <c r="L56" i="35"/>
  <c r="L62" i="35"/>
  <c r="L54" i="35"/>
  <c r="L65" i="35"/>
  <c r="L61" i="35"/>
  <c r="J55" i="35" l="1"/>
  <c r="J56" i="35"/>
  <c r="J57" i="35"/>
  <c r="J58" i="35"/>
  <c r="J59" i="35"/>
  <c r="J60" i="35"/>
  <c r="J61" i="35"/>
  <c r="J62" i="35"/>
  <c r="J63" i="35"/>
  <c r="J64" i="35"/>
  <c r="J65" i="35"/>
  <c r="J66" i="35"/>
  <c r="J67" i="35"/>
  <c r="P92" i="2" l="1"/>
  <c r="R8" i="32" l="1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3" i="30"/>
  <c r="J9" i="30"/>
  <c r="I36" i="30"/>
  <c r="I32" i="30"/>
  <c r="H36" i="30" l="1"/>
  <c r="AQ626" i="8" l="1"/>
  <c r="AP626" i="8"/>
  <c r="AQ539" i="8"/>
  <c r="AP539" i="8"/>
  <c r="AQ455" i="8"/>
  <c r="AP455" i="8"/>
  <c r="AQ372" i="8"/>
  <c r="AP372" i="8"/>
  <c r="AQ286" i="8"/>
  <c r="AP286" i="8"/>
  <c r="AQ200" i="8"/>
  <c r="AP200" i="8"/>
  <c r="AQ116" i="8"/>
  <c r="AR455" i="8" l="1"/>
  <c r="D31" i="8" s="1"/>
  <c r="AR200" i="8"/>
  <c r="D28" i="8" s="1"/>
  <c r="AR372" i="8"/>
  <c r="D30" i="8" s="1"/>
  <c r="AR539" i="8"/>
  <c r="D32" i="8" s="1"/>
  <c r="AR286" i="8"/>
  <c r="D29" i="8" s="1"/>
  <c r="AR626" i="8"/>
  <c r="D33" i="8" s="1"/>
  <c r="P96" i="1" l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95" i="1"/>
  <c r="AP188" i="8" l="1"/>
  <c r="D6" i="8" s="1"/>
  <c r="I6" i="8" s="1"/>
  <c r="F106" i="9" l="1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E106" i="9"/>
  <c r="O58" i="34" l="1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O61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C68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C69" i="34"/>
  <c r="D69" i="34"/>
  <c r="E69" i="34"/>
  <c r="F69" i="34"/>
  <c r="G69" i="34"/>
  <c r="H69" i="34"/>
  <c r="I69" i="34"/>
  <c r="J69" i="34"/>
  <c r="K69" i="34"/>
  <c r="L69" i="34"/>
  <c r="M69" i="34"/>
  <c r="N69" i="34"/>
  <c r="O69" i="34"/>
  <c r="B62" i="34"/>
  <c r="B63" i="34"/>
  <c r="B64" i="34"/>
  <c r="B65" i="34"/>
  <c r="B66" i="34"/>
  <c r="B67" i="34"/>
  <c r="B68" i="34"/>
  <c r="B69" i="34"/>
  <c r="B61" i="34"/>
  <c r="O34" i="34"/>
  <c r="O35" i="34"/>
  <c r="O36" i="34"/>
  <c r="O37" i="34"/>
  <c r="O38" i="34"/>
  <c r="O39" i="34"/>
  <c r="O40" i="34"/>
  <c r="O41" i="34"/>
  <c r="O42" i="34"/>
  <c r="B34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82" i="34" s="1"/>
  <c r="B12" i="34" s="1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80" i="34" s="1"/>
  <c r="B10" i="34" s="1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78" i="34" s="1"/>
  <c r="B8" i="34" s="1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76" i="34" s="1"/>
  <c r="B6" i="34" s="1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N34" i="34"/>
  <c r="N74" i="34" s="1"/>
  <c r="N4" i="34" s="1"/>
  <c r="M34" i="34"/>
  <c r="L34" i="34"/>
  <c r="K34" i="34"/>
  <c r="J34" i="34"/>
  <c r="J74" i="34" s="1"/>
  <c r="J4" i="34" s="1"/>
  <c r="I34" i="34"/>
  <c r="H34" i="34"/>
  <c r="G34" i="34"/>
  <c r="F34" i="34"/>
  <c r="F74" i="34" s="1"/>
  <c r="F4" i="34" s="1"/>
  <c r="E34" i="34"/>
  <c r="D34" i="34"/>
  <c r="C34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K82" i="34" l="1"/>
  <c r="K12" i="34" s="1"/>
  <c r="C75" i="34"/>
  <c r="C5" i="34" s="1"/>
  <c r="G75" i="34"/>
  <c r="G5" i="34" s="1"/>
  <c r="K76" i="34"/>
  <c r="K6" i="34" s="1"/>
  <c r="N77" i="34"/>
  <c r="N7" i="34" s="1"/>
  <c r="L79" i="34"/>
  <c r="L9" i="34" s="1"/>
  <c r="K80" i="34"/>
  <c r="K10" i="34" s="1"/>
  <c r="E82" i="34"/>
  <c r="E12" i="34" s="1"/>
  <c r="M82" i="34"/>
  <c r="M12" i="34" s="1"/>
  <c r="E76" i="34"/>
  <c r="E6" i="34" s="1"/>
  <c r="D81" i="34"/>
  <c r="D11" i="34" s="1"/>
  <c r="B75" i="34"/>
  <c r="B5" i="34" s="1"/>
  <c r="K75" i="34"/>
  <c r="K5" i="34" s="1"/>
  <c r="F76" i="34"/>
  <c r="F6" i="34" s="1"/>
  <c r="J76" i="34"/>
  <c r="J6" i="34" s="1"/>
  <c r="N76" i="34"/>
  <c r="N6" i="34" s="1"/>
  <c r="E77" i="34"/>
  <c r="E7" i="34" s="1"/>
  <c r="I77" i="34"/>
  <c r="I7" i="34" s="1"/>
  <c r="M77" i="34"/>
  <c r="M7" i="34" s="1"/>
  <c r="D78" i="34"/>
  <c r="D8" i="34" s="1"/>
  <c r="H78" i="34"/>
  <c r="H8" i="34" s="1"/>
  <c r="L78" i="34"/>
  <c r="L8" i="34" s="1"/>
  <c r="C79" i="34"/>
  <c r="C9" i="34" s="1"/>
  <c r="G79" i="34"/>
  <c r="G9" i="34" s="1"/>
  <c r="K79" i="34"/>
  <c r="K9" i="34" s="1"/>
  <c r="F80" i="34"/>
  <c r="F10" i="34" s="1"/>
  <c r="J80" i="34"/>
  <c r="J10" i="34" s="1"/>
  <c r="N80" i="34"/>
  <c r="N10" i="34" s="1"/>
  <c r="E81" i="34"/>
  <c r="E11" i="34" s="1"/>
  <c r="I81" i="34"/>
  <c r="I11" i="34" s="1"/>
  <c r="M81" i="34"/>
  <c r="M11" i="34" s="1"/>
  <c r="D82" i="34"/>
  <c r="D12" i="34" s="1"/>
  <c r="H82" i="34"/>
  <c r="H12" i="34" s="1"/>
  <c r="L82" i="34"/>
  <c r="L12" i="34" s="1"/>
  <c r="N75" i="34"/>
  <c r="N5" i="34" s="1"/>
  <c r="I76" i="34"/>
  <c r="I6" i="34" s="1"/>
  <c r="M76" i="34"/>
  <c r="M6" i="34" s="1"/>
  <c r="D77" i="34"/>
  <c r="D7" i="34" s="1"/>
  <c r="H77" i="34"/>
  <c r="H7" i="34" s="1"/>
  <c r="L77" i="34"/>
  <c r="L7" i="34" s="1"/>
  <c r="C78" i="34"/>
  <c r="C8" i="34" s="1"/>
  <c r="G78" i="34"/>
  <c r="G8" i="34" s="1"/>
  <c r="K78" i="34"/>
  <c r="K8" i="34" s="1"/>
  <c r="F79" i="34"/>
  <c r="F9" i="34" s="1"/>
  <c r="J79" i="34"/>
  <c r="J9" i="34" s="1"/>
  <c r="N79" i="34"/>
  <c r="N9" i="34" s="1"/>
  <c r="E80" i="34"/>
  <c r="E10" i="34" s="1"/>
  <c r="I80" i="34"/>
  <c r="I10" i="34" s="1"/>
  <c r="M80" i="34"/>
  <c r="M10" i="34" s="1"/>
  <c r="H81" i="34"/>
  <c r="H11" i="34" s="1"/>
  <c r="L81" i="34"/>
  <c r="L11" i="34" s="1"/>
  <c r="C82" i="34"/>
  <c r="C12" i="34" s="1"/>
  <c r="G82" i="34"/>
  <c r="G12" i="34" s="1"/>
  <c r="B74" i="34"/>
  <c r="B4" i="34" s="1"/>
  <c r="O82" i="34"/>
  <c r="O12" i="34" s="1"/>
  <c r="O78" i="34"/>
  <c r="O8" i="34" s="1"/>
  <c r="M78" i="34"/>
  <c r="M8" i="34" s="1"/>
  <c r="B81" i="34"/>
  <c r="B11" i="34" s="1"/>
  <c r="B77" i="34"/>
  <c r="B7" i="34" s="1"/>
  <c r="O81" i="34"/>
  <c r="K81" i="34"/>
  <c r="K11" i="34" s="1"/>
  <c r="C81" i="34"/>
  <c r="C11" i="34" s="1"/>
  <c r="H80" i="34"/>
  <c r="H10" i="34" s="1"/>
  <c r="I79" i="34"/>
  <c r="I9" i="34" s="1"/>
  <c r="O77" i="34"/>
  <c r="M75" i="34"/>
  <c r="M5" i="34" s="1"/>
  <c r="I74" i="34"/>
  <c r="I4" i="34" s="1"/>
  <c r="E74" i="34"/>
  <c r="E4" i="34" s="1"/>
  <c r="D75" i="34"/>
  <c r="D5" i="34" s="1"/>
  <c r="L75" i="34"/>
  <c r="L5" i="34" s="1"/>
  <c r="G76" i="34"/>
  <c r="G6" i="34" s="1"/>
  <c r="F77" i="34"/>
  <c r="F7" i="34" s="1"/>
  <c r="J77" i="34"/>
  <c r="J7" i="34" s="1"/>
  <c r="E78" i="34"/>
  <c r="E8" i="34" s="1"/>
  <c r="I78" i="34"/>
  <c r="I8" i="34" s="1"/>
  <c r="D79" i="34"/>
  <c r="D9" i="34" s="1"/>
  <c r="H79" i="34"/>
  <c r="H9" i="34" s="1"/>
  <c r="C80" i="34"/>
  <c r="C10" i="34" s="1"/>
  <c r="G80" i="34"/>
  <c r="G10" i="34" s="1"/>
  <c r="F81" i="34"/>
  <c r="F11" i="34" s="1"/>
  <c r="J81" i="34"/>
  <c r="J11" i="34" s="1"/>
  <c r="N81" i="34"/>
  <c r="N11" i="34" s="1"/>
  <c r="I82" i="34"/>
  <c r="I12" i="34" s="1"/>
  <c r="B79" i="34"/>
  <c r="B9" i="34" s="1"/>
  <c r="H75" i="34"/>
  <c r="H5" i="34" s="1"/>
  <c r="C76" i="34"/>
  <c r="C6" i="34" s="1"/>
  <c r="N70" i="34"/>
  <c r="F70" i="34"/>
  <c r="K70" i="34"/>
  <c r="I75" i="34"/>
  <c r="I5" i="34" s="1"/>
  <c r="L76" i="34"/>
  <c r="L6" i="34" s="1"/>
  <c r="C77" i="34"/>
  <c r="C7" i="34" s="1"/>
  <c r="F78" i="34"/>
  <c r="F8" i="34" s="1"/>
  <c r="E79" i="34"/>
  <c r="E9" i="34" s="1"/>
  <c r="M79" i="34"/>
  <c r="M9" i="34" s="1"/>
  <c r="L80" i="34"/>
  <c r="L10" i="34" s="1"/>
  <c r="F82" i="34"/>
  <c r="F12" i="34" s="1"/>
  <c r="N82" i="34"/>
  <c r="N12" i="34" s="1"/>
  <c r="O80" i="34"/>
  <c r="O76" i="34"/>
  <c r="O70" i="34"/>
  <c r="C70" i="34"/>
  <c r="J70" i="34"/>
  <c r="D43" i="34"/>
  <c r="D74" i="34"/>
  <c r="D4" i="34" s="1"/>
  <c r="H43" i="34"/>
  <c r="H74" i="34"/>
  <c r="H4" i="34" s="1"/>
  <c r="L43" i="34"/>
  <c r="L74" i="34"/>
  <c r="L4" i="34" s="1"/>
  <c r="O43" i="34"/>
  <c r="M74" i="34"/>
  <c r="M4" i="34" s="1"/>
  <c r="M70" i="34"/>
  <c r="E70" i="34"/>
  <c r="E75" i="34"/>
  <c r="E5" i="34" s="1"/>
  <c r="D76" i="34"/>
  <c r="D6" i="34" s="1"/>
  <c r="H76" i="34"/>
  <c r="H6" i="34" s="1"/>
  <c r="G77" i="34"/>
  <c r="G7" i="34" s="1"/>
  <c r="K77" i="34"/>
  <c r="K7" i="34" s="1"/>
  <c r="J78" i="34"/>
  <c r="J8" i="34" s="1"/>
  <c r="N78" i="34"/>
  <c r="N8" i="34" s="1"/>
  <c r="D80" i="34"/>
  <c r="D10" i="34" s="1"/>
  <c r="G81" i="34"/>
  <c r="G11" i="34" s="1"/>
  <c r="J82" i="34"/>
  <c r="J12" i="34" s="1"/>
  <c r="B70" i="34"/>
  <c r="G70" i="34"/>
  <c r="I70" i="34"/>
  <c r="O74" i="34"/>
  <c r="C43" i="34"/>
  <c r="C74" i="34"/>
  <c r="C4" i="34" s="1"/>
  <c r="G43" i="34"/>
  <c r="G74" i="34"/>
  <c r="G4" i="34" s="1"/>
  <c r="K43" i="34"/>
  <c r="B43" i="34"/>
  <c r="F43" i="34"/>
  <c r="F75" i="34"/>
  <c r="F5" i="34" s="1"/>
  <c r="J43" i="34"/>
  <c r="J75" i="34"/>
  <c r="J5" i="34" s="1"/>
  <c r="N43" i="34"/>
  <c r="O79" i="34"/>
  <c r="O75" i="34"/>
  <c r="K74" i="34"/>
  <c r="K4" i="34" s="1"/>
  <c r="L70" i="34"/>
  <c r="H70" i="34"/>
  <c r="D70" i="34"/>
  <c r="E43" i="34"/>
  <c r="E83" i="34" s="1"/>
  <c r="E13" i="34" s="1"/>
  <c r="I43" i="34"/>
  <c r="I83" i="34" s="1"/>
  <c r="I13" i="34" s="1"/>
  <c r="M43" i="34"/>
  <c r="R78" i="34" l="1"/>
  <c r="R82" i="34"/>
  <c r="P78" i="34"/>
  <c r="Q78" i="34" s="1"/>
  <c r="O10" i="34"/>
  <c r="R80" i="34"/>
  <c r="P80" i="34"/>
  <c r="Q80" i="34" s="1"/>
  <c r="O11" i="34"/>
  <c r="R81" i="34"/>
  <c r="P81" i="34"/>
  <c r="Q81" i="34" s="1"/>
  <c r="O5" i="34"/>
  <c r="R75" i="34"/>
  <c r="P75" i="34"/>
  <c r="Q75" i="34" s="1"/>
  <c r="J83" i="34"/>
  <c r="J13" i="34" s="1"/>
  <c r="J14" i="34" s="1"/>
  <c r="C83" i="34"/>
  <c r="C13" i="34" s="1"/>
  <c r="O6" i="34"/>
  <c r="R76" i="34"/>
  <c r="P76" i="34"/>
  <c r="Q76" i="34" s="1"/>
  <c r="O7" i="34"/>
  <c r="R77" i="34"/>
  <c r="P77" i="34"/>
  <c r="Q77" i="34" s="1"/>
  <c r="O4" i="34"/>
  <c r="R74" i="34"/>
  <c r="P74" i="34"/>
  <c r="Q74" i="34" s="1"/>
  <c r="P82" i="34"/>
  <c r="Q82" i="34" s="1"/>
  <c r="O9" i="34"/>
  <c r="R79" i="34"/>
  <c r="P79" i="34"/>
  <c r="Q79" i="34" s="1"/>
  <c r="N83" i="34"/>
  <c r="N13" i="34" s="1"/>
  <c r="K83" i="34"/>
  <c r="K13" i="34" s="1"/>
  <c r="F83" i="34"/>
  <c r="F13" i="34" s="1"/>
  <c r="G83" i="34"/>
  <c r="G13" i="34" s="1"/>
  <c r="O83" i="34"/>
  <c r="H83" i="34"/>
  <c r="H13" i="34" s="1"/>
  <c r="B83" i="34"/>
  <c r="B13" i="34" s="1"/>
  <c r="L83" i="34"/>
  <c r="L13" i="34" s="1"/>
  <c r="D83" i="34"/>
  <c r="D13" i="34" s="1"/>
  <c r="M83" i="34"/>
  <c r="M13" i="34" s="1"/>
  <c r="K14" i="34" l="1"/>
  <c r="L14" i="34"/>
  <c r="N14" i="34"/>
  <c r="M14" i="34"/>
  <c r="O13" i="34"/>
  <c r="O14" i="34" s="1"/>
  <c r="R83" i="34"/>
  <c r="P83" i="34"/>
  <c r="Q83" i="34" s="1"/>
  <c r="H87" i="33"/>
  <c r="D32" i="30"/>
  <c r="E84" i="32" l="1"/>
  <c r="D89" i="22"/>
  <c r="D4" i="22" s="1"/>
  <c r="G85" i="33"/>
  <c r="H85" i="33"/>
  <c r="D90" i="24"/>
  <c r="AP116" i="8"/>
  <c r="AR116" i="8" s="1"/>
  <c r="D27" i="8" s="1"/>
  <c r="AN116" i="8"/>
  <c r="AM116" i="8"/>
  <c r="AK116" i="8"/>
  <c r="AJ116" i="8"/>
  <c r="AH116" i="8"/>
  <c r="AG116" i="8"/>
  <c r="AE116" i="8"/>
  <c r="AD116" i="8"/>
  <c r="AB116" i="8"/>
  <c r="AA116" i="8"/>
  <c r="Y116" i="8"/>
  <c r="X116" i="8"/>
  <c r="V116" i="8"/>
  <c r="U116" i="8"/>
  <c r="S116" i="8"/>
  <c r="R116" i="8"/>
  <c r="P116" i="8"/>
  <c r="O116" i="8"/>
  <c r="M116" i="8"/>
  <c r="L116" i="8"/>
  <c r="J116" i="8"/>
  <c r="I116" i="8"/>
  <c r="G116" i="8"/>
  <c r="F116" i="8"/>
  <c r="D116" i="8"/>
  <c r="C116" i="8"/>
  <c r="AN200" i="8"/>
  <c r="AM200" i="8"/>
  <c r="AK200" i="8"/>
  <c r="AJ200" i="8"/>
  <c r="AH200" i="8"/>
  <c r="AG200" i="8"/>
  <c r="AE200" i="8"/>
  <c r="AD200" i="8"/>
  <c r="AB200" i="8"/>
  <c r="AA200" i="8"/>
  <c r="Y200" i="8"/>
  <c r="X200" i="8"/>
  <c r="V200" i="8"/>
  <c r="U200" i="8"/>
  <c r="S200" i="8"/>
  <c r="R200" i="8"/>
  <c r="P200" i="8"/>
  <c r="O200" i="8"/>
  <c r="M200" i="8"/>
  <c r="L200" i="8"/>
  <c r="J200" i="8"/>
  <c r="I200" i="8"/>
  <c r="G200" i="8"/>
  <c r="F200" i="8"/>
  <c r="D200" i="8"/>
  <c r="C200" i="8"/>
  <c r="AN286" i="8"/>
  <c r="AM286" i="8"/>
  <c r="AK286" i="8"/>
  <c r="AJ286" i="8"/>
  <c r="AH286" i="8"/>
  <c r="AG286" i="8"/>
  <c r="AE286" i="8"/>
  <c r="AD286" i="8"/>
  <c r="AB286" i="8"/>
  <c r="AA286" i="8"/>
  <c r="Y286" i="8"/>
  <c r="X286" i="8"/>
  <c r="V286" i="8"/>
  <c r="U286" i="8"/>
  <c r="S286" i="8"/>
  <c r="R286" i="8"/>
  <c r="P286" i="8"/>
  <c r="O286" i="8"/>
  <c r="M286" i="8"/>
  <c r="L286" i="8"/>
  <c r="J286" i="8"/>
  <c r="I286" i="8"/>
  <c r="G286" i="8"/>
  <c r="F286" i="8"/>
  <c r="D286" i="8"/>
  <c r="C286" i="8"/>
  <c r="AN372" i="8"/>
  <c r="AM372" i="8"/>
  <c r="AK372" i="8"/>
  <c r="AJ372" i="8"/>
  <c r="AH372" i="8"/>
  <c r="AG372" i="8"/>
  <c r="AE372" i="8"/>
  <c r="AD372" i="8"/>
  <c r="AB372" i="8"/>
  <c r="AA372" i="8"/>
  <c r="Y372" i="8"/>
  <c r="X372" i="8"/>
  <c r="V372" i="8"/>
  <c r="U372" i="8"/>
  <c r="S372" i="8"/>
  <c r="R372" i="8"/>
  <c r="P372" i="8"/>
  <c r="O372" i="8"/>
  <c r="M372" i="8"/>
  <c r="L372" i="8"/>
  <c r="J372" i="8"/>
  <c r="I372" i="8"/>
  <c r="G372" i="8"/>
  <c r="F372" i="8"/>
  <c r="D372" i="8"/>
  <c r="C372" i="8"/>
  <c r="AN455" i="8"/>
  <c r="AM455" i="8"/>
  <c r="AK455" i="8"/>
  <c r="AJ455" i="8"/>
  <c r="AH455" i="8"/>
  <c r="AG455" i="8"/>
  <c r="AE455" i="8"/>
  <c r="AD455" i="8"/>
  <c r="AB455" i="8"/>
  <c r="AA455" i="8"/>
  <c r="Y455" i="8"/>
  <c r="X455" i="8"/>
  <c r="V455" i="8"/>
  <c r="U455" i="8"/>
  <c r="S455" i="8"/>
  <c r="R455" i="8"/>
  <c r="P455" i="8"/>
  <c r="O455" i="8"/>
  <c r="M455" i="8"/>
  <c r="L455" i="8"/>
  <c r="J455" i="8"/>
  <c r="I455" i="8"/>
  <c r="G455" i="8"/>
  <c r="F455" i="8"/>
  <c r="D455" i="8"/>
  <c r="C455" i="8"/>
  <c r="AN539" i="8"/>
  <c r="AM539" i="8"/>
  <c r="AK539" i="8"/>
  <c r="AJ539" i="8"/>
  <c r="AH539" i="8"/>
  <c r="AG539" i="8"/>
  <c r="AE539" i="8"/>
  <c r="AD539" i="8"/>
  <c r="AB539" i="8"/>
  <c r="AA539" i="8"/>
  <c r="Y539" i="8"/>
  <c r="X539" i="8"/>
  <c r="V539" i="8"/>
  <c r="U539" i="8"/>
  <c r="S539" i="8"/>
  <c r="R539" i="8"/>
  <c r="P539" i="8"/>
  <c r="O539" i="8"/>
  <c r="M539" i="8"/>
  <c r="L539" i="8"/>
  <c r="J539" i="8"/>
  <c r="I539" i="8"/>
  <c r="G539" i="8"/>
  <c r="F539" i="8"/>
  <c r="D539" i="8"/>
  <c r="C539" i="8"/>
  <c r="AN626" i="8"/>
  <c r="AM626" i="8"/>
  <c r="AK626" i="8"/>
  <c r="AJ626" i="8"/>
  <c r="AH626" i="8"/>
  <c r="AG626" i="8"/>
  <c r="AE626" i="8"/>
  <c r="AD626" i="8"/>
  <c r="AB626" i="8"/>
  <c r="AA626" i="8"/>
  <c r="Y626" i="8"/>
  <c r="X626" i="8"/>
  <c r="V626" i="8"/>
  <c r="U626" i="8"/>
  <c r="S626" i="8"/>
  <c r="R626" i="8"/>
  <c r="P626" i="8"/>
  <c r="O626" i="8"/>
  <c r="M626" i="8"/>
  <c r="L626" i="8"/>
  <c r="J626" i="8"/>
  <c r="I626" i="8"/>
  <c r="G626" i="8"/>
  <c r="F626" i="8"/>
  <c r="D626" i="8"/>
  <c r="C626" i="8"/>
  <c r="AQ614" i="8"/>
  <c r="AP614" i="8"/>
  <c r="D11" i="8" s="1"/>
  <c r="I11" i="8" s="1"/>
  <c r="AN614" i="8"/>
  <c r="AM614" i="8"/>
  <c r="AK614" i="8"/>
  <c r="AJ614" i="8"/>
  <c r="AH614" i="8"/>
  <c r="AG614" i="8"/>
  <c r="AE614" i="8"/>
  <c r="AD614" i="8"/>
  <c r="AB614" i="8"/>
  <c r="AA614" i="8"/>
  <c r="Y614" i="8"/>
  <c r="X614" i="8"/>
  <c r="V614" i="8"/>
  <c r="U614" i="8"/>
  <c r="S614" i="8"/>
  <c r="R614" i="8"/>
  <c r="P614" i="8"/>
  <c r="O614" i="8"/>
  <c r="M614" i="8"/>
  <c r="L614" i="8"/>
  <c r="J614" i="8"/>
  <c r="I614" i="8"/>
  <c r="G614" i="8"/>
  <c r="F614" i="8"/>
  <c r="D614" i="8"/>
  <c r="C614" i="8"/>
  <c r="AQ527" i="8"/>
  <c r="AP527" i="8"/>
  <c r="D10" i="8" s="1"/>
  <c r="I10" i="8" s="1"/>
  <c r="AN527" i="8"/>
  <c r="AM527" i="8"/>
  <c r="AK527" i="8"/>
  <c r="AJ527" i="8"/>
  <c r="AH527" i="8"/>
  <c r="AG527" i="8"/>
  <c r="AE527" i="8"/>
  <c r="AD527" i="8"/>
  <c r="AB527" i="8"/>
  <c r="AA527" i="8"/>
  <c r="Y527" i="8"/>
  <c r="X527" i="8"/>
  <c r="V527" i="8"/>
  <c r="U527" i="8"/>
  <c r="S527" i="8"/>
  <c r="R527" i="8"/>
  <c r="P527" i="8"/>
  <c r="O527" i="8"/>
  <c r="M527" i="8"/>
  <c r="L527" i="8"/>
  <c r="J527" i="8"/>
  <c r="I527" i="8"/>
  <c r="G527" i="8"/>
  <c r="F527" i="8"/>
  <c r="D527" i="8"/>
  <c r="C527" i="8"/>
  <c r="AQ443" i="8"/>
  <c r="AP443" i="8"/>
  <c r="D9" i="8" s="1"/>
  <c r="I9" i="8" s="1"/>
  <c r="AN443" i="8"/>
  <c r="AM443" i="8"/>
  <c r="AK443" i="8"/>
  <c r="AJ443" i="8"/>
  <c r="AH443" i="8"/>
  <c r="AG443" i="8"/>
  <c r="AE443" i="8"/>
  <c r="AD443" i="8"/>
  <c r="AB443" i="8"/>
  <c r="AA443" i="8"/>
  <c r="Y443" i="8"/>
  <c r="X443" i="8"/>
  <c r="V443" i="8"/>
  <c r="U443" i="8"/>
  <c r="S443" i="8"/>
  <c r="R443" i="8"/>
  <c r="P443" i="8"/>
  <c r="O443" i="8"/>
  <c r="M443" i="8"/>
  <c r="L443" i="8"/>
  <c r="J443" i="8"/>
  <c r="I443" i="8"/>
  <c r="G443" i="8"/>
  <c r="F443" i="8"/>
  <c r="D443" i="8"/>
  <c r="C443" i="8"/>
  <c r="AQ360" i="8"/>
  <c r="AP360" i="8"/>
  <c r="D8" i="8" s="1"/>
  <c r="I8" i="8" s="1"/>
  <c r="AN360" i="8"/>
  <c r="AM360" i="8"/>
  <c r="AK360" i="8"/>
  <c r="AJ360" i="8"/>
  <c r="AH360" i="8"/>
  <c r="AG360" i="8"/>
  <c r="AE360" i="8"/>
  <c r="AD360" i="8"/>
  <c r="AB360" i="8"/>
  <c r="AA360" i="8"/>
  <c r="Y360" i="8"/>
  <c r="X360" i="8"/>
  <c r="V360" i="8"/>
  <c r="U360" i="8"/>
  <c r="S360" i="8"/>
  <c r="R360" i="8"/>
  <c r="P360" i="8"/>
  <c r="O360" i="8"/>
  <c r="M360" i="8"/>
  <c r="L360" i="8"/>
  <c r="J360" i="8"/>
  <c r="I360" i="8"/>
  <c r="G360" i="8"/>
  <c r="F360" i="8"/>
  <c r="D360" i="8"/>
  <c r="C360" i="8"/>
  <c r="AQ274" i="8"/>
  <c r="AP274" i="8"/>
  <c r="D7" i="8" s="1"/>
  <c r="I7" i="8" s="1"/>
  <c r="AN274" i="8"/>
  <c r="AM274" i="8"/>
  <c r="AK274" i="8"/>
  <c r="AJ274" i="8"/>
  <c r="AH274" i="8"/>
  <c r="AG274" i="8"/>
  <c r="AE274" i="8"/>
  <c r="AD274" i="8"/>
  <c r="AB274" i="8"/>
  <c r="AA274" i="8"/>
  <c r="Y274" i="8"/>
  <c r="X274" i="8"/>
  <c r="V274" i="8"/>
  <c r="U274" i="8"/>
  <c r="S274" i="8"/>
  <c r="R274" i="8"/>
  <c r="P274" i="8"/>
  <c r="O274" i="8"/>
  <c r="M274" i="8"/>
  <c r="L274" i="8"/>
  <c r="J274" i="8"/>
  <c r="I274" i="8"/>
  <c r="G274" i="8"/>
  <c r="F274" i="8"/>
  <c r="D274" i="8"/>
  <c r="C274" i="8"/>
  <c r="AQ188" i="8"/>
  <c r="AR188" i="8" s="1"/>
  <c r="AN188" i="8"/>
  <c r="AM188" i="8"/>
  <c r="AK188" i="8"/>
  <c r="AJ188" i="8"/>
  <c r="AH188" i="8"/>
  <c r="AG188" i="8"/>
  <c r="AE188" i="8"/>
  <c r="AD188" i="8"/>
  <c r="AB188" i="8"/>
  <c r="AA188" i="8"/>
  <c r="Y188" i="8"/>
  <c r="X188" i="8"/>
  <c r="V188" i="8"/>
  <c r="U188" i="8"/>
  <c r="S188" i="8"/>
  <c r="R188" i="8"/>
  <c r="P188" i="8"/>
  <c r="O188" i="8"/>
  <c r="M188" i="8"/>
  <c r="L188" i="8"/>
  <c r="J188" i="8"/>
  <c r="I188" i="8"/>
  <c r="G188" i="8"/>
  <c r="F188" i="8"/>
  <c r="D188" i="8"/>
  <c r="C188" i="8"/>
  <c r="AQ104" i="8"/>
  <c r="AP104" i="8"/>
  <c r="D5" i="8" s="1"/>
  <c r="I5" i="8" s="1"/>
  <c r="AN104" i="8"/>
  <c r="AM104" i="8"/>
  <c r="AK104" i="8"/>
  <c r="AJ104" i="8"/>
  <c r="AH104" i="8"/>
  <c r="AG104" i="8"/>
  <c r="AE104" i="8"/>
  <c r="AD104" i="8"/>
  <c r="AB104" i="8"/>
  <c r="AA104" i="8"/>
  <c r="Y104" i="8"/>
  <c r="X104" i="8"/>
  <c r="V104" i="8"/>
  <c r="U104" i="8"/>
  <c r="S104" i="8"/>
  <c r="R104" i="8"/>
  <c r="P104" i="8"/>
  <c r="O104" i="8"/>
  <c r="M104" i="8"/>
  <c r="L104" i="8"/>
  <c r="J104" i="8"/>
  <c r="I104" i="8"/>
  <c r="G104" i="8"/>
  <c r="F104" i="8"/>
  <c r="D104" i="8"/>
  <c r="C104" i="8"/>
  <c r="AI89" i="19"/>
  <c r="AI6" i="19" s="1"/>
  <c r="AD6" i="19"/>
  <c r="E6" i="19"/>
  <c r="I6" i="19"/>
  <c r="M6" i="19"/>
  <c r="U89" i="19"/>
  <c r="U6" i="19" s="1"/>
  <c r="AH89" i="19"/>
  <c r="AH6" i="19" s="1"/>
  <c r="AG89" i="19"/>
  <c r="AG6" i="19" s="1"/>
  <c r="AF89" i="19"/>
  <c r="AF6" i="19" s="1"/>
  <c r="AE89" i="19"/>
  <c r="AE6" i="19" s="1"/>
  <c r="AD89" i="19"/>
  <c r="AC89" i="19"/>
  <c r="AC6" i="19" s="1"/>
  <c r="AB89" i="19"/>
  <c r="AB6" i="19" s="1"/>
  <c r="AA89" i="19"/>
  <c r="AA6" i="19" s="1"/>
  <c r="Z89" i="19"/>
  <c r="Z6" i="19" s="1"/>
  <c r="Y89" i="19"/>
  <c r="Y6" i="19" s="1"/>
  <c r="X89" i="19"/>
  <c r="X6" i="19" s="1"/>
  <c r="W89" i="19"/>
  <c r="W6" i="19" s="1"/>
  <c r="V89" i="19"/>
  <c r="V6" i="19" s="1"/>
  <c r="D89" i="19"/>
  <c r="D6" i="19" s="1"/>
  <c r="E89" i="19"/>
  <c r="F89" i="19"/>
  <c r="F6" i="19" s="1"/>
  <c r="G89" i="19"/>
  <c r="G6" i="19" s="1"/>
  <c r="H89" i="19"/>
  <c r="H6" i="19" s="1"/>
  <c r="I89" i="19"/>
  <c r="J89" i="19"/>
  <c r="J6" i="19" s="1"/>
  <c r="K89" i="19"/>
  <c r="K6" i="19" s="1"/>
  <c r="L89" i="19"/>
  <c r="L6" i="19" s="1"/>
  <c r="M89" i="19"/>
  <c r="N89" i="19"/>
  <c r="N6" i="19" s="1"/>
  <c r="O89" i="19"/>
  <c r="O6" i="19" s="1"/>
  <c r="P89" i="19"/>
  <c r="P6" i="19" s="1"/>
  <c r="Q89" i="19"/>
  <c r="Q6" i="19" s="1"/>
  <c r="C89" i="19"/>
  <c r="C6" i="19" s="1"/>
  <c r="D5" i="7"/>
  <c r="H5" i="7"/>
  <c r="D86" i="7"/>
  <c r="E86" i="7"/>
  <c r="E5" i="7" s="1"/>
  <c r="F86" i="7"/>
  <c r="F5" i="7" s="1"/>
  <c r="G86" i="7"/>
  <c r="G5" i="7" s="1"/>
  <c r="H86" i="7"/>
  <c r="I86" i="7"/>
  <c r="I5" i="7" s="1"/>
  <c r="J86" i="7"/>
  <c r="J5" i="7" s="1"/>
  <c r="K86" i="7"/>
  <c r="K5" i="7" s="1"/>
  <c r="L86" i="7"/>
  <c r="L5" i="7" s="1"/>
  <c r="M86" i="7"/>
  <c r="M5" i="7" s="1"/>
  <c r="N86" i="7"/>
  <c r="N5" i="7" s="1"/>
  <c r="O86" i="7"/>
  <c r="O5" i="7" s="1"/>
  <c r="P86" i="7"/>
  <c r="P5" i="7" s="1"/>
  <c r="C86" i="7"/>
  <c r="C5" i="7" s="1"/>
  <c r="AI75" i="14"/>
  <c r="AH75" i="14"/>
  <c r="AG75" i="14"/>
  <c r="AF75" i="14"/>
  <c r="AE75" i="14"/>
  <c r="AD75" i="14"/>
  <c r="AC75" i="14"/>
  <c r="AB75" i="14"/>
  <c r="AA75" i="14"/>
  <c r="W75" i="14"/>
  <c r="V75" i="14"/>
  <c r="U75" i="14"/>
  <c r="T75" i="14"/>
  <c r="S75" i="14"/>
  <c r="R75" i="14"/>
  <c r="Q75" i="14"/>
  <c r="P75" i="14"/>
  <c r="O75" i="14"/>
  <c r="D75" i="14"/>
  <c r="E75" i="14"/>
  <c r="F75" i="14"/>
  <c r="G75" i="14"/>
  <c r="H75" i="14"/>
  <c r="I75" i="14"/>
  <c r="J75" i="14"/>
  <c r="K75" i="14"/>
  <c r="C75" i="14"/>
  <c r="M50" i="14"/>
  <c r="L50" i="14"/>
  <c r="K50" i="14"/>
  <c r="D50" i="14"/>
  <c r="E50" i="14"/>
  <c r="C50" i="14"/>
  <c r="N23" i="14"/>
  <c r="M23" i="14"/>
  <c r="I23" i="14"/>
  <c r="H23" i="14"/>
  <c r="D23" i="14"/>
  <c r="C23" i="14"/>
  <c r="C96" i="13"/>
  <c r="AD71" i="15"/>
  <c r="AE71" i="15"/>
  <c r="AF71" i="15"/>
  <c r="AG71" i="15"/>
  <c r="AH71" i="15"/>
  <c r="AI71" i="15"/>
  <c r="AJ71" i="15"/>
  <c r="AK71" i="15"/>
  <c r="AC71" i="15"/>
  <c r="Q71" i="15"/>
  <c r="R71" i="15"/>
  <c r="S71" i="15"/>
  <c r="T71" i="15"/>
  <c r="U71" i="15"/>
  <c r="V71" i="15"/>
  <c r="W71" i="15"/>
  <c r="X71" i="15"/>
  <c r="P71" i="15"/>
  <c r="D71" i="15"/>
  <c r="E71" i="15"/>
  <c r="F71" i="15"/>
  <c r="G71" i="15"/>
  <c r="H71" i="15"/>
  <c r="I71" i="15"/>
  <c r="J71" i="15"/>
  <c r="K71" i="15"/>
  <c r="C71" i="15"/>
  <c r="U48" i="15"/>
  <c r="T48" i="15"/>
  <c r="S48" i="15"/>
  <c r="M48" i="15"/>
  <c r="L48" i="15"/>
  <c r="K48" i="15"/>
  <c r="C48" i="15"/>
  <c r="D48" i="15"/>
  <c r="E48" i="15"/>
  <c r="I23" i="15"/>
  <c r="H23" i="15"/>
  <c r="D23" i="15"/>
  <c r="C23" i="15"/>
  <c r="D87" i="12"/>
  <c r="D5" i="12" s="1"/>
  <c r="D87" i="5"/>
  <c r="D5" i="5" s="1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C173" i="2"/>
  <c r="C255" i="2"/>
  <c r="D87" i="1"/>
  <c r="E87" i="1"/>
  <c r="F87" i="1"/>
  <c r="F5" i="1" s="1"/>
  <c r="G87" i="1"/>
  <c r="G5" i="1" s="1"/>
  <c r="H87" i="1"/>
  <c r="I87" i="1"/>
  <c r="J87" i="1"/>
  <c r="J5" i="1" s="1"/>
  <c r="K87" i="1"/>
  <c r="K5" i="1" s="1"/>
  <c r="K18" i="1" s="1"/>
  <c r="L87" i="1"/>
  <c r="M87" i="1"/>
  <c r="M5" i="1" s="1"/>
  <c r="M18" i="1" s="1"/>
  <c r="N87" i="1"/>
  <c r="N5" i="1" s="1"/>
  <c r="O87" i="1"/>
  <c r="O5" i="1" s="1"/>
  <c r="P87" i="1"/>
  <c r="P5" i="1" s="1"/>
  <c r="C87" i="1"/>
  <c r="C5" i="1" s="1"/>
  <c r="D5" i="1"/>
  <c r="E5" i="1"/>
  <c r="H5" i="1"/>
  <c r="I5" i="1"/>
  <c r="L5" i="1"/>
  <c r="C17" i="1"/>
  <c r="N18" i="1" l="1"/>
  <c r="C91" i="2"/>
  <c r="T5" i="7"/>
  <c r="S5" i="7"/>
  <c r="P18" i="1"/>
  <c r="AI104" i="8"/>
  <c r="Q188" i="8"/>
  <c r="L18" i="1"/>
  <c r="O18" i="1"/>
  <c r="C5" i="2"/>
  <c r="AC286" i="8"/>
  <c r="AO286" i="8"/>
  <c r="H200" i="8"/>
  <c r="T200" i="8"/>
  <c r="Z200" i="8"/>
  <c r="AF200" i="8"/>
  <c r="AI116" i="8"/>
  <c r="AC200" i="8"/>
  <c r="T116" i="8"/>
  <c r="AF116" i="8"/>
  <c r="AL116" i="8"/>
  <c r="N188" i="8"/>
  <c r="T188" i="8"/>
  <c r="Z188" i="8"/>
  <c r="W200" i="8"/>
  <c r="Z443" i="8"/>
  <c r="K274" i="8"/>
  <c r="AI274" i="8"/>
  <c r="E443" i="8"/>
  <c r="K443" i="8"/>
  <c r="Q443" i="8"/>
  <c r="E626" i="8"/>
  <c r="K626" i="8"/>
  <c r="W626" i="8"/>
  <c r="AC626" i="8"/>
  <c r="AO626" i="8"/>
  <c r="H116" i="8"/>
  <c r="K527" i="8"/>
  <c r="AI527" i="8"/>
  <c r="AI188" i="8"/>
  <c r="H274" i="8"/>
  <c r="N274" i="8"/>
  <c r="T274" i="8"/>
  <c r="AF274" i="8"/>
  <c r="AL274" i="8"/>
  <c r="AR274" i="8"/>
  <c r="AR360" i="8"/>
  <c r="H443" i="8"/>
  <c r="AR614" i="8"/>
  <c r="H626" i="8"/>
  <c r="N626" i="8"/>
  <c r="T626" i="8"/>
  <c r="Z626" i="8"/>
  <c r="AF626" i="8"/>
  <c r="AL626" i="8"/>
  <c r="H539" i="8"/>
  <c r="AF539" i="8"/>
  <c r="E116" i="8"/>
  <c r="H104" i="8"/>
  <c r="N104" i="8"/>
  <c r="T104" i="8"/>
  <c r="Z104" i="8"/>
  <c r="AF104" i="8"/>
  <c r="AL104" i="8"/>
  <c r="AR104" i="8"/>
  <c r="K188" i="8"/>
  <c r="AO188" i="8"/>
  <c r="E274" i="8"/>
  <c r="AC274" i="8"/>
  <c r="K360" i="8"/>
  <c r="Q360" i="8"/>
  <c r="AI360" i="8"/>
  <c r="AO360" i="8"/>
  <c r="AF443" i="8"/>
  <c r="N527" i="8"/>
  <c r="T527" i="8"/>
  <c r="Z527" i="8"/>
  <c r="AL527" i="8"/>
  <c r="AR527" i="8"/>
  <c r="H614" i="8"/>
  <c r="N614" i="8"/>
  <c r="T614" i="8"/>
  <c r="Z614" i="8"/>
  <c r="AF614" i="8"/>
  <c r="AL614" i="8"/>
  <c r="N539" i="8"/>
  <c r="AL539" i="8"/>
  <c r="E455" i="8"/>
  <c r="K455" i="8"/>
  <c r="Q455" i="8"/>
  <c r="W455" i="8"/>
  <c r="AC455" i="8"/>
  <c r="AI455" i="8"/>
  <c r="AO455" i="8"/>
  <c r="H372" i="8"/>
  <c r="N372" i="8"/>
  <c r="T372" i="8"/>
  <c r="Z372" i="8"/>
  <c r="AF372" i="8"/>
  <c r="AL372" i="8"/>
  <c r="E286" i="8"/>
  <c r="Q286" i="8"/>
  <c r="W286" i="8"/>
  <c r="Q200" i="8"/>
  <c r="N116" i="8"/>
  <c r="AC116" i="8"/>
  <c r="E104" i="8"/>
  <c r="K104" i="8"/>
  <c r="Q104" i="8"/>
  <c r="W104" i="8"/>
  <c r="AC104" i="8"/>
  <c r="AO104" i="8"/>
  <c r="AL188" i="8"/>
  <c r="H360" i="8"/>
  <c r="N360" i="8"/>
  <c r="T360" i="8"/>
  <c r="AF360" i="8"/>
  <c r="AL360" i="8"/>
  <c r="AC443" i="8"/>
  <c r="AI443" i="8"/>
  <c r="AO443" i="8"/>
  <c r="Q527" i="8"/>
  <c r="AO527" i="8"/>
  <c r="E614" i="8"/>
  <c r="K614" i="8"/>
  <c r="Q614" i="8"/>
  <c r="W614" i="8"/>
  <c r="AC614" i="8"/>
  <c r="AI614" i="8"/>
  <c r="AO614" i="8"/>
  <c r="K539" i="8"/>
  <c r="Q539" i="8"/>
  <c r="W539" i="8"/>
  <c r="AI539" i="8"/>
  <c r="AO539" i="8"/>
  <c r="N455" i="8"/>
  <c r="Z455" i="8"/>
  <c r="AL455" i="8"/>
  <c r="E372" i="8"/>
  <c r="K372" i="8"/>
  <c r="Q372" i="8"/>
  <c r="W372" i="8"/>
  <c r="AC372" i="8"/>
  <c r="AI372" i="8"/>
  <c r="AO372" i="8"/>
  <c r="T286" i="8"/>
  <c r="Z286" i="8"/>
  <c r="K116" i="8"/>
  <c r="E188" i="8"/>
  <c r="AF188" i="8"/>
  <c r="Q274" i="8"/>
  <c r="W274" i="8"/>
  <c r="W360" i="8"/>
  <c r="AC360" i="8"/>
  <c r="W443" i="8"/>
  <c r="AL443" i="8"/>
  <c r="H527" i="8"/>
  <c r="W527" i="8"/>
  <c r="AC527" i="8"/>
  <c r="Q626" i="8"/>
  <c r="E539" i="8"/>
  <c r="T539" i="8"/>
  <c r="Z539" i="8"/>
  <c r="H455" i="8"/>
  <c r="T455" i="8"/>
  <c r="AF455" i="8"/>
  <c r="H286" i="8"/>
  <c r="N286" i="8"/>
  <c r="AI286" i="8"/>
  <c r="E200" i="8"/>
  <c r="K200" i="8"/>
  <c r="AL200" i="8"/>
  <c r="Z116" i="8"/>
  <c r="AO116" i="8"/>
  <c r="H188" i="8"/>
  <c r="W188" i="8"/>
  <c r="AC188" i="8"/>
  <c r="Z274" i="8"/>
  <c r="AO274" i="8"/>
  <c r="E360" i="8"/>
  <c r="Z360" i="8"/>
  <c r="N443" i="8"/>
  <c r="T443" i="8"/>
  <c r="E527" i="8"/>
  <c r="AF527" i="8"/>
  <c r="AI626" i="8"/>
  <c r="AC539" i="8"/>
  <c r="K286" i="8"/>
  <c r="AF286" i="8"/>
  <c r="AL286" i="8"/>
  <c r="N200" i="8"/>
  <c r="AI200" i="8"/>
  <c r="AO200" i="8"/>
  <c r="Q116" i="8"/>
  <c r="W116" i="8"/>
  <c r="AR443" i="8"/>
  <c r="D76" i="10"/>
  <c r="D72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85" i="9"/>
  <c r="S93" i="9"/>
  <c r="D12" i="9" s="1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S92" i="9"/>
  <c r="D11" i="9" s="1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S91" i="9"/>
  <c r="D9" i="9" s="1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S90" i="9"/>
  <c r="D15" i="9" s="1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S89" i="9"/>
  <c r="D14" i="9" s="1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D99" i="11" s="1"/>
  <c r="D11" i="11" s="1"/>
  <c r="S88" i="9"/>
  <c r="D13" i="9" s="1"/>
  <c r="R88" i="9"/>
  <c r="Q88" i="9"/>
  <c r="Q98" i="11" s="1"/>
  <c r="Q10" i="11" s="1"/>
  <c r="P88" i="9"/>
  <c r="P98" i="11" s="1"/>
  <c r="P10" i="11" s="1"/>
  <c r="O88" i="9"/>
  <c r="N88" i="9"/>
  <c r="M88" i="9"/>
  <c r="L88" i="9"/>
  <c r="L98" i="11" s="1"/>
  <c r="L10" i="11" s="1"/>
  <c r="K88" i="9"/>
  <c r="J88" i="9"/>
  <c r="I88" i="9"/>
  <c r="I98" i="11" s="1"/>
  <c r="I10" i="11" s="1"/>
  <c r="H88" i="9"/>
  <c r="H98" i="11" s="1"/>
  <c r="H10" i="11" s="1"/>
  <c r="G88" i="9"/>
  <c r="F88" i="9"/>
  <c r="E88" i="9"/>
  <c r="D88" i="9"/>
  <c r="D98" i="11" s="1"/>
  <c r="D10" i="11" s="1"/>
  <c r="S87" i="9"/>
  <c r="D10" i="9" s="1"/>
  <c r="R87" i="9"/>
  <c r="Q87" i="9"/>
  <c r="Q97" i="11" s="1"/>
  <c r="Q9" i="11" s="1"/>
  <c r="P87" i="9"/>
  <c r="P97" i="11" s="1"/>
  <c r="P9" i="11" s="1"/>
  <c r="O87" i="9"/>
  <c r="O97" i="11" s="1"/>
  <c r="O9" i="11" s="1"/>
  <c r="N87" i="9"/>
  <c r="M87" i="9"/>
  <c r="M97" i="11" s="1"/>
  <c r="M9" i="11" s="1"/>
  <c r="L87" i="9"/>
  <c r="L97" i="11" s="1"/>
  <c r="L9" i="11" s="1"/>
  <c r="K87" i="9"/>
  <c r="K97" i="11" s="1"/>
  <c r="K9" i="11" s="1"/>
  <c r="J87" i="9"/>
  <c r="I87" i="9"/>
  <c r="I97" i="11" s="1"/>
  <c r="I9" i="11" s="1"/>
  <c r="H87" i="9"/>
  <c r="H97" i="11" s="1"/>
  <c r="H9" i="11" s="1"/>
  <c r="G87" i="9"/>
  <c r="G97" i="11" s="1"/>
  <c r="G9" i="11" s="1"/>
  <c r="F87" i="9"/>
  <c r="E87" i="9"/>
  <c r="E97" i="11" s="1"/>
  <c r="E9" i="11" s="1"/>
  <c r="D87" i="9"/>
  <c r="D97" i="11" s="1"/>
  <c r="D9" i="11" s="1"/>
  <c r="S86" i="9"/>
  <c r="D8" i="9" s="1"/>
  <c r="R86" i="9"/>
  <c r="Q86" i="9"/>
  <c r="Q96" i="11" s="1"/>
  <c r="Q8" i="11" s="1"/>
  <c r="P86" i="9"/>
  <c r="P96" i="11" s="1"/>
  <c r="P8" i="11" s="1"/>
  <c r="O86" i="9"/>
  <c r="N86" i="9"/>
  <c r="M86" i="9"/>
  <c r="L86" i="9"/>
  <c r="L96" i="11" s="1"/>
  <c r="L8" i="11" s="1"/>
  <c r="K86" i="9"/>
  <c r="J86" i="9"/>
  <c r="I86" i="9"/>
  <c r="I96" i="11" s="1"/>
  <c r="I8" i="11" s="1"/>
  <c r="H86" i="9"/>
  <c r="H96" i="11" s="1"/>
  <c r="H8" i="11" s="1"/>
  <c r="G86" i="9"/>
  <c r="F86" i="9"/>
  <c r="E86" i="9"/>
  <c r="D86" i="9"/>
  <c r="D96" i="11" s="1"/>
  <c r="D8" i="11" s="1"/>
  <c r="S85" i="9"/>
  <c r="D7" i="9" s="1"/>
  <c r="R85" i="9"/>
  <c r="Q85" i="9"/>
  <c r="Q95" i="11" s="1"/>
  <c r="Q7" i="11" s="1"/>
  <c r="P85" i="9"/>
  <c r="P95" i="11" s="1"/>
  <c r="P7" i="11" s="1"/>
  <c r="O85" i="9"/>
  <c r="O95" i="11" s="1"/>
  <c r="O7" i="11" s="1"/>
  <c r="N85" i="9"/>
  <c r="N95" i="9" s="1"/>
  <c r="M85" i="9"/>
  <c r="M95" i="11" s="1"/>
  <c r="M7" i="11" s="1"/>
  <c r="L85" i="9"/>
  <c r="L95" i="11" s="1"/>
  <c r="L7" i="11" s="1"/>
  <c r="K85" i="9"/>
  <c r="K95" i="11" s="1"/>
  <c r="K7" i="11" s="1"/>
  <c r="J85" i="9"/>
  <c r="J95" i="9" s="1"/>
  <c r="I85" i="9"/>
  <c r="I95" i="11" s="1"/>
  <c r="I7" i="11" s="1"/>
  <c r="H85" i="9"/>
  <c r="H95" i="11" s="1"/>
  <c r="H7" i="11" s="1"/>
  <c r="G85" i="9"/>
  <c r="G95" i="11" s="1"/>
  <c r="G7" i="11" s="1"/>
  <c r="F85" i="9"/>
  <c r="F95" i="9" s="1"/>
  <c r="E85" i="9"/>
  <c r="E95" i="11" s="1"/>
  <c r="E7" i="11" s="1"/>
  <c r="H6" i="24"/>
  <c r="G6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D5" i="24" s="1"/>
  <c r="D92" i="24"/>
  <c r="D99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D7" i="24" s="1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D8" i="24" s="1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D10" i="24" s="1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D11" i="24" s="1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D12" i="24" s="1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D13" i="24" s="1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D14" i="24" s="1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D15" i="24" s="1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D16" i="24" s="1"/>
  <c r="D100" i="24"/>
  <c r="D98" i="24"/>
  <c r="D97" i="24"/>
  <c r="D96" i="24"/>
  <c r="D95" i="24"/>
  <c r="D94" i="24"/>
  <c r="D93" i="24"/>
  <c r="AG95" i="32"/>
  <c r="AF95" i="32"/>
  <c r="AE95" i="32"/>
  <c r="AD95" i="32"/>
  <c r="AG94" i="32"/>
  <c r="AF94" i="32"/>
  <c r="AE94" i="32"/>
  <c r="AD94" i="32"/>
  <c r="AG93" i="32"/>
  <c r="AF93" i="32"/>
  <c r="AE93" i="32"/>
  <c r="AD93" i="32"/>
  <c r="AG92" i="32"/>
  <c r="AF92" i="32"/>
  <c r="AE92" i="32"/>
  <c r="AD92" i="32"/>
  <c r="AG91" i="32"/>
  <c r="AF91" i="32"/>
  <c r="AE91" i="32"/>
  <c r="AD91" i="32"/>
  <c r="AG90" i="32"/>
  <c r="AF90" i="32"/>
  <c r="AE90" i="32"/>
  <c r="AD90" i="32"/>
  <c r="AG89" i="32"/>
  <c r="AF89" i="32"/>
  <c r="AE89" i="32"/>
  <c r="AD89" i="32"/>
  <c r="AG88" i="32"/>
  <c r="AF88" i="32"/>
  <c r="AE88" i="32"/>
  <c r="AD88" i="32"/>
  <c r="AG87" i="32"/>
  <c r="AG96" i="32" s="1"/>
  <c r="H15" i="32" s="1"/>
  <c r="AF87" i="32"/>
  <c r="AF96" i="32" s="1"/>
  <c r="G15" i="32" s="1"/>
  <c r="AE87" i="32"/>
  <c r="AE96" i="32" s="1"/>
  <c r="F15" i="32" s="1"/>
  <c r="AD87" i="32"/>
  <c r="AD96" i="32" s="1"/>
  <c r="E15" i="32" s="1"/>
  <c r="X95" i="32"/>
  <c r="W95" i="32"/>
  <c r="V95" i="32"/>
  <c r="U95" i="32"/>
  <c r="X94" i="32"/>
  <c r="W94" i="32"/>
  <c r="V94" i="32"/>
  <c r="U94" i="32"/>
  <c r="X93" i="32"/>
  <c r="W93" i="32"/>
  <c r="V93" i="32"/>
  <c r="U93" i="32"/>
  <c r="X92" i="32"/>
  <c r="W92" i="32"/>
  <c r="V92" i="32"/>
  <c r="U92" i="32"/>
  <c r="X91" i="32"/>
  <c r="W91" i="32"/>
  <c r="V91" i="32"/>
  <c r="U91" i="32"/>
  <c r="X90" i="32"/>
  <c r="W90" i="32"/>
  <c r="V90" i="32"/>
  <c r="U90" i="32"/>
  <c r="X89" i="32"/>
  <c r="W89" i="32"/>
  <c r="V89" i="32"/>
  <c r="U89" i="32"/>
  <c r="X88" i="32"/>
  <c r="W88" i="32"/>
  <c r="V88" i="32"/>
  <c r="U88" i="32"/>
  <c r="X87" i="32"/>
  <c r="X96" i="32" s="1"/>
  <c r="H14" i="32" s="1"/>
  <c r="W87" i="32"/>
  <c r="W96" i="32" s="1"/>
  <c r="G14" i="32" s="1"/>
  <c r="V87" i="32"/>
  <c r="V96" i="32" s="1"/>
  <c r="F14" i="32" s="1"/>
  <c r="U87" i="32"/>
  <c r="U96" i="32" s="1"/>
  <c r="E14" i="32" s="1"/>
  <c r="P95" i="32"/>
  <c r="O95" i="32"/>
  <c r="N95" i="32"/>
  <c r="M95" i="32"/>
  <c r="P94" i="32"/>
  <c r="O94" i="32"/>
  <c r="N94" i="32"/>
  <c r="M94" i="32"/>
  <c r="P93" i="32"/>
  <c r="O93" i="32"/>
  <c r="N93" i="32"/>
  <c r="M93" i="32"/>
  <c r="P92" i="32"/>
  <c r="O92" i="32"/>
  <c r="N92" i="32"/>
  <c r="M92" i="32"/>
  <c r="P91" i="32"/>
  <c r="O91" i="32"/>
  <c r="N91" i="32"/>
  <c r="M91" i="32"/>
  <c r="P90" i="32"/>
  <c r="O90" i="32"/>
  <c r="N90" i="32"/>
  <c r="M90" i="32"/>
  <c r="P89" i="32"/>
  <c r="O89" i="32"/>
  <c r="N89" i="32"/>
  <c r="M89" i="32"/>
  <c r="P88" i="32"/>
  <c r="O88" i="32"/>
  <c r="N88" i="32"/>
  <c r="M88" i="32"/>
  <c r="P87" i="32"/>
  <c r="P96" i="32" s="1"/>
  <c r="H13" i="32" s="1"/>
  <c r="O87" i="32"/>
  <c r="O96" i="32" s="1"/>
  <c r="G13" i="32" s="1"/>
  <c r="N87" i="32"/>
  <c r="N96" i="32" s="1"/>
  <c r="F13" i="32" s="1"/>
  <c r="M87" i="32"/>
  <c r="M96" i="32" s="1"/>
  <c r="E13" i="32" s="1"/>
  <c r="F87" i="32"/>
  <c r="G87" i="32"/>
  <c r="H87" i="32"/>
  <c r="F88" i="32"/>
  <c r="G88" i="32"/>
  <c r="H88" i="32"/>
  <c r="F89" i="32"/>
  <c r="G89" i="32"/>
  <c r="H89" i="32"/>
  <c r="F90" i="32"/>
  <c r="G90" i="32"/>
  <c r="H90" i="32"/>
  <c r="F91" i="32"/>
  <c r="G91" i="32"/>
  <c r="H91" i="32"/>
  <c r="F92" i="32"/>
  <c r="G92" i="32"/>
  <c r="H92" i="32"/>
  <c r="F93" i="32"/>
  <c r="G93" i="32"/>
  <c r="H93" i="32"/>
  <c r="F94" i="32"/>
  <c r="G94" i="32"/>
  <c r="H94" i="32"/>
  <c r="F95" i="32"/>
  <c r="G95" i="32"/>
  <c r="H95" i="32"/>
  <c r="E87" i="32"/>
  <c r="E95" i="32"/>
  <c r="E94" i="32"/>
  <c r="E93" i="32"/>
  <c r="E92" i="32"/>
  <c r="E91" i="32"/>
  <c r="E90" i="32"/>
  <c r="E89" i="32"/>
  <c r="E88" i="32"/>
  <c r="E5" i="32"/>
  <c r="G87" i="33"/>
  <c r="M30" i="21"/>
  <c r="N30" i="21"/>
  <c r="O30" i="21"/>
  <c r="P30" i="21"/>
  <c r="Q30" i="21"/>
  <c r="M31" i="21"/>
  <c r="N31" i="21"/>
  <c r="O31" i="21"/>
  <c r="P31" i="21"/>
  <c r="Q31" i="21"/>
  <c r="M32" i="21"/>
  <c r="N32" i="21"/>
  <c r="O32" i="21"/>
  <c r="P32" i="21"/>
  <c r="Q32" i="21"/>
  <c r="M33" i="21"/>
  <c r="N33" i="21"/>
  <c r="O33" i="21"/>
  <c r="P33" i="21"/>
  <c r="Q33" i="21"/>
  <c r="M34" i="21"/>
  <c r="N34" i="21"/>
  <c r="O34" i="21"/>
  <c r="P34" i="21"/>
  <c r="Q34" i="21"/>
  <c r="M35" i="21"/>
  <c r="N35" i="21"/>
  <c r="O35" i="21"/>
  <c r="P35" i="21"/>
  <c r="Q35" i="21"/>
  <c r="M36" i="21"/>
  <c r="N36" i="21"/>
  <c r="O36" i="21"/>
  <c r="P36" i="21"/>
  <c r="Q36" i="21"/>
  <c r="M37" i="21"/>
  <c r="N37" i="21"/>
  <c r="O37" i="21"/>
  <c r="P37" i="21"/>
  <c r="Q37" i="21"/>
  <c r="M38" i="21"/>
  <c r="N38" i="21"/>
  <c r="O38" i="21"/>
  <c r="P38" i="21"/>
  <c r="Q38" i="21"/>
  <c r="H99" i="11" l="1"/>
  <c r="H11" i="11" s="1"/>
  <c r="L99" i="11"/>
  <c r="L11" i="11" s="1"/>
  <c r="P99" i="11"/>
  <c r="P11" i="11" s="1"/>
  <c r="D100" i="11"/>
  <c r="D12" i="11" s="1"/>
  <c r="H100" i="11"/>
  <c r="H12" i="11" s="1"/>
  <c r="L100" i="11"/>
  <c r="L12" i="11" s="1"/>
  <c r="P100" i="11"/>
  <c r="P12" i="11" s="1"/>
  <c r="D95" i="11"/>
  <c r="D7" i="11" s="1"/>
  <c r="D82" i="10"/>
  <c r="H9" i="24"/>
  <c r="D9" i="24"/>
  <c r="F96" i="32"/>
  <c r="F12" i="32" s="1"/>
  <c r="K13" i="32"/>
  <c r="K15" i="32"/>
  <c r="E96" i="32"/>
  <c r="E12" i="32" s="1"/>
  <c r="J14" i="32"/>
  <c r="K14" i="32"/>
  <c r="I102" i="11"/>
  <c r="I14" i="11" s="1"/>
  <c r="Q102" i="11"/>
  <c r="Q14" i="11" s="1"/>
  <c r="E103" i="11"/>
  <c r="E15" i="11" s="1"/>
  <c r="I103" i="11"/>
  <c r="I15" i="11" s="1"/>
  <c r="M103" i="11"/>
  <c r="M15" i="11" s="1"/>
  <c r="Q103" i="11"/>
  <c r="Q15" i="11" s="1"/>
  <c r="H96" i="32"/>
  <c r="H12" i="32" s="1"/>
  <c r="G96" i="32"/>
  <c r="G12" i="32" s="1"/>
  <c r="E99" i="11"/>
  <c r="E11" i="11" s="1"/>
  <c r="I99" i="11"/>
  <c r="I11" i="11" s="1"/>
  <c r="M99" i="11"/>
  <c r="M11" i="11" s="1"/>
  <c r="Q99" i="11"/>
  <c r="Q11" i="11" s="1"/>
  <c r="I100" i="11"/>
  <c r="I12" i="11" s="1"/>
  <c r="Q100" i="11"/>
  <c r="Q12" i="11" s="1"/>
  <c r="E101" i="11"/>
  <c r="E13" i="11" s="1"/>
  <c r="I101" i="11"/>
  <c r="I13" i="11" s="1"/>
  <c r="M101" i="11"/>
  <c r="M13" i="11" s="1"/>
  <c r="Q101" i="11"/>
  <c r="Q13" i="11" s="1"/>
  <c r="E82" i="10"/>
  <c r="I82" i="10"/>
  <c r="M82" i="10"/>
  <c r="Q82" i="10"/>
  <c r="F99" i="11"/>
  <c r="F11" i="11" s="1"/>
  <c r="J99" i="11"/>
  <c r="J11" i="11" s="1"/>
  <c r="N99" i="11"/>
  <c r="N11" i="11" s="1"/>
  <c r="F100" i="11"/>
  <c r="F12" i="11" s="1"/>
  <c r="J100" i="11"/>
  <c r="J12" i="11" s="1"/>
  <c r="N100" i="11"/>
  <c r="N12" i="11" s="1"/>
  <c r="D101" i="11"/>
  <c r="D13" i="11" s="1"/>
  <c r="H101" i="11"/>
  <c r="H13" i="11" s="1"/>
  <c r="L101" i="11"/>
  <c r="L13" i="11" s="1"/>
  <c r="P101" i="11"/>
  <c r="P13" i="11" s="1"/>
  <c r="D103" i="11"/>
  <c r="D15" i="11" s="1"/>
  <c r="H103" i="11"/>
  <c r="H15" i="11" s="1"/>
  <c r="L103" i="11"/>
  <c r="L15" i="11" s="1"/>
  <c r="P103" i="11"/>
  <c r="P15" i="11" s="1"/>
  <c r="N101" i="11"/>
  <c r="N13" i="11" s="1"/>
  <c r="F103" i="11"/>
  <c r="F15" i="11" s="1"/>
  <c r="J103" i="11"/>
  <c r="J15" i="11" s="1"/>
  <c r="N103" i="11"/>
  <c r="N15" i="11" s="1"/>
  <c r="F102" i="11"/>
  <c r="F14" i="11" s="1"/>
  <c r="J102" i="11"/>
  <c r="J14" i="11" s="1"/>
  <c r="N102" i="11"/>
  <c r="N14" i="11" s="1"/>
  <c r="F82" i="10"/>
  <c r="J82" i="10"/>
  <c r="N82" i="10"/>
  <c r="R82" i="10"/>
  <c r="D102" i="11"/>
  <c r="D14" i="11" s="1"/>
  <c r="H102" i="11"/>
  <c r="H14" i="11" s="1"/>
  <c r="L102" i="11"/>
  <c r="L14" i="11" s="1"/>
  <c r="P102" i="11"/>
  <c r="P14" i="11" s="1"/>
  <c r="H82" i="10"/>
  <c r="L82" i="10"/>
  <c r="P82" i="10"/>
  <c r="R95" i="9"/>
  <c r="R100" i="11"/>
  <c r="R12" i="11" s="1"/>
  <c r="R99" i="11"/>
  <c r="R11" i="11" s="1"/>
  <c r="S95" i="11"/>
  <c r="S7" i="11" s="1"/>
  <c r="S97" i="11"/>
  <c r="S9" i="11" s="1"/>
  <c r="R101" i="11"/>
  <c r="R13" i="11" s="1"/>
  <c r="R103" i="11"/>
  <c r="R15" i="11" s="1"/>
  <c r="F101" i="11"/>
  <c r="F13" i="11" s="1"/>
  <c r="J101" i="11"/>
  <c r="J13" i="11" s="1"/>
  <c r="R102" i="11"/>
  <c r="R14" i="11" s="1"/>
  <c r="D95" i="9"/>
  <c r="E100" i="11"/>
  <c r="E12" i="11" s="1"/>
  <c r="M100" i="11"/>
  <c r="M12" i="11" s="1"/>
  <c r="E102" i="11"/>
  <c r="E14" i="11" s="1"/>
  <c r="M102" i="11"/>
  <c r="M14" i="11" s="1"/>
  <c r="H5" i="24"/>
  <c r="G5" i="24"/>
  <c r="H14" i="24"/>
  <c r="G14" i="24"/>
  <c r="H10" i="24"/>
  <c r="G10" i="24"/>
  <c r="H16" i="24"/>
  <c r="G16" i="24"/>
  <c r="H15" i="24"/>
  <c r="G15" i="24"/>
  <c r="H12" i="24"/>
  <c r="G12" i="24"/>
  <c r="H11" i="24"/>
  <c r="G11" i="24"/>
  <c r="H8" i="24"/>
  <c r="G8" i="24"/>
  <c r="H7" i="24"/>
  <c r="G7" i="24"/>
  <c r="H13" i="24"/>
  <c r="D101" i="24"/>
  <c r="G13" i="24"/>
  <c r="G9" i="24"/>
  <c r="O95" i="9"/>
  <c r="O97" i="9" s="1"/>
  <c r="G96" i="11"/>
  <c r="G8" i="11" s="1"/>
  <c r="K96" i="11"/>
  <c r="K8" i="11" s="1"/>
  <c r="O96" i="11"/>
  <c r="O8" i="11" s="1"/>
  <c r="S96" i="11"/>
  <c r="S8" i="11" s="1"/>
  <c r="G98" i="11"/>
  <c r="G10" i="11" s="1"/>
  <c r="K98" i="11"/>
  <c r="K10" i="11" s="1"/>
  <c r="O98" i="11"/>
  <c r="O10" i="11" s="1"/>
  <c r="S98" i="11"/>
  <c r="S10" i="11" s="1"/>
  <c r="S95" i="9"/>
  <c r="G95" i="9"/>
  <c r="G97" i="9" s="1"/>
  <c r="E96" i="11"/>
  <c r="E8" i="11" s="1"/>
  <c r="M96" i="11"/>
  <c r="M8" i="11" s="1"/>
  <c r="E98" i="11"/>
  <c r="E10" i="11" s="1"/>
  <c r="M98" i="11"/>
  <c r="M10" i="11" s="1"/>
  <c r="K95" i="9"/>
  <c r="K97" i="9" s="1"/>
  <c r="G99" i="11"/>
  <c r="G11" i="11" s="1"/>
  <c r="K99" i="11"/>
  <c r="K11" i="11" s="1"/>
  <c r="O99" i="11"/>
  <c r="O11" i="11" s="1"/>
  <c r="S99" i="11"/>
  <c r="S11" i="11" s="1"/>
  <c r="G100" i="11"/>
  <c r="G12" i="11" s="1"/>
  <c r="K100" i="11"/>
  <c r="K12" i="11" s="1"/>
  <c r="O100" i="11"/>
  <c r="O12" i="11" s="1"/>
  <c r="S100" i="11"/>
  <c r="S12" i="11" s="1"/>
  <c r="G102" i="11"/>
  <c r="G14" i="11" s="1"/>
  <c r="K102" i="11"/>
  <c r="K14" i="11" s="1"/>
  <c r="O102" i="11"/>
  <c r="O14" i="11" s="1"/>
  <c r="S102" i="11"/>
  <c r="S14" i="11" s="1"/>
  <c r="G101" i="11"/>
  <c r="G13" i="11" s="1"/>
  <c r="K101" i="11"/>
  <c r="K13" i="11" s="1"/>
  <c r="O101" i="11"/>
  <c r="O13" i="11" s="1"/>
  <c r="S101" i="11"/>
  <c r="S13" i="11" s="1"/>
  <c r="G103" i="11"/>
  <c r="G15" i="11" s="1"/>
  <c r="K103" i="11"/>
  <c r="K15" i="11" s="1"/>
  <c r="O103" i="11"/>
  <c r="O15" i="11" s="1"/>
  <c r="S103" i="11"/>
  <c r="S15" i="11" s="1"/>
  <c r="G82" i="10"/>
  <c r="K82" i="10"/>
  <c r="O82" i="10"/>
  <c r="S82" i="10"/>
  <c r="F96" i="11"/>
  <c r="F8" i="11" s="1"/>
  <c r="J96" i="11"/>
  <c r="J8" i="11" s="1"/>
  <c r="N96" i="11"/>
  <c r="N8" i="11" s="1"/>
  <c r="R96" i="11"/>
  <c r="R8" i="11" s="1"/>
  <c r="F97" i="11"/>
  <c r="F9" i="11" s="1"/>
  <c r="J97" i="11"/>
  <c r="J9" i="11" s="1"/>
  <c r="N97" i="11"/>
  <c r="N9" i="11" s="1"/>
  <c r="R97" i="11"/>
  <c r="R9" i="11" s="1"/>
  <c r="F98" i="11"/>
  <c r="F10" i="11" s="1"/>
  <c r="J98" i="11"/>
  <c r="J10" i="11" s="1"/>
  <c r="N98" i="11"/>
  <c r="N10" i="11" s="1"/>
  <c r="R98" i="11"/>
  <c r="R10" i="11" s="1"/>
  <c r="F105" i="11"/>
  <c r="F16" i="11" s="1"/>
  <c r="J105" i="11"/>
  <c r="J16" i="11" s="1"/>
  <c r="N105" i="11"/>
  <c r="N16" i="11" s="1"/>
  <c r="R105" i="11"/>
  <c r="R16" i="11" s="1"/>
  <c r="H95" i="9"/>
  <c r="L95" i="9"/>
  <c r="P95" i="9"/>
  <c r="R95" i="11"/>
  <c r="R7" i="11" s="1"/>
  <c r="N95" i="11"/>
  <c r="N7" i="11" s="1"/>
  <c r="J95" i="11"/>
  <c r="J7" i="11" s="1"/>
  <c r="F95" i="11"/>
  <c r="F7" i="11" s="1"/>
  <c r="E95" i="9"/>
  <c r="I95" i="9"/>
  <c r="M95" i="9"/>
  <c r="Q95" i="9"/>
  <c r="Q97" i="9" s="1"/>
  <c r="J13" i="32"/>
  <c r="J15" i="32"/>
  <c r="M11" i="21"/>
  <c r="N11" i="21"/>
  <c r="O11" i="21"/>
  <c r="P11" i="21"/>
  <c r="Q11" i="21"/>
  <c r="M12" i="21"/>
  <c r="N12" i="21"/>
  <c r="O12" i="21"/>
  <c r="P12" i="21"/>
  <c r="Q12" i="21"/>
  <c r="M13" i="21"/>
  <c r="N13" i="21"/>
  <c r="O13" i="21"/>
  <c r="P13" i="21"/>
  <c r="Q13" i="21"/>
  <c r="M14" i="21"/>
  <c r="N14" i="21"/>
  <c r="O14" i="21"/>
  <c r="P14" i="21"/>
  <c r="Q14" i="21"/>
  <c r="M15" i="21"/>
  <c r="N15" i="21"/>
  <c r="O15" i="21"/>
  <c r="P15" i="21"/>
  <c r="Q15" i="21"/>
  <c r="M16" i="21"/>
  <c r="N16" i="21"/>
  <c r="O16" i="21"/>
  <c r="P16" i="21"/>
  <c r="Q16" i="21"/>
  <c r="M17" i="21"/>
  <c r="N17" i="21"/>
  <c r="O17" i="21"/>
  <c r="P17" i="21"/>
  <c r="Q17" i="21"/>
  <c r="M18" i="21"/>
  <c r="N18" i="21"/>
  <c r="O18" i="21"/>
  <c r="P18" i="21"/>
  <c r="Q18" i="21"/>
  <c r="M19" i="21"/>
  <c r="N19" i="21"/>
  <c r="O19" i="21"/>
  <c r="P19" i="21"/>
  <c r="Q19" i="21"/>
  <c r="M220" i="21"/>
  <c r="N39" i="21" s="1"/>
  <c r="N220" i="21"/>
  <c r="O39" i="21" s="1"/>
  <c r="O220" i="21"/>
  <c r="P39" i="21" s="1"/>
  <c r="P220" i="21"/>
  <c r="Q39" i="21" s="1"/>
  <c r="L220" i="21"/>
  <c r="M39" i="21" s="1"/>
  <c r="M128" i="21"/>
  <c r="N20" i="21" s="1"/>
  <c r="N128" i="21"/>
  <c r="O20" i="21" s="1"/>
  <c r="O128" i="21"/>
  <c r="P20" i="21" s="1"/>
  <c r="P128" i="21"/>
  <c r="Q20" i="21" s="1"/>
  <c r="L128" i="21"/>
  <c r="M20" i="21" s="1"/>
  <c r="T11" i="19"/>
  <c r="T12" i="19"/>
  <c r="T13" i="19"/>
  <c r="T14" i="19"/>
  <c r="T15" i="19"/>
  <c r="T16" i="19"/>
  <c r="T17" i="19"/>
  <c r="D18" i="19"/>
  <c r="H18" i="19"/>
  <c r="L18" i="19"/>
  <c r="T18" i="19"/>
  <c r="Z18" i="19"/>
  <c r="T19" i="19"/>
  <c r="AD19" i="19"/>
  <c r="AH19" i="19"/>
  <c r="T20" i="19"/>
  <c r="B12" i="19"/>
  <c r="B13" i="19"/>
  <c r="B14" i="19"/>
  <c r="B15" i="19"/>
  <c r="B16" i="19"/>
  <c r="B17" i="19"/>
  <c r="B18" i="19"/>
  <c r="B19" i="19"/>
  <c r="B20" i="19"/>
  <c r="B11" i="19"/>
  <c r="AI99" i="19"/>
  <c r="AI19" i="19" s="1"/>
  <c r="AH99" i="19"/>
  <c r="AG99" i="19"/>
  <c r="AG19" i="19" s="1"/>
  <c r="AF99" i="19"/>
  <c r="AF19" i="19" s="1"/>
  <c r="AE99" i="19"/>
  <c r="AE19" i="19" s="1"/>
  <c r="AD99" i="19"/>
  <c r="AC99" i="19"/>
  <c r="AC19" i="19" s="1"/>
  <c r="AB99" i="19"/>
  <c r="AB19" i="19" s="1"/>
  <c r="AA99" i="19"/>
  <c r="AA19" i="19" s="1"/>
  <c r="Z99" i="19"/>
  <c r="Z19" i="19" s="1"/>
  <c r="Y99" i="19"/>
  <c r="Y19" i="19" s="1"/>
  <c r="X99" i="19"/>
  <c r="X19" i="19" s="1"/>
  <c r="W99" i="19"/>
  <c r="W19" i="19" s="1"/>
  <c r="V99" i="19"/>
  <c r="V19" i="19" s="1"/>
  <c r="U99" i="19"/>
  <c r="U19" i="19" s="1"/>
  <c r="D99" i="19"/>
  <c r="D19" i="19" s="1"/>
  <c r="E99" i="19"/>
  <c r="E19" i="19" s="1"/>
  <c r="F99" i="19"/>
  <c r="F19" i="19" s="1"/>
  <c r="G99" i="19"/>
  <c r="G19" i="19" s="1"/>
  <c r="H99" i="19"/>
  <c r="H19" i="19" s="1"/>
  <c r="I99" i="19"/>
  <c r="I19" i="19" s="1"/>
  <c r="J99" i="19"/>
  <c r="J19" i="19" s="1"/>
  <c r="K99" i="19"/>
  <c r="K19" i="19" s="1"/>
  <c r="L99" i="19"/>
  <c r="L19" i="19" s="1"/>
  <c r="M99" i="19"/>
  <c r="M19" i="19" s="1"/>
  <c r="N99" i="19"/>
  <c r="N19" i="19" s="1"/>
  <c r="O99" i="19"/>
  <c r="O19" i="19" s="1"/>
  <c r="P99" i="19"/>
  <c r="P19" i="19" s="1"/>
  <c r="Q99" i="19"/>
  <c r="Q19" i="19" s="1"/>
  <c r="C99" i="19"/>
  <c r="C19" i="19" s="1"/>
  <c r="AI98" i="19"/>
  <c r="AI18" i="19" s="1"/>
  <c r="AH98" i="19"/>
  <c r="AH18" i="19" s="1"/>
  <c r="AG98" i="19"/>
  <c r="AG18" i="19" s="1"/>
  <c r="AF98" i="19"/>
  <c r="AF18" i="19" s="1"/>
  <c r="AE98" i="19"/>
  <c r="AE18" i="19" s="1"/>
  <c r="AD98" i="19"/>
  <c r="AD18" i="19" s="1"/>
  <c r="AC98" i="19"/>
  <c r="AC18" i="19" s="1"/>
  <c r="AB98" i="19"/>
  <c r="AB18" i="19" s="1"/>
  <c r="AA98" i="19"/>
  <c r="AA18" i="19" s="1"/>
  <c r="Z98" i="19"/>
  <c r="Y98" i="19"/>
  <c r="Y18" i="19" s="1"/>
  <c r="X98" i="19"/>
  <c r="X18" i="19" s="1"/>
  <c r="W98" i="19"/>
  <c r="W18" i="19" s="1"/>
  <c r="V98" i="19"/>
  <c r="V18" i="19" s="1"/>
  <c r="U98" i="19"/>
  <c r="U18" i="19" s="1"/>
  <c r="D98" i="19"/>
  <c r="E98" i="19"/>
  <c r="E18" i="19" s="1"/>
  <c r="F98" i="19"/>
  <c r="F18" i="19" s="1"/>
  <c r="G98" i="19"/>
  <c r="G18" i="19" s="1"/>
  <c r="H98" i="19"/>
  <c r="I98" i="19"/>
  <c r="I18" i="19" s="1"/>
  <c r="J98" i="19"/>
  <c r="J18" i="19" s="1"/>
  <c r="K98" i="19"/>
  <c r="K18" i="19" s="1"/>
  <c r="L98" i="19"/>
  <c r="M98" i="19"/>
  <c r="M18" i="19" s="1"/>
  <c r="N98" i="19"/>
  <c r="N18" i="19" s="1"/>
  <c r="O98" i="19"/>
  <c r="O18" i="19" s="1"/>
  <c r="P98" i="19"/>
  <c r="P18" i="19" s="1"/>
  <c r="Q98" i="19"/>
  <c r="Q18" i="19" s="1"/>
  <c r="C98" i="19"/>
  <c r="C18" i="19" s="1"/>
  <c r="D16" i="9" l="1"/>
  <c r="T97" i="9"/>
  <c r="K12" i="32"/>
  <c r="J12" i="32"/>
  <c r="O105" i="11"/>
  <c r="O16" i="11" s="1"/>
  <c r="I97" i="9"/>
  <c r="S97" i="9"/>
  <c r="S105" i="11"/>
  <c r="S16" i="11" s="1"/>
  <c r="K105" i="11"/>
  <c r="K16" i="11" s="1"/>
  <c r="G105" i="11"/>
  <c r="G16" i="11" s="1"/>
  <c r="F97" i="9"/>
  <c r="E105" i="11"/>
  <c r="E16" i="11" s="1"/>
  <c r="E97" i="9"/>
  <c r="D105" i="11"/>
  <c r="D16" i="11" s="1"/>
  <c r="R97" i="9"/>
  <c r="Q105" i="11"/>
  <c r="Q16" i="11" s="1"/>
  <c r="P97" i="9"/>
  <c r="P105" i="11"/>
  <c r="P16" i="11" s="1"/>
  <c r="N97" i="9"/>
  <c r="M105" i="11"/>
  <c r="M16" i="11" s="1"/>
  <c r="L97" i="9"/>
  <c r="L105" i="11"/>
  <c r="L16" i="11" s="1"/>
  <c r="M97" i="9"/>
  <c r="J97" i="9"/>
  <c r="I105" i="11"/>
  <c r="I16" i="11" s="1"/>
  <c r="H97" i="9"/>
  <c r="H105" i="11"/>
  <c r="H16" i="11" s="1"/>
  <c r="AI97" i="19" l="1"/>
  <c r="AI17" i="19" s="1"/>
  <c r="AH97" i="19"/>
  <c r="AH17" i="19" s="1"/>
  <c r="AG97" i="19"/>
  <c r="AG17" i="19" s="1"/>
  <c r="AF97" i="19"/>
  <c r="AF17" i="19" s="1"/>
  <c r="AE97" i="19"/>
  <c r="AE17" i="19" s="1"/>
  <c r="AD97" i="19"/>
  <c r="AD17" i="19" s="1"/>
  <c r="AC97" i="19"/>
  <c r="AC17" i="19" s="1"/>
  <c r="AB97" i="19"/>
  <c r="AB17" i="19" s="1"/>
  <c r="AA97" i="19"/>
  <c r="AA17" i="19" s="1"/>
  <c r="Z97" i="19"/>
  <c r="Z17" i="19" s="1"/>
  <c r="Y97" i="19"/>
  <c r="Y17" i="19" s="1"/>
  <c r="X97" i="19"/>
  <c r="X17" i="19" s="1"/>
  <c r="W97" i="19"/>
  <c r="W17" i="19" s="1"/>
  <c r="V97" i="19"/>
  <c r="V17" i="19" s="1"/>
  <c r="U97" i="19"/>
  <c r="U17" i="19" s="1"/>
  <c r="D97" i="19"/>
  <c r="D17" i="19" s="1"/>
  <c r="E97" i="19"/>
  <c r="E17" i="19" s="1"/>
  <c r="F97" i="19"/>
  <c r="F17" i="19" s="1"/>
  <c r="G97" i="19"/>
  <c r="G17" i="19" s="1"/>
  <c r="H97" i="19"/>
  <c r="H17" i="19" s="1"/>
  <c r="I97" i="19"/>
  <c r="I17" i="19" s="1"/>
  <c r="J97" i="19"/>
  <c r="J17" i="19" s="1"/>
  <c r="K97" i="19"/>
  <c r="K17" i="19" s="1"/>
  <c r="L97" i="19"/>
  <c r="L17" i="19" s="1"/>
  <c r="M97" i="19"/>
  <c r="M17" i="19" s="1"/>
  <c r="N97" i="19"/>
  <c r="N17" i="19" s="1"/>
  <c r="O97" i="19"/>
  <c r="O17" i="19" s="1"/>
  <c r="P97" i="19"/>
  <c r="P17" i="19" s="1"/>
  <c r="Q97" i="19"/>
  <c r="Q17" i="19" s="1"/>
  <c r="C97" i="19"/>
  <c r="C17" i="19" s="1"/>
  <c r="AI96" i="19"/>
  <c r="AI16" i="19" s="1"/>
  <c r="AH96" i="19"/>
  <c r="AH16" i="19" s="1"/>
  <c r="AG96" i="19"/>
  <c r="AG16" i="19" s="1"/>
  <c r="AF96" i="19"/>
  <c r="AF16" i="19" s="1"/>
  <c r="AE96" i="19"/>
  <c r="AE16" i="19" s="1"/>
  <c r="AD96" i="19"/>
  <c r="AD16" i="19" s="1"/>
  <c r="AC96" i="19"/>
  <c r="AC16" i="19" s="1"/>
  <c r="AB96" i="19"/>
  <c r="AB16" i="19" s="1"/>
  <c r="AA96" i="19"/>
  <c r="AA16" i="19" s="1"/>
  <c r="Z96" i="19"/>
  <c r="Z16" i="19" s="1"/>
  <c r="Y96" i="19"/>
  <c r="Y16" i="19" s="1"/>
  <c r="X96" i="19"/>
  <c r="X16" i="19" s="1"/>
  <c r="W96" i="19"/>
  <c r="W16" i="19" s="1"/>
  <c r="V96" i="19"/>
  <c r="V16" i="19" s="1"/>
  <c r="U96" i="19"/>
  <c r="U16" i="19" s="1"/>
  <c r="D96" i="19"/>
  <c r="D16" i="19" s="1"/>
  <c r="E96" i="19"/>
  <c r="E16" i="19" s="1"/>
  <c r="F96" i="19"/>
  <c r="F16" i="19" s="1"/>
  <c r="G96" i="19"/>
  <c r="G16" i="19" s="1"/>
  <c r="H96" i="19"/>
  <c r="H16" i="19" s="1"/>
  <c r="I96" i="19"/>
  <c r="I16" i="19" s="1"/>
  <c r="J96" i="19"/>
  <c r="J16" i="19" s="1"/>
  <c r="K96" i="19"/>
  <c r="K16" i="19" s="1"/>
  <c r="L96" i="19"/>
  <c r="L16" i="19" s="1"/>
  <c r="M96" i="19"/>
  <c r="M16" i="19" s="1"/>
  <c r="N96" i="19"/>
  <c r="N16" i="19" s="1"/>
  <c r="O96" i="19"/>
  <c r="O16" i="19" s="1"/>
  <c r="P96" i="19"/>
  <c r="P16" i="19" s="1"/>
  <c r="Q96" i="19"/>
  <c r="Q16" i="19" s="1"/>
  <c r="C96" i="19"/>
  <c r="C16" i="19" s="1"/>
  <c r="AI95" i="19"/>
  <c r="AI15" i="19" s="1"/>
  <c r="AH95" i="19"/>
  <c r="AH15" i="19" s="1"/>
  <c r="AG95" i="19"/>
  <c r="AG15" i="19" s="1"/>
  <c r="AF95" i="19"/>
  <c r="AF15" i="19" s="1"/>
  <c r="AE95" i="19"/>
  <c r="AE15" i="19" s="1"/>
  <c r="AD95" i="19"/>
  <c r="AD15" i="19" s="1"/>
  <c r="AC95" i="19"/>
  <c r="AC15" i="19" s="1"/>
  <c r="AB95" i="19"/>
  <c r="AB15" i="19" s="1"/>
  <c r="AA95" i="19"/>
  <c r="AA15" i="19" s="1"/>
  <c r="Z95" i="19"/>
  <c r="Z15" i="19" s="1"/>
  <c r="Y95" i="19"/>
  <c r="Y15" i="19" s="1"/>
  <c r="X95" i="19"/>
  <c r="X15" i="19" s="1"/>
  <c r="W95" i="19"/>
  <c r="W15" i="19" s="1"/>
  <c r="V95" i="19"/>
  <c r="V15" i="19" s="1"/>
  <c r="U95" i="19"/>
  <c r="U15" i="19" s="1"/>
  <c r="D95" i="19"/>
  <c r="D15" i="19" s="1"/>
  <c r="E95" i="19"/>
  <c r="E15" i="19" s="1"/>
  <c r="F95" i="19"/>
  <c r="F15" i="19" s="1"/>
  <c r="G95" i="19"/>
  <c r="G15" i="19" s="1"/>
  <c r="H95" i="19"/>
  <c r="H15" i="19" s="1"/>
  <c r="I95" i="19"/>
  <c r="I15" i="19" s="1"/>
  <c r="J95" i="19"/>
  <c r="J15" i="19" s="1"/>
  <c r="K95" i="19"/>
  <c r="K15" i="19" s="1"/>
  <c r="L95" i="19"/>
  <c r="L15" i="19" s="1"/>
  <c r="M95" i="19"/>
  <c r="M15" i="19" s="1"/>
  <c r="N95" i="19"/>
  <c r="N15" i="19" s="1"/>
  <c r="O95" i="19"/>
  <c r="O15" i="19" s="1"/>
  <c r="P95" i="19"/>
  <c r="P15" i="19" s="1"/>
  <c r="Q95" i="19"/>
  <c r="Q15" i="19" s="1"/>
  <c r="C32" i="25"/>
  <c r="C95" i="19"/>
  <c r="C15" i="19" s="1"/>
  <c r="AI94" i="19"/>
  <c r="AI14" i="19" s="1"/>
  <c r="AH94" i="19"/>
  <c r="AH14" i="19" s="1"/>
  <c r="AG94" i="19"/>
  <c r="AG14" i="19" s="1"/>
  <c r="AF94" i="19"/>
  <c r="AF14" i="19" s="1"/>
  <c r="AE94" i="19"/>
  <c r="AE14" i="19" s="1"/>
  <c r="AD94" i="19"/>
  <c r="AD14" i="19" s="1"/>
  <c r="AC94" i="19"/>
  <c r="AC14" i="19" s="1"/>
  <c r="AB94" i="19"/>
  <c r="AB14" i="19" s="1"/>
  <c r="AA94" i="19"/>
  <c r="AA14" i="19" s="1"/>
  <c r="Z94" i="19"/>
  <c r="Z14" i="19" s="1"/>
  <c r="Y94" i="19"/>
  <c r="Y14" i="19" s="1"/>
  <c r="X94" i="19"/>
  <c r="X14" i="19" s="1"/>
  <c r="W94" i="19"/>
  <c r="W14" i="19" s="1"/>
  <c r="V94" i="19"/>
  <c r="V14" i="19" s="1"/>
  <c r="U94" i="19"/>
  <c r="U14" i="19" s="1"/>
  <c r="D94" i="19"/>
  <c r="D14" i="19" s="1"/>
  <c r="E94" i="19"/>
  <c r="E14" i="19" s="1"/>
  <c r="F94" i="19"/>
  <c r="F14" i="19" s="1"/>
  <c r="G94" i="19"/>
  <c r="G14" i="19" s="1"/>
  <c r="H94" i="19"/>
  <c r="H14" i="19" s="1"/>
  <c r="I94" i="19"/>
  <c r="I14" i="19" s="1"/>
  <c r="J94" i="19"/>
  <c r="J14" i="19" s="1"/>
  <c r="K94" i="19"/>
  <c r="K14" i="19" s="1"/>
  <c r="L94" i="19"/>
  <c r="L14" i="19" s="1"/>
  <c r="M94" i="19"/>
  <c r="M14" i="19" s="1"/>
  <c r="N94" i="19"/>
  <c r="N14" i="19" s="1"/>
  <c r="O94" i="19"/>
  <c r="O14" i="19" s="1"/>
  <c r="P94" i="19"/>
  <c r="P14" i="19" s="1"/>
  <c r="Q94" i="19"/>
  <c r="Q14" i="19" s="1"/>
  <c r="C94" i="19"/>
  <c r="C14" i="19" s="1"/>
  <c r="AI93" i="19"/>
  <c r="AI13" i="19" s="1"/>
  <c r="AH93" i="19"/>
  <c r="AH13" i="19" s="1"/>
  <c r="AG93" i="19"/>
  <c r="AG13" i="19" s="1"/>
  <c r="AF93" i="19"/>
  <c r="AF13" i="19" s="1"/>
  <c r="AE93" i="19"/>
  <c r="AE13" i="19" s="1"/>
  <c r="AD93" i="19"/>
  <c r="AD13" i="19" s="1"/>
  <c r="AC93" i="19"/>
  <c r="AC13" i="19" s="1"/>
  <c r="AB93" i="19"/>
  <c r="AB13" i="19" s="1"/>
  <c r="AA93" i="19"/>
  <c r="AA13" i="19" s="1"/>
  <c r="Z93" i="19"/>
  <c r="Z13" i="19" s="1"/>
  <c r="Y93" i="19"/>
  <c r="Y13" i="19" s="1"/>
  <c r="X93" i="19"/>
  <c r="X13" i="19" s="1"/>
  <c r="W93" i="19"/>
  <c r="W13" i="19" s="1"/>
  <c r="V93" i="19"/>
  <c r="V13" i="19" s="1"/>
  <c r="U93" i="19"/>
  <c r="U13" i="19" s="1"/>
  <c r="D93" i="19"/>
  <c r="D13" i="19" s="1"/>
  <c r="E93" i="19"/>
  <c r="E13" i="19" s="1"/>
  <c r="F93" i="19"/>
  <c r="F13" i="19" s="1"/>
  <c r="G93" i="19"/>
  <c r="G13" i="19" s="1"/>
  <c r="H93" i="19"/>
  <c r="H13" i="19" s="1"/>
  <c r="I93" i="19"/>
  <c r="I13" i="19" s="1"/>
  <c r="J93" i="19"/>
  <c r="J13" i="19" s="1"/>
  <c r="K93" i="19"/>
  <c r="K13" i="19" s="1"/>
  <c r="L93" i="19"/>
  <c r="L13" i="19" s="1"/>
  <c r="M93" i="19"/>
  <c r="M13" i="19" s="1"/>
  <c r="N93" i="19"/>
  <c r="N13" i="19" s="1"/>
  <c r="O93" i="19"/>
  <c r="O13" i="19" s="1"/>
  <c r="P93" i="19"/>
  <c r="P13" i="19" s="1"/>
  <c r="Q93" i="19"/>
  <c r="Q13" i="19" s="1"/>
  <c r="C93" i="19"/>
  <c r="C13" i="19" s="1"/>
  <c r="AI92" i="19"/>
  <c r="AI12" i="19" s="1"/>
  <c r="AH92" i="19"/>
  <c r="AH12" i="19" s="1"/>
  <c r="AG92" i="19"/>
  <c r="AG12" i="19" s="1"/>
  <c r="AF92" i="19"/>
  <c r="AF12" i="19" s="1"/>
  <c r="AE92" i="19"/>
  <c r="AE12" i="19" s="1"/>
  <c r="AD92" i="19"/>
  <c r="AD12" i="19" s="1"/>
  <c r="AC92" i="19"/>
  <c r="AC12" i="19" s="1"/>
  <c r="AB92" i="19"/>
  <c r="AB12" i="19" s="1"/>
  <c r="AA92" i="19"/>
  <c r="AA12" i="19" s="1"/>
  <c r="Z92" i="19"/>
  <c r="Z12" i="19" s="1"/>
  <c r="Y92" i="19"/>
  <c r="Y12" i="19" s="1"/>
  <c r="X92" i="19"/>
  <c r="X12" i="19" s="1"/>
  <c r="W92" i="19"/>
  <c r="W12" i="19" s="1"/>
  <c r="V92" i="19"/>
  <c r="V12" i="19" s="1"/>
  <c r="U92" i="19"/>
  <c r="U12" i="19" s="1"/>
  <c r="D92" i="19"/>
  <c r="D12" i="19" s="1"/>
  <c r="E92" i="19"/>
  <c r="E12" i="19" s="1"/>
  <c r="F92" i="19"/>
  <c r="F12" i="19" s="1"/>
  <c r="G92" i="19"/>
  <c r="G12" i="19" s="1"/>
  <c r="H92" i="19"/>
  <c r="H12" i="19" s="1"/>
  <c r="I92" i="19"/>
  <c r="I12" i="19" s="1"/>
  <c r="J92" i="19"/>
  <c r="J12" i="19" s="1"/>
  <c r="K92" i="19"/>
  <c r="K12" i="19" s="1"/>
  <c r="L92" i="19"/>
  <c r="L12" i="19" s="1"/>
  <c r="M92" i="19"/>
  <c r="M12" i="19" s="1"/>
  <c r="N92" i="19"/>
  <c r="N12" i="19" s="1"/>
  <c r="O92" i="19"/>
  <c r="O12" i="19" s="1"/>
  <c r="P92" i="19"/>
  <c r="P12" i="19" s="1"/>
  <c r="Q92" i="19"/>
  <c r="Q12" i="19" s="1"/>
  <c r="C92" i="19"/>
  <c r="C12" i="19" s="1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D91" i="19"/>
  <c r="E91" i="19"/>
  <c r="F91" i="19"/>
  <c r="G91" i="19"/>
  <c r="H91" i="19"/>
  <c r="I91" i="19"/>
  <c r="J91" i="19"/>
  <c r="K91" i="19"/>
  <c r="L91" i="19"/>
  <c r="M91" i="19"/>
  <c r="N91" i="19"/>
  <c r="O91" i="19"/>
  <c r="P91" i="19"/>
  <c r="Q91" i="19"/>
  <c r="C91" i="19"/>
  <c r="K11" i="19" l="1"/>
  <c r="K100" i="19"/>
  <c r="K20" i="19" s="1"/>
  <c r="Y11" i="19"/>
  <c r="Y100" i="19"/>
  <c r="Y20" i="19" s="1"/>
  <c r="C11" i="19"/>
  <c r="C100" i="19"/>
  <c r="C20" i="19" s="1"/>
  <c r="F11" i="19"/>
  <c r="F100" i="19"/>
  <c r="F20" i="19" s="1"/>
  <c r="G11" i="19"/>
  <c r="G100" i="19"/>
  <c r="G20" i="19" s="1"/>
  <c r="AC11" i="19"/>
  <c r="AC100" i="19"/>
  <c r="AC20" i="19" s="1"/>
  <c r="N11" i="19"/>
  <c r="N100" i="19"/>
  <c r="N20" i="19" s="1"/>
  <c r="Z11" i="19"/>
  <c r="Z100" i="19"/>
  <c r="Z20" i="19" s="1"/>
  <c r="AH11" i="19"/>
  <c r="AH100" i="19"/>
  <c r="AH20" i="19" s="1"/>
  <c r="M11" i="19"/>
  <c r="M100" i="19"/>
  <c r="M20" i="19" s="1"/>
  <c r="I11" i="19"/>
  <c r="I100" i="19"/>
  <c r="I20" i="19" s="1"/>
  <c r="E100" i="19"/>
  <c r="E20" i="19" s="1"/>
  <c r="E11" i="19"/>
  <c r="W100" i="19"/>
  <c r="W20" i="19" s="1"/>
  <c r="W11" i="19"/>
  <c r="AA100" i="19"/>
  <c r="AA20" i="19" s="1"/>
  <c r="AA11" i="19"/>
  <c r="AE100" i="19"/>
  <c r="AE20" i="19" s="1"/>
  <c r="AE11" i="19"/>
  <c r="AI100" i="19"/>
  <c r="AI20" i="19" s="1"/>
  <c r="AI11" i="19"/>
  <c r="O11" i="19"/>
  <c r="O100" i="19"/>
  <c r="O20" i="19" s="1"/>
  <c r="U11" i="19"/>
  <c r="U100" i="19"/>
  <c r="U20" i="19" s="1"/>
  <c r="AG11" i="19"/>
  <c r="AG100" i="19"/>
  <c r="AG20" i="19" s="1"/>
  <c r="J11" i="19"/>
  <c r="J100" i="19"/>
  <c r="J20" i="19" s="1"/>
  <c r="V11" i="19"/>
  <c r="V100" i="19"/>
  <c r="V20" i="19" s="1"/>
  <c r="AD11" i="19"/>
  <c r="AD100" i="19"/>
  <c r="AD20" i="19" s="1"/>
  <c r="Q100" i="19"/>
  <c r="Q20" i="19" s="1"/>
  <c r="Q11" i="19"/>
  <c r="P100" i="19"/>
  <c r="P20" i="19" s="1"/>
  <c r="P11" i="19"/>
  <c r="L100" i="19"/>
  <c r="L20" i="19" s="1"/>
  <c r="L11" i="19"/>
  <c r="H100" i="19"/>
  <c r="H20" i="19" s="1"/>
  <c r="H11" i="19"/>
  <c r="D100" i="19"/>
  <c r="D20" i="19" s="1"/>
  <c r="D11" i="19"/>
  <c r="X11" i="19"/>
  <c r="X100" i="19"/>
  <c r="X20" i="19" s="1"/>
  <c r="AB11" i="19"/>
  <c r="AB100" i="19"/>
  <c r="AB20" i="19" s="1"/>
  <c r="AF11" i="19"/>
  <c r="AF100" i="19"/>
  <c r="AF20" i="19" s="1"/>
  <c r="AL70" i="15"/>
  <c r="N22" i="15" s="1"/>
  <c r="AL69" i="15"/>
  <c r="N21" i="15" s="1"/>
  <c r="AL68" i="15"/>
  <c r="N20" i="15" s="1"/>
  <c r="AL67" i="15"/>
  <c r="N19" i="15" s="1"/>
  <c r="AL66" i="15"/>
  <c r="N18" i="15" s="1"/>
  <c r="AL65" i="15"/>
  <c r="N17" i="15" s="1"/>
  <c r="AL64" i="15"/>
  <c r="N16" i="15" s="1"/>
  <c r="AL63" i="15"/>
  <c r="N15" i="15" s="1"/>
  <c r="AL62" i="15"/>
  <c r="N14" i="15" s="1"/>
  <c r="AL61" i="15"/>
  <c r="N13" i="15" s="1"/>
  <c r="AL60" i="15"/>
  <c r="N12" i="15" s="1"/>
  <c r="AL59" i="15"/>
  <c r="N11" i="15" s="1"/>
  <c r="AL58" i="15"/>
  <c r="N10" i="15" s="1"/>
  <c r="AL57" i="15"/>
  <c r="N9" i="15" s="1"/>
  <c r="AL56" i="15"/>
  <c r="N8" i="15" s="1"/>
  <c r="AL55" i="15"/>
  <c r="N7" i="15" s="1"/>
  <c r="AL54" i="15"/>
  <c r="N6" i="15" s="1"/>
  <c r="AL53" i="15"/>
  <c r="Y70" i="15"/>
  <c r="M22" i="15" s="1"/>
  <c r="Y69" i="15"/>
  <c r="M21" i="15" s="1"/>
  <c r="Y68" i="15"/>
  <c r="M20" i="15" s="1"/>
  <c r="Y67" i="15"/>
  <c r="M19" i="15" s="1"/>
  <c r="Y66" i="15"/>
  <c r="M18" i="15" s="1"/>
  <c r="Y65" i="15"/>
  <c r="M17" i="15" s="1"/>
  <c r="Y64" i="15"/>
  <c r="M16" i="15" s="1"/>
  <c r="Y63" i="15"/>
  <c r="M15" i="15" s="1"/>
  <c r="Y62" i="15"/>
  <c r="M14" i="15" s="1"/>
  <c r="Y61" i="15"/>
  <c r="M13" i="15" s="1"/>
  <c r="Y60" i="15"/>
  <c r="M12" i="15" s="1"/>
  <c r="Y59" i="15"/>
  <c r="M11" i="15" s="1"/>
  <c r="Y58" i="15"/>
  <c r="M10" i="15" s="1"/>
  <c r="Y57" i="15"/>
  <c r="M9" i="15" s="1"/>
  <c r="Y56" i="15"/>
  <c r="M8" i="15" s="1"/>
  <c r="Y55" i="15"/>
  <c r="M7" i="15" s="1"/>
  <c r="Y54" i="15"/>
  <c r="M6" i="15" s="1"/>
  <c r="Y53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75" i="14" l="1"/>
  <c r="AJ75" i="14"/>
  <c r="Y71" i="15"/>
  <c r="P19" i="15"/>
  <c r="O19" i="15"/>
  <c r="P8" i="15"/>
  <c r="O8" i="15"/>
  <c r="P16" i="15"/>
  <c r="O16" i="15"/>
  <c r="O17" i="15"/>
  <c r="P11" i="15"/>
  <c r="O11" i="15"/>
  <c r="O21" i="15"/>
  <c r="P12" i="15"/>
  <c r="O12" i="15"/>
  <c r="P20" i="15"/>
  <c r="O20" i="15"/>
  <c r="O13" i="15"/>
  <c r="O7" i="15"/>
  <c r="P7" i="15"/>
  <c r="O15" i="15"/>
  <c r="P15" i="15"/>
  <c r="O6" i="15"/>
  <c r="P6" i="15"/>
  <c r="O10" i="15"/>
  <c r="P10" i="15"/>
  <c r="O14" i="15"/>
  <c r="P14" i="15"/>
  <c r="O18" i="15"/>
  <c r="P18" i="15"/>
  <c r="O22" i="15"/>
  <c r="P22" i="15"/>
  <c r="O9" i="15"/>
  <c r="M5" i="15"/>
  <c r="M23" i="15" s="1"/>
  <c r="L71" i="15"/>
  <c r="AL71" i="15"/>
  <c r="N5" i="15"/>
  <c r="P21" i="15"/>
  <c r="P17" i="15"/>
  <c r="P13" i="15"/>
  <c r="P9" i="15"/>
  <c r="X75" i="14"/>
  <c r="J87" i="33"/>
  <c r="I87" i="33" s="1"/>
  <c r="G5" i="33" s="1"/>
  <c r="H88" i="33"/>
  <c r="J88" i="33"/>
  <c r="H89" i="33"/>
  <c r="J89" i="33"/>
  <c r="I89" i="33" s="1"/>
  <c r="G7" i="33" s="1"/>
  <c r="H90" i="33"/>
  <c r="J90" i="33"/>
  <c r="H91" i="33"/>
  <c r="J91" i="33"/>
  <c r="I91" i="33" s="1"/>
  <c r="G9" i="33" s="1"/>
  <c r="H92" i="33"/>
  <c r="J92" i="33"/>
  <c r="H93" i="33"/>
  <c r="J93" i="33"/>
  <c r="I93" i="33" s="1"/>
  <c r="G11" i="33" s="1"/>
  <c r="H94" i="33"/>
  <c r="J94" i="33"/>
  <c r="H95" i="33"/>
  <c r="J95" i="33"/>
  <c r="I95" i="33" s="1"/>
  <c r="G13" i="33" s="1"/>
  <c r="G90" i="33"/>
  <c r="G95" i="33"/>
  <c r="G94" i="33"/>
  <c r="G93" i="33"/>
  <c r="G92" i="33"/>
  <c r="G91" i="33"/>
  <c r="G89" i="33"/>
  <c r="G88" i="33"/>
  <c r="L99" i="22"/>
  <c r="K15" i="22" s="1"/>
  <c r="K99" i="22"/>
  <c r="H15" i="22" s="1"/>
  <c r="J99" i="22"/>
  <c r="E15" i="22" s="1"/>
  <c r="L98" i="22"/>
  <c r="K14" i="22" s="1"/>
  <c r="K98" i="22"/>
  <c r="H14" i="22" s="1"/>
  <c r="J98" i="22"/>
  <c r="E14" i="22" s="1"/>
  <c r="L97" i="22"/>
  <c r="K13" i="22" s="1"/>
  <c r="K97" i="22"/>
  <c r="H13" i="22" s="1"/>
  <c r="J97" i="22"/>
  <c r="E13" i="22" s="1"/>
  <c r="L96" i="22"/>
  <c r="K12" i="22" s="1"/>
  <c r="K96" i="22"/>
  <c r="H12" i="22" s="1"/>
  <c r="J96" i="22"/>
  <c r="E12" i="22" s="1"/>
  <c r="L95" i="22"/>
  <c r="K11" i="22" s="1"/>
  <c r="K95" i="22"/>
  <c r="H11" i="22" s="1"/>
  <c r="J95" i="22"/>
  <c r="E11" i="22" s="1"/>
  <c r="L94" i="22"/>
  <c r="K10" i="22" s="1"/>
  <c r="K94" i="22"/>
  <c r="H10" i="22" s="1"/>
  <c r="J94" i="22"/>
  <c r="E10" i="22" s="1"/>
  <c r="L93" i="22"/>
  <c r="K9" i="22" s="1"/>
  <c r="K93" i="22"/>
  <c r="H9" i="22" s="1"/>
  <c r="J93" i="22"/>
  <c r="L92" i="22"/>
  <c r="K8" i="22" s="1"/>
  <c r="K92" i="22"/>
  <c r="H8" i="22" s="1"/>
  <c r="J92" i="22"/>
  <c r="E8" i="22" s="1"/>
  <c r="L91" i="22"/>
  <c r="K91" i="22"/>
  <c r="H7" i="22" s="1"/>
  <c r="J91" i="22"/>
  <c r="E99" i="22"/>
  <c r="G15" i="22" s="1"/>
  <c r="F99" i="22"/>
  <c r="J15" i="22" s="1"/>
  <c r="D99" i="22"/>
  <c r="D15" i="22" s="1"/>
  <c r="E98" i="22"/>
  <c r="G14" i="22" s="1"/>
  <c r="F98" i="22"/>
  <c r="J14" i="22" s="1"/>
  <c r="D98" i="22"/>
  <c r="D14" i="22" s="1"/>
  <c r="E97" i="22"/>
  <c r="G13" i="22" s="1"/>
  <c r="F97" i="22"/>
  <c r="J13" i="22" s="1"/>
  <c r="D97" i="22"/>
  <c r="D13" i="22" s="1"/>
  <c r="E96" i="22"/>
  <c r="G12" i="22" s="1"/>
  <c r="F96" i="22"/>
  <c r="J12" i="22" s="1"/>
  <c r="D96" i="22"/>
  <c r="D12" i="22" s="1"/>
  <c r="E95" i="22"/>
  <c r="G11" i="22" s="1"/>
  <c r="F95" i="22"/>
  <c r="J11" i="22" s="1"/>
  <c r="D95" i="22"/>
  <c r="D11" i="22" s="1"/>
  <c r="E94" i="22"/>
  <c r="G10" i="22" s="1"/>
  <c r="F94" i="22"/>
  <c r="J10" i="22" s="1"/>
  <c r="D94" i="22"/>
  <c r="D10" i="22" s="1"/>
  <c r="E93" i="22"/>
  <c r="G9" i="22" s="1"/>
  <c r="F93" i="22"/>
  <c r="J9" i="22" s="1"/>
  <c r="D93" i="22"/>
  <c r="D9" i="22" s="1"/>
  <c r="E92" i="22"/>
  <c r="G8" i="22" s="1"/>
  <c r="F92" i="22"/>
  <c r="J8" i="22" s="1"/>
  <c r="D92" i="22"/>
  <c r="E91" i="22"/>
  <c r="F91" i="22"/>
  <c r="J7" i="22" s="1"/>
  <c r="D91" i="22"/>
  <c r="D7" i="22" s="1"/>
  <c r="F7" i="20"/>
  <c r="G7" i="20"/>
  <c r="H7" i="20"/>
  <c r="I7" i="20"/>
  <c r="J7" i="20"/>
  <c r="K7" i="20"/>
  <c r="L7" i="20"/>
  <c r="M7" i="20"/>
  <c r="N7" i="20"/>
  <c r="O7" i="20"/>
  <c r="P7" i="20"/>
  <c r="Q7" i="20"/>
  <c r="R7" i="20"/>
  <c r="V7" i="20" s="1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V8" i="20" s="1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V9" i="20" s="1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V10" i="20" s="1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V11" i="20" s="1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V12" i="20" s="1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V13" i="20" s="1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V14" i="20" s="1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V15" i="20" s="1"/>
  <c r="O16" i="20"/>
  <c r="E7" i="20"/>
  <c r="E8" i="20"/>
  <c r="E9" i="20"/>
  <c r="E10" i="20"/>
  <c r="E11" i="20"/>
  <c r="E12" i="20"/>
  <c r="E13" i="20"/>
  <c r="E14" i="20"/>
  <c r="E15" i="20"/>
  <c r="AQ97" i="20"/>
  <c r="AP97" i="20"/>
  <c r="AN97" i="20"/>
  <c r="AM97" i="20"/>
  <c r="AK97" i="20"/>
  <c r="AJ97" i="20"/>
  <c r="AL97" i="20" s="1"/>
  <c r="P16" i="20" s="1"/>
  <c r="AH97" i="20"/>
  <c r="AG97" i="20"/>
  <c r="AI97" i="20" s="1"/>
  <c r="AE97" i="20"/>
  <c r="AD97" i="20"/>
  <c r="AF97" i="20" s="1"/>
  <c r="N16" i="20" s="1"/>
  <c r="AB97" i="20"/>
  <c r="AA97" i="20"/>
  <c r="Y97" i="20"/>
  <c r="X97" i="20"/>
  <c r="Z97" i="20" s="1"/>
  <c r="L16" i="20" s="1"/>
  <c r="V97" i="20"/>
  <c r="U97" i="20"/>
  <c r="S97" i="20"/>
  <c r="R97" i="20"/>
  <c r="T97" i="20" s="1"/>
  <c r="J16" i="20" s="1"/>
  <c r="P97" i="20"/>
  <c r="O97" i="20"/>
  <c r="M97" i="20"/>
  <c r="L97" i="20"/>
  <c r="N97" i="20" s="1"/>
  <c r="H16" i="20" s="1"/>
  <c r="J97" i="20"/>
  <c r="I97" i="20"/>
  <c r="G97" i="20"/>
  <c r="F97" i="20"/>
  <c r="H97" i="20" s="1"/>
  <c r="F16" i="20" s="1"/>
  <c r="D97" i="20"/>
  <c r="C97" i="20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T7" i="6" s="1"/>
  <c r="B8" i="6"/>
  <c r="C8" i="6"/>
  <c r="D8" i="6"/>
  <c r="E8" i="6"/>
  <c r="F8" i="6"/>
  <c r="G8" i="6"/>
  <c r="H8" i="6"/>
  <c r="I8" i="6"/>
  <c r="J8" i="6"/>
  <c r="K8" i="6"/>
  <c r="L8" i="6"/>
  <c r="M8" i="6"/>
  <c r="N8" i="6"/>
  <c r="O8" i="6"/>
  <c r="T8" i="6" s="1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T9" i="6" s="1"/>
  <c r="B10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T10" i="6" s="1"/>
  <c r="B11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T11" i="6" s="1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T12" i="6" s="1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T13" i="6" s="1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T14" i="6" s="1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T15" i="6" s="1"/>
  <c r="AP97" i="6"/>
  <c r="AO97" i="6"/>
  <c r="AM97" i="6"/>
  <c r="AL97" i="6"/>
  <c r="AJ97" i="6"/>
  <c r="AI97" i="6"/>
  <c r="AK97" i="6" s="1"/>
  <c r="M16" i="6" s="1"/>
  <c r="AG97" i="6"/>
  <c r="AF97" i="6"/>
  <c r="AD97" i="6"/>
  <c r="AC97" i="6"/>
  <c r="AE97" i="6" s="1"/>
  <c r="K16" i="6" s="1"/>
  <c r="AA97" i="6"/>
  <c r="Z97" i="6"/>
  <c r="X97" i="6"/>
  <c r="W97" i="6"/>
  <c r="Y97" i="6" s="1"/>
  <c r="H16" i="6" s="1"/>
  <c r="U97" i="6"/>
  <c r="T97" i="6"/>
  <c r="R97" i="6"/>
  <c r="Q97" i="6"/>
  <c r="O97" i="6"/>
  <c r="N97" i="6"/>
  <c r="L97" i="6"/>
  <c r="K97" i="6"/>
  <c r="I97" i="6"/>
  <c r="H97" i="6"/>
  <c r="F97" i="6"/>
  <c r="E97" i="6"/>
  <c r="G97" i="6" s="1"/>
  <c r="C16" i="6" s="1"/>
  <c r="C97" i="6"/>
  <c r="B97" i="6"/>
  <c r="D97" i="6" s="1"/>
  <c r="D9" i="7"/>
  <c r="E9" i="7"/>
  <c r="F9" i="7"/>
  <c r="G9" i="7"/>
  <c r="H9" i="7"/>
  <c r="I9" i="7"/>
  <c r="J9" i="7"/>
  <c r="K9" i="7"/>
  <c r="L9" i="7"/>
  <c r="M9" i="7"/>
  <c r="N9" i="7"/>
  <c r="O9" i="7"/>
  <c r="P9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L18" i="7"/>
  <c r="C10" i="7"/>
  <c r="C11" i="7"/>
  <c r="C12" i="7"/>
  <c r="C13" i="7"/>
  <c r="C14" i="7"/>
  <c r="C15" i="7"/>
  <c r="C16" i="7"/>
  <c r="C17" i="7"/>
  <c r="C9" i="7"/>
  <c r="P18" i="7"/>
  <c r="O18" i="7"/>
  <c r="N18" i="7"/>
  <c r="M18" i="7"/>
  <c r="K18" i="7"/>
  <c r="J18" i="7"/>
  <c r="I18" i="7"/>
  <c r="H18" i="7"/>
  <c r="G18" i="7"/>
  <c r="F18" i="7"/>
  <c r="E18" i="7"/>
  <c r="D18" i="7"/>
  <c r="C18" i="7"/>
  <c r="D7" i="13"/>
  <c r="E7" i="13"/>
  <c r="F7" i="13"/>
  <c r="G7" i="13"/>
  <c r="H7" i="13"/>
  <c r="I7" i="13"/>
  <c r="J7" i="13"/>
  <c r="K7" i="13"/>
  <c r="D8" i="13"/>
  <c r="E8" i="13"/>
  <c r="F8" i="13"/>
  <c r="G8" i="13"/>
  <c r="H8" i="13"/>
  <c r="I8" i="13"/>
  <c r="J8" i="13"/>
  <c r="K8" i="13"/>
  <c r="D9" i="13"/>
  <c r="E9" i="13"/>
  <c r="F9" i="13"/>
  <c r="G9" i="13"/>
  <c r="H9" i="13"/>
  <c r="I9" i="13"/>
  <c r="J9" i="13"/>
  <c r="K9" i="13"/>
  <c r="D10" i="13"/>
  <c r="E10" i="13"/>
  <c r="F10" i="13"/>
  <c r="G10" i="13"/>
  <c r="H10" i="13"/>
  <c r="I10" i="13"/>
  <c r="J10" i="13"/>
  <c r="K10" i="13"/>
  <c r="D11" i="13"/>
  <c r="E11" i="13"/>
  <c r="F11" i="13"/>
  <c r="G11" i="13"/>
  <c r="H11" i="13"/>
  <c r="I11" i="13"/>
  <c r="J11" i="13"/>
  <c r="K11" i="13"/>
  <c r="D12" i="13"/>
  <c r="E12" i="13"/>
  <c r="F12" i="13"/>
  <c r="G12" i="13"/>
  <c r="H12" i="13"/>
  <c r="I12" i="13"/>
  <c r="J12" i="13"/>
  <c r="K12" i="13"/>
  <c r="D13" i="13"/>
  <c r="E13" i="13"/>
  <c r="F13" i="13"/>
  <c r="G13" i="13"/>
  <c r="H13" i="13"/>
  <c r="I13" i="13"/>
  <c r="J13" i="13"/>
  <c r="K13" i="13"/>
  <c r="D14" i="13"/>
  <c r="E14" i="13"/>
  <c r="F14" i="13"/>
  <c r="G14" i="13"/>
  <c r="H14" i="13"/>
  <c r="I14" i="13"/>
  <c r="J14" i="13"/>
  <c r="K14" i="13"/>
  <c r="D15" i="13"/>
  <c r="E15" i="13"/>
  <c r="F15" i="13"/>
  <c r="G15" i="13"/>
  <c r="H15" i="13"/>
  <c r="I15" i="13"/>
  <c r="J15" i="13"/>
  <c r="K15" i="13"/>
  <c r="I16" i="13"/>
  <c r="K16" i="13"/>
  <c r="C8" i="13"/>
  <c r="C9" i="13"/>
  <c r="C10" i="13"/>
  <c r="C11" i="13"/>
  <c r="C12" i="13"/>
  <c r="C13" i="13"/>
  <c r="C14" i="13"/>
  <c r="C15" i="13"/>
  <c r="C16" i="13"/>
  <c r="C7" i="13"/>
  <c r="K96" i="13"/>
  <c r="J96" i="13"/>
  <c r="J16" i="13" s="1"/>
  <c r="I96" i="13"/>
  <c r="H96" i="13"/>
  <c r="H16" i="13" s="1"/>
  <c r="G96" i="13"/>
  <c r="G16" i="13" s="1"/>
  <c r="F96" i="13"/>
  <c r="F16" i="13" s="1"/>
  <c r="E96" i="13"/>
  <c r="E16" i="13" s="1"/>
  <c r="D96" i="13"/>
  <c r="D16" i="13" s="1"/>
  <c r="S12" i="12"/>
  <c r="O10" i="12"/>
  <c r="O14" i="12"/>
  <c r="G10" i="12"/>
  <c r="G13" i="12"/>
  <c r="G14" i="12"/>
  <c r="G17" i="12"/>
  <c r="D14" i="12"/>
  <c r="D91" i="12"/>
  <c r="D9" i="12" s="1"/>
  <c r="I99" i="12"/>
  <c r="H99" i="12"/>
  <c r="S99" i="12" s="1"/>
  <c r="S17" i="12" s="1"/>
  <c r="G99" i="12"/>
  <c r="R99" i="12" s="1"/>
  <c r="R17" i="12" s="1"/>
  <c r="F99" i="12"/>
  <c r="F17" i="12" s="1"/>
  <c r="E99" i="12"/>
  <c r="D99" i="12"/>
  <c r="O99" i="12" s="1"/>
  <c r="O17" i="12" s="1"/>
  <c r="I98" i="12"/>
  <c r="T98" i="12" s="1"/>
  <c r="T16" i="12" s="1"/>
  <c r="H98" i="12"/>
  <c r="S98" i="12" s="1"/>
  <c r="S16" i="12" s="1"/>
  <c r="G98" i="12"/>
  <c r="G16" i="12" s="1"/>
  <c r="F98" i="12"/>
  <c r="F16" i="12" s="1"/>
  <c r="E98" i="12"/>
  <c r="P98" i="12" s="1"/>
  <c r="P16" i="12" s="1"/>
  <c r="D98" i="12"/>
  <c r="O98" i="12" s="1"/>
  <c r="O16" i="12" s="1"/>
  <c r="I97" i="12"/>
  <c r="H97" i="12"/>
  <c r="S97" i="12" s="1"/>
  <c r="S15" i="12" s="1"/>
  <c r="G97" i="12"/>
  <c r="G15" i="12" s="1"/>
  <c r="F97" i="12"/>
  <c r="Q97" i="12" s="1"/>
  <c r="Q15" i="12" s="1"/>
  <c r="E97" i="12"/>
  <c r="D97" i="12"/>
  <c r="O97" i="12" s="1"/>
  <c r="O15" i="12" s="1"/>
  <c r="I96" i="12"/>
  <c r="H96" i="12"/>
  <c r="S96" i="12" s="1"/>
  <c r="S14" i="12" s="1"/>
  <c r="G96" i="12"/>
  <c r="R96" i="12" s="1"/>
  <c r="R14" i="12" s="1"/>
  <c r="F96" i="12"/>
  <c r="F14" i="12" s="1"/>
  <c r="E96" i="12"/>
  <c r="D96" i="12"/>
  <c r="O96" i="12" s="1"/>
  <c r="I95" i="12"/>
  <c r="H95" i="12"/>
  <c r="S95" i="12" s="1"/>
  <c r="S13" i="12" s="1"/>
  <c r="G95" i="12"/>
  <c r="R95" i="12" s="1"/>
  <c r="R13" i="12" s="1"/>
  <c r="F95" i="12"/>
  <c r="F13" i="12" s="1"/>
  <c r="E95" i="12"/>
  <c r="D95" i="12"/>
  <c r="O95" i="12" s="1"/>
  <c r="O13" i="12" s="1"/>
  <c r="I94" i="12"/>
  <c r="T94" i="12" s="1"/>
  <c r="T12" i="12" s="1"/>
  <c r="H94" i="12"/>
  <c r="S94" i="12" s="1"/>
  <c r="G94" i="12"/>
  <c r="G12" i="12" s="1"/>
  <c r="F94" i="12"/>
  <c r="F12" i="12" s="1"/>
  <c r="E94" i="12"/>
  <c r="P94" i="12" s="1"/>
  <c r="P12" i="12" s="1"/>
  <c r="D94" i="12"/>
  <c r="O94" i="12" s="1"/>
  <c r="O12" i="12" s="1"/>
  <c r="I93" i="12"/>
  <c r="H93" i="12"/>
  <c r="S93" i="12" s="1"/>
  <c r="S11" i="12" s="1"/>
  <c r="G93" i="12"/>
  <c r="G11" i="12" s="1"/>
  <c r="F93" i="12"/>
  <c r="Q93" i="12" s="1"/>
  <c r="Q11" i="12" s="1"/>
  <c r="E93" i="12"/>
  <c r="D93" i="12"/>
  <c r="O93" i="12" s="1"/>
  <c r="O11" i="12" s="1"/>
  <c r="I92" i="12"/>
  <c r="H92" i="12"/>
  <c r="S92" i="12" s="1"/>
  <c r="S10" i="12" s="1"/>
  <c r="G92" i="12"/>
  <c r="R92" i="12" s="1"/>
  <c r="R10" i="12" s="1"/>
  <c r="F92" i="12"/>
  <c r="F10" i="12" s="1"/>
  <c r="E92" i="12"/>
  <c r="D92" i="12"/>
  <c r="O92" i="12" s="1"/>
  <c r="I91" i="12"/>
  <c r="H91" i="12"/>
  <c r="S91" i="12" s="1"/>
  <c r="S9" i="12" s="1"/>
  <c r="G91" i="12"/>
  <c r="F91" i="12"/>
  <c r="E91" i="12"/>
  <c r="O91" i="12"/>
  <c r="O9" i="12" s="1"/>
  <c r="T181" i="12"/>
  <c r="S181" i="12"/>
  <c r="R181" i="12"/>
  <c r="Q181" i="12"/>
  <c r="P181" i="12"/>
  <c r="O181" i="12"/>
  <c r="O9" i="5"/>
  <c r="Q92" i="5"/>
  <c r="Q10" i="5" s="1"/>
  <c r="S93" i="5"/>
  <c r="S11" i="5" s="1"/>
  <c r="Q96" i="5"/>
  <c r="Q14" i="5" s="1"/>
  <c r="S97" i="5"/>
  <c r="S15" i="5" s="1"/>
  <c r="E99" i="5"/>
  <c r="F99" i="5"/>
  <c r="G99" i="5"/>
  <c r="G17" i="5" s="1"/>
  <c r="H99" i="5"/>
  <c r="H17" i="5" s="1"/>
  <c r="I99" i="5"/>
  <c r="D99" i="5"/>
  <c r="D17" i="5" s="1"/>
  <c r="E98" i="5"/>
  <c r="E16" i="5" s="1"/>
  <c r="F98" i="5"/>
  <c r="F16" i="5" s="1"/>
  <c r="G98" i="5"/>
  <c r="H98" i="5"/>
  <c r="I98" i="5"/>
  <c r="I16" i="5" s="1"/>
  <c r="D98" i="5"/>
  <c r="E97" i="5"/>
  <c r="F97" i="5"/>
  <c r="G97" i="5"/>
  <c r="G15" i="5" s="1"/>
  <c r="H97" i="5"/>
  <c r="H15" i="5" s="1"/>
  <c r="I97" i="5"/>
  <c r="D97" i="5"/>
  <c r="D15" i="5" s="1"/>
  <c r="E96" i="5"/>
  <c r="E14" i="5" s="1"/>
  <c r="F96" i="5"/>
  <c r="F14" i="5" s="1"/>
  <c r="G96" i="5"/>
  <c r="H96" i="5"/>
  <c r="I96" i="5"/>
  <c r="I14" i="5" s="1"/>
  <c r="D96" i="5"/>
  <c r="E95" i="5"/>
  <c r="F95" i="5"/>
  <c r="G95" i="5"/>
  <c r="G13" i="5" s="1"/>
  <c r="H95" i="5"/>
  <c r="H13" i="5" s="1"/>
  <c r="I95" i="5"/>
  <c r="D95" i="5"/>
  <c r="D13" i="5" s="1"/>
  <c r="E94" i="5"/>
  <c r="E12" i="5" s="1"/>
  <c r="F94" i="5"/>
  <c r="F12" i="5" s="1"/>
  <c r="G94" i="5"/>
  <c r="H94" i="5"/>
  <c r="I94" i="5"/>
  <c r="I12" i="5" s="1"/>
  <c r="D94" i="5"/>
  <c r="E93" i="5"/>
  <c r="F93" i="5"/>
  <c r="G93" i="5"/>
  <c r="G11" i="5" s="1"/>
  <c r="H93" i="5"/>
  <c r="H11" i="5" s="1"/>
  <c r="I93" i="5"/>
  <c r="D93" i="5"/>
  <c r="D11" i="5" s="1"/>
  <c r="E92" i="5"/>
  <c r="E10" i="5" s="1"/>
  <c r="F92" i="5"/>
  <c r="F10" i="5" s="1"/>
  <c r="G92" i="5"/>
  <c r="H92" i="5"/>
  <c r="I92" i="5"/>
  <c r="I10" i="5" s="1"/>
  <c r="D92" i="5"/>
  <c r="E91" i="5"/>
  <c r="F91" i="5"/>
  <c r="F9" i="5" s="1"/>
  <c r="G91" i="5"/>
  <c r="G9" i="5" s="1"/>
  <c r="H91" i="5"/>
  <c r="I91" i="5"/>
  <c r="D91" i="5"/>
  <c r="O91" i="5" s="1"/>
  <c r="D15" i="12" l="1"/>
  <c r="H13" i="12"/>
  <c r="AB97" i="6"/>
  <c r="J16" i="6" s="1"/>
  <c r="T98" i="5"/>
  <c r="T16" i="5" s="1"/>
  <c r="H17" i="12"/>
  <c r="P96" i="5"/>
  <c r="P14" i="5" s="1"/>
  <c r="R93" i="5"/>
  <c r="R11" i="5" s="1"/>
  <c r="H9" i="12"/>
  <c r="AN97" i="6"/>
  <c r="N16" i="6" s="1"/>
  <c r="I9" i="5"/>
  <c r="T91" i="5"/>
  <c r="T9" i="5" s="1"/>
  <c r="R97" i="5"/>
  <c r="R15" i="5" s="1"/>
  <c r="O95" i="5"/>
  <c r="O13" i="5" s="1"/>
  <c r="F100" i="12"/>
  <c r="Q100" i="12" s="1"/>
  <c r="Q18" i="12" s="1"/>
  <c r="D11" i="12"/>
  <c r="H16" i="12"/>
  <c r="H96" i="33"/>
  <c r="O99" i="5"/>
  <c r="O17" i="5" s="1"/>
  <c r="O97" i="5"/>
  <c r="O15" i="5" s="1"/>
  <c r="T94" i="5"/>
  <c r="T12" i="5" s="1"/>
  <c r="P92" i="5"/>
  <c r="P10" i="5" s="1"/>
  <c r="G100" i="12"/>
  <c r="G18" i="12" s="1"/>
  <c r="F15" i="12"/>
  <c r="F11" i="12"/>
  <c r="I94" i="33"/>
  <c r="G12" i="33" s="1"/>
  <c r="I92" i="33"/>
  <c r="G10" i="33" s="1"/>
  <c r="I90" i="33"/>
  <c r="G8" i="33" s="1"/>
  <c r="I88" i="33"/>
  <c r="G6" i="33" s="1"/>
  <c r="E9" i="5"/>
  <c r="P91" i="5"/>
  <c r="P9" i="5" s="1"/>
  <c r="G10" i="5"/>
  <c r="R92" i="5"/>
  <c r="R10" i="5" s="1"/>
  <c r="G12" i="5"/>
  <c r="R94" i="5"/>
  <c r="R12" i="5" s="1"/>
  <c r="G14" i="5"/>
  <c r="R96" i="5"/>
  <c r="R14" i="5" s="1"/>
  <c r="G16" i="5"/>
  <c r="R98" i="5"/>
  <c r="R16" i="5" s="1"/>
  <c r="T96" i="12"/>
  <c r="T14" i="12" s="1"/>
  <c r="I14" i="12"/>
  <c r="D10" i="5"/>
  <c r="O92" i="5"/>
  <c r="O10" i="5" s="1"/>
  <c r="D12" i="5"/>
  <c r="O94" i="5"/>
  <c r="O12" i="5" s="1"/>
  <c r="E11" i="5"/>
  <c r="P93" i="5"/>
  <c r="P11" i="5" s="1"/>
  <c r="E13" i="5"/>
  <c r="P95" i="5"/>
  <c r="P13" i="5" s="1"/>
  <c r="E15" i="5"/>
  <c r="P97" i="5"/>
  <c r="P15" i="5" s="1"/>
  <c r="E17" i="5"/>
  <c r="P99" i="5"/>
  <c r="P17" i="5" s="1"/>
  <c r="P92" i="12"/>
  <c r="P10" i="12" s="1"/>
  <c r="E10" i="12"/>
  <c r="E16" i="12"/>
  <c r="S99" i="5"/>
  <c r="S17" i="5" s="1"/>
  <c r="Q98" i="5"/>
  <c r="Q16" i="5" s="1"/>
  <c r="S95" i="5"/>
  <c r="S13" i="5" s="1"/>
  <c r="Q94" i="5"/>
  <c r="Q12" i="5" s="1"/>
  <c r="O93" i="5"/>
  <c r="O11" i="5" s="1"/>
  <c r="R91" i="5"/>
  <c r="R9" i="5" s="1"/>
  <c r="P91" i="12"/>
  <c r="P9" i="12" s="1"/>
  <c r="E9" i="12"/>
  <c r="T91" i="12"/>
  <c r="T9" i="12" s="1"/>
  <c r="I9" i="12"/>
  <c r="P93" i="12"/>
  <c r="P11" i="12" s="1"/>
  <c r="E11" i="12"/>
  <c r="T93" i="12"/>
  <c r="T11" i="12" s="1"/>
  <c r="I11" i="12"/>
  <c r="P95" i="12"/>
  <c r="P13" i="12" s="1"/>
  <c r="E13" i="12"/>
  <c r="T95" i="12"/>
  <c r="T13" i="12" s="1"/>
  <c r="I13" i="12"/>
  <c r="P97" i="12"/>
  <c r="P15" i="12" s="1"/>
  <c r="E15" i="12"/>
  <c r="T97" i="12"/>
  <c r="T15" i="12" s="1"/>
  <c r="I15" i="12"/>
  <c r="P99" i="12"/>
  <c r="P17" i="12" s="1"/>
  <c r="E17" i="12"/>
  <c r="T99" i="12"/>
  <c r="T17" i="12" s="1"/>
  <c r="I17" i="12"/>
  <c r="I12" i="12"/>
  <c r="I16" i="6"/>
  <c r="I11" i="5"/>
  <c r="T93" i="5"/>
  <c r="T11" i="5" s="1"/>
  <c r="I13" i="5"/>
  <c r="T95" i="5"/>
  <c r="T13" i="5" s="1"/>
  <c r="I15" i="5"/>
  <c r="T97" i="5"/>
  <c r="T15" i="5" s="1"/>
  <c r="I17" i="5"/>
  <c r="T99" i="5"/>
  <c r="T17" i="5" s="1"/>
  <c r="T92" i="12"/>
  <c r="T10" i="12" s="1"/>
  <c r="I10" i="12"/>
  <c r="P96" i="12"/>
  <c r="P14" i="12" s="1"/>
  <c r="E14" i="12"/>
  <c r="H9" i="5"/>
  <c r="S91" i="5"/>
  <c r="S9" i="5" s="1"/>
  <c r="D14" i="5"/>
  <c r="O96" i="5"/>
  <c r="O14" i="5" s="1"/>
  <c r="D16" i="5"/>
  <c r="O98" i="5"/>
  <c r="O16" i="5" s="1"/>
  <c r="H10" i="5"/>
  <c r="S92" i="5"/>
  <c r="S10" i="5" s="1"/>
  <c r="F11" i="5"/>
  <c r="Q93" i="5"/>
  <c r="Q11" i="5" s="1"/>
  <c r="H12" i="5"/>
  <c r="S94" i="5"/>
  <c r="S12" i="5" s="1"/>
  <c r="F13" i="5"/>
  <c r="Q95" i="5"/>
  <c r="Q13" i="5" s="1"/>
  <c r="H14" i="5"/>
  <c r="S96" i="5"/>
  <c r="S14" i="5" s="1"/>
  <c r="F15" i="5"/>
  <c r="Q97" i="5"/>
  <c r="Q15" i="5" s="1"/>
  <c r="H16" i="5"/>
  <c r="S98" i="5"/>
  <c r="S16" i="5" s="1"/>
  <c r="F17" i="5"/>
  <c r="Q99" i="5"/>
  <c r="Q17" i="5" s="1"/>
  <c r="R99" i="5"/>
  <c r="R17" i="5" s="1"/>
  <c r="P98" i="5"/>
  <c r="P16" i="5" s="1"/>
  <c r="T96" i="5"/>
  <c r="T14" i="5" s="1"/>
  <c r="R95" i="5"/>
  <c r="R13" i="5" s="1"/>
  <c r="P94" i="5"/>
  <c r="P12" i="5" s="1"/>
  <c r="T92" i="5"/>
  <c r="T10" i="5" s="1"/>
  <c r="Q91" i="5"/>
  <c r="Q9" i="5" s="1"/>
  <c r="I16" i="12"/>
  <c r="E12" i="12"/>
  <c r="Q91" i="12"/>
  <c r="Q9" i="12" s="1"/>
  <c r="Q92" i="12"/>
  <c r="Q10" i="12" s="1"/>
  <c r="Q94" i="12"/>
  <c r="Q12" i="12" s="1"/>
  <c r="Q95" i="12"/>
  <c r="Q13" i="12" s="1"/>
  <c r="Q96" i="12"/>
  <c r="Q14" i="12" s="1"/>
  <c r="Q98" i="12"/>
  <c r="Q16" i="12" s="1"/>
  <c r="Q99" i="12"/>
  <c r="Q17" i="12" s="1"/>
  <c r="D10" i="12"/>
  <c r="F18" i="12"/>
  <c r="H12" i="12"/>
  <c r="G9" i="12"/>
  <c r="L101" i="22"/>
  <c r="K17" i="22" s="1"/>
  <c r="J101" i="22"/>
  <c r="E17" i="22" s="1"/>
  <c r="R100" i="12"/>
  <c r="R18" i="12" s="1"/>
  <c r="R91" i="12"/>
  <c r="R9" i="12" s="1"/>
  <c r="R93" i="12"/>
  <c r="R11" i="12" s="1"/>
  <c r="R94" i="12"/>
  <c r="R12" i="12" s="1"/>
  <c r="R97" i="12"/>
  <c r="R15" i="12" s="1"/>
  <c r="R98" i="12"/>
  <c r="R16" i="12" s="1"/>
  <c r="D17" i="12"/>
  <c r="D13" i="12"/>
  <c r="H15" i="12"/>
  <c r="H11" i="12"/>
  <c r="F9" i="12"/>
  <c r="S97" i="6"/>
  <c r="G16" i="6" s="1"/>
  <c r="E101" i="22"/>
  <c r="G17" i="22" s="1"/>
  <c r="N23" i="15"/>
  <c r="P5" i="15"/>
  <c r="O5" i="15"/>
  <c r="D100" i="12"/>
  <c r="D18" i="12" s="1"/>
  <c r="D16" i="12"/>
  <c r="D12" i="12"/>
  <c r="H14" i="12"/>
  <c r="H10" i="12"/>
  <c r="J97" i="6"/>
  <c r="D16" i="6" s="1"/>
  <c r="E97" i="20"/>
  <c r="E16" i="20" s="1"/>
  <c r="Q97" i="20"/>
  <c r="I16" i="20" s="1"/>
  <c r="AC97" i="20"/>
  <c r="M16" i="20" s="1"/>
  <c r="D100" i="22"/>
  <c r="D16" i="22" s="1"/>
  <c r="AR97" i="20"/>
  <c r="R16" i="20" s="1"/>
  <c r="V16" i="20" s="1"/>
  <c r="AQ97" i="6"/>
  <c r="O16" i="6" s="1"/>
  <c r="T16" i="6" s="1"/>
  <c r="E100" i="22"/>
  <c r="G16" i="22" s="1"/>
  <c r="J100" i="22"/>
  <c r="E16" i="22" s="1"/>
  <c r="E7" i="22"/>
  <c r="D101" i="22"/>
  <c r="D17" i="22" s="1"/>
  <c r="K100" i="22"/>
  <c r="H16" i="22" s="1"/>
  <c r="D8" i="22"/>
  <c r="G7" i="22"/>
  <c r="F101" i="22"/>
  <c r="J17" i="22" s="1"/>
  <c r="E9" i="22"/>
  <c r="K7" i="22"/>
  <c r="F100" i="22"/>
  <c r="J16" i="22" s="1"/>
  <c r="G96" i="33"/>
  <c r="J96" i="33"/>
  <c r="I96" i="33" s="1"/>
  <c r="G14" i="33" s="1"/>
  <c r="L100" i="22"/>
  <c r="K16" i="22" s="1"/>
  <c r="K101" i="22"/>
  <c r="H17" i="22" s="1"/>
  <c r="W97" i="20"/>
  <c r="K16" i="20" s="1"/>
  <c r="AO97" i="20"/>
  <c r="Q16" i="20" s="1"/>
  <c r="K97" i="20"/>
  <c r="G16" i="20" s="1"/>
  <c r="P97" i="6"/>
  <c r="F16" i="6" s="1"/>
  <c r="V97" i="6"/>
  <c r="B16" i="6"/>
  <c r="M97" i="6"/>
  <c r="E16" i="6" s="1"/>
  <c r="AH97" i="6"/>
  <c r="L16" i="6" s="1"/>
  <c r="O100" i="12"/>
  <c r="O18" i="12" s="1"/>
  <c r="H100" i="12"/>
  <c r="E100" i="12"/>
  <c r="I100" i="12"/>
  <c r="D100" i="5"/>
  <c r="G100" i="5"/>
  <c r="H100" i="5"/>
  <c r="D9" i="5"/>
  <c r="F100" i="5"/>
  <c r="I100" i="5"/>
  <c r="E100" i="5"/>
  <c r="T181" i="5"/>
  <c r="S181" i="5"/>
  <c r="R181" i="5"/>
  <c r="Q181" i="5"/>
  <c r="P181" i="5"/>
  <c r="O181" i="5"/>
  <c r="H9" i="3"/>
  <c r="C10" i="3"/>
  <c r="F11" i="3"/>
  <c r="J11" i="3"/>
  <c r="D13" i="3"/>
  <c r="H13" i="3"/>
  <c r="K14" i="3"/>
  <c r="F15" i="3"/>
  <c r="I16" i="3"/>
  <c r="C89" i="3"/>
  <c r="C8" i="3" s="1"/>
  <c r="D89" i="3"/>
  <c r="D8" i="3" s="1"/>
  <c r="E89" i="3"/>
  <c r="E8" i="3" s="1"/>
  <c r="F89" i="3"/>
  <c r="F8" i="3" s="1"/>
  <c r="G89" i="3"/>
  <c r="G8" i="3" s="1"/>
  <c r="H89" i="3"/>
  <c r="H8" i="3" s="1"/>
  <c r="I89" i="3"/>
  <c r="I8" i="3" s="1"/>
  <c r="J89" i="3"/>
  <c r="J8" i="3" s="1"/>
  <c r="K89" i="3"/>
  <c r="K8" i="3" s="1"/>
  <c r="C90" i="3"/>
  <c r="C9" i="3" s="1"/>
  <c r="D90" i="3"/>
  <c r="D9" i="3" s="1"/>
  <c r="E90" i="3"/>
  <c r="E9" i="3" s="1"/>
  <c r="F90" i="3"/>
  <c r="F9" i="3" s="1"/>
  <c r="G90" i="3"/>
  <c r="G9" i="3" s="1"/>
  <c r="H90" i="3"/>
  <c r="I90" i="3"/>
  <c r="I9" i="3" s="1"/>
  <c r="J90" i="3"/>
  <c r="J9" i="3" s="1"/>
  <c r="K90" i="3"/>
  <c r="K9" i="3" s="1"/>
  <c r="C91" i="3"/>
  <c r="D91" i="3"/>
  <c r="D10" i="3" s="1"/>
  <c r="E91" i="3"/>
  <c r="E10" i="3" s="1"/>
  <c r="F91" i="3"/>
  <c r="F10" i="3" s="1"/>
  <c r="G91" i="3"/>
  <c r="G10" i="3" s="1"/>
  <c r="H91" i="3"/>
  <c r="H10" i="3" s="1"/>
  <c r="I91" i="3"/>
  <c r="I10" i="3" s="1"/>
  <c r="J91" i="3"/>
  <c r="J10" i="3" s="1"/>
  <c r="K91" i="3"/>
  <c r="K10" i="3" s="1"/>
  <c r="C92" i="3"/>
  <c r="C11" i="3" s="1"/>
  <c r="D92" i="3"/>
  <c r="D11" i="3" s="1"/>
  <c r="E92" i="3"/>
  <c r="E11" i="3" s="1"/>
  <c r="F92" i="3"/>
  <c r="G92" i="3"/>
  <c r="G11" i="3" s="1"/>
  <c r="H92" i="3"/>
  <c r="H11" i="3" s="1"/>
  <c r="I92" i="3"/>
  <c r="I11" i="3" s="1"/>
  <c r="J92" i="3"/>
  <c r="K92" i="3"/>
  <c r="K11" i="3" s="1"/>
  <c r="C93" i="3"/>
  <c r="C12" i="3" s="1"/>
  <c r="D93" i="3"/>
  <c r="D12" i="3" s="1"/>
  <c r="E93" i="3"/>
  <c r="E12" i="3" s="1"/>
  <c r="F93" i="3"/>
  <c r="F12" i="3" s="1"/>
  <c r="G93" i="3"/>
  <c r="G12" i="3" s="1"/>
  <c r="H93" i="3"/>
  <c r="H12" i="3" s="1"/>
  <c r="I93" i="3"/>
  <c r="I12" i="3" s="1"/>
  <c r="J93" i="3"/>
  <c r="J12" i="3" s="1"/>
  <c r="K93" i="3"/>
  <c r="K12" i="3" s="1"/>
  <c r="C94" i="3"/>
  <c r="C13" i="3" s="1"/>
  <c r="D94" i="3"/>
  <c r="E94" i="3"/>
  <c r="E13" i="3" s="1"/>
  <c r="F94" i="3"/>
  <c r="F13" i="3" s="1"/>
  <c r="G94" i="3"/>
  <c r="G13" i="3" s="1"/>
  <c r="H94" i="3"/>
  <c r="I94" i="3"/>
  <c r="I13" i="3" s="1"/>
  <c r="J94" i="3"/>
  <c r="J13" i="3" s="1"/>
  <c r="K94" i="3"/>
  <c r="K13" i="3" s="1"/>
  <c r="C95" i="3"/>
  <c r="C14" i="3" s="1"/>
  <c r="D95" i="3"/>
  <c r="D14" i="3" s="1"/>
  <c r="E95" i="3"/>
  <c r="E14" i="3" s="1"/>
  <c r="F95" i="3"/>
  <c r="F14" i="3" s="1"/>
  <c r="G95" i="3"/>
  <c r="G14" i="3" s="1"/>
  <c r="H95" i="3"/>
  <c r="H14" i="3" s="1"/>
  <c r="I95" i="3"/>
  <c r="I14" i="3" s="1"/>
  <c r="J95" i="3"/>
  <c r="J14" i="3" s="1"/>
  <c r="K95" i="3"/>
  <c r="C96" i="3"/>
  <c r="C15" i="3" s="1"/>
  <c r="D96" i="3"/>
  <c r="D15" i="3" s="1"/>
  <c r="E96" i="3"/>
  <c r="E15" i="3" s="1"/>
  <c r="F96" i="3"/>
  <c r="G96" i="3"/>
  <c r="G15" i="3" s="1"/>
  <c r="H96" i="3"/>
  <c r="H15" i="3" s="1"/>
  <c r="I96" i="3"/>
  <c r="I15" i="3" s="1"/>
  <c r="J96" i="3"/>
  <c r="J15" i="3" s="1"/>
  <c r="K96" i="3"/>
  <c r="K15" i="3" s="1"/>
  <c r="C97" i="3"/>
  <c r="C16" i="3" s="1"/>
  <c r="D97" i="3"/>
  <c r="D16" i="3" s="1"/>
  <c r="E97" i="3"/>
  <c r="E16" i="3" s="1"/>
  <c r="F97" i="3"/>
  <c r="F16" i="3" s="1"/>
  <c r="G97" i="3"/>
  <c r="G16" i="3" s="1"/>
  <c r="H97" i="3"/>
  <c r="H16" i="3" s="1"/>
  <c r="I97" i="3"/>
  <c r="J97" i="3"/>
  <c r="J16" i="3" s="1"/>
  <c r="K97" i="3"/>
  <c r="K16" i="3" s="1"/>
  <c r="J98" i="3"/>
  <c r="J17" i="3" s="1"/>
  <c r="K260" i="3"/>
  <c r="K98" i="3" s="1"/>
  <c r="K17" i="3" s="1"/>
  <c r="J260" i="3"/>
  <c r="I260" i="3"/>
  <c r="I98" i="3" s="1"/>
  <c r="I17" i="3" s="1"/>
  <c r="H260" i="3"/>
  <c r="H98" i="3" s="1"/>
  <c r="H17" i="3" s="1"/>
  <c r="G260" i="3"/>
  <c r="G98" i="3" s="1"/>
  <c r="G17" i="3" s="1"/>
  <c r="F260" i="3"/>
  <c r="F98" i="3" s="1"/>
  <c r="F17" i="3" s="1"/>
  <c r="E260" i="3"/>
  <c r="E98" i="3" s="1"/>
  <c r="E17" i="3" s="1"/>
  <c r="D260" i="3"/>
  <c r="D98" i="3" s="1"/>
  <c r="D17" i="3" s="1"/>
  <c r="C260" i="3"/>
  <c r="C98" i="3" s="1"/>
  <c r="C17" i="3" s="1"/>
  <c r="E18" i="5" l="1"/>
  <c r="P100" i="5"/>
  <c r="P18" i="5" s="1"/>
  <c r="I18" i="5"/>
  <c r="T100" i="5"/>
  <c r="T18" i="5" s="1"/>
  <c r="G18" i="5"/>
  <c r="R100" i="5"/>
  <c r="R18" i="5" s="1"/>
  <c r="S100" i="12"/>
  <c r="S18" i="12" s="1"/>
  <c r="H18" i="12"/>
  <c r="O23" i="15"/>
  <c r="P23" i="15"/>
  <c r="Q19" i="15"/>
  <c r="Q16" i="15"/>
  <c r="Q12" i="15"/>
  <c r="Q15" i="15"/>
  <c r="Q18" i="15"/>
  <c r="Q13" i="15"/>
  <c r="Q8" i="15"/>
  <c r="Q7" i="15"/>
  <c r="Q14" i="15"/>
  <c r="Q9" i="15"/>
  <c r="Q20" i="15"/>
  <c r="Q10" i="15"/>
  <c r="Q21" i="15"/>
  <c r="Q17" i="15"/>
  <c r="Q11" i="15"/>
  <c r="Q6" i="15"/>
  <c r="Q22" i="15"/>
  <c r="H18" i="5"/>
  <c r="S100" i="5"/>
  <c r="S18" i="5" s="1"/>
  <c r="F18" i="5"/>
  <c r="Q100" i="5"/>
  <c r="Q18" i="5" s="1"/>
  <c r="D18" i="5"/>
  <c r="O100" i="5"/>
  <c r="O18" i="5" s="1"/>
  <c r="P100" i="12"/>
  <c r="P18" i="12" s="1"/>
  <c r="E18" i="12"/>
  <c r="T100" i="12"/>
  <c r="T18" i="12" s="1"/>
  <c r="I18" i="12"/>
  <c r="Q5" i="15"/>
  <c r="C95" i="2"/>
  <c r="C13" i="2" s="1"/>
  <c r="D95" i="2"/>
  <c r="D13" i="2" s="1"/>
  <c r="E95" i="2"/>
  <c r="E13" i="2" s="1"/>
  <c r="F95" i="2"/>
  <c r="F13" i="2" s="1"/>
  <c r="G95" i="2"/>
  <c r="G13" i="2" s="1"/>
  <c r="H95" i="2"/>
  <c r="H13" i="2" s="1"/>
  <c r="I95" i="2"/>
  <c r="I13" i="2" s="1"/>
  <c r="J95" i="2"/>
  <c r="J13" i="2" s="1"/>
  <c r="K95" i="2"/>
  <c r="K13" i="2" s="1"/>
  <c r="L95" i="2"/>
  <c r="L13" i="2" s="1"/>
  <c r="M95" i="2"/>
  <c r="M13" i="2" s="1"/>
  <c r="N95" i="2"/>
  <c r="N13" i="2" s="1"/>
  <c r="O95" i="2"/>
  <c r="O13" i="2" s="1"/>
  <c r="P95" i="2"/>
  <c r="P13" i="2" s="1"/>
  <c r="C96" i="2"/>
  <c r="C14" i="2" s="1"/>
  <c r="D96" i="2"/>
  <c r="D14" i="2" s="1"/>
  <c r="E96" i="2"/>
  <c r="E14" i="2" s="1"/>
  <c r="F96" i="2"/>
  <c r="F14" i="2" s="1"/>
  <c r="G96" i="2"/>
  <c r="G14" i="2" s="1"/>
  <c r="H96" i="2"/>
  <c r="H14" i="2" s="1"/>
  <c r="I96" i="2"/>
  <c r="I14" i="2" s="1"/>
  <c r="J96" i="2"/>
  <c r="J14" i="2" s="1"/>
  <c r="K96" i="2"/>
  <c r="K14" i="2" s="1"/>
  <c r="L96" i="2"/>
  <c r="L14" i="2" s="1"/>
  <c r="M96" i="2"/>
  <c r="M14" i="2" s="1"/>
  <c r="N96" i="2"/>
  <c r="N14" i="2" s="1"/>
  <c r="O96" i="2"/>
  <c r="O14" i="2" s="1"/>
  <c r="P96" i="2"/>
  <c r="P14" i="2" s="1"/>
  <c r="C97" i="2"/>
  <c r="C15" i="2" s="1"/>
  <c r="D97" i="2"/>
  <c r="D15" i="2" s="1"/>
  <c r="E97" i="2"/>
  <c r="E15" i="2" s="1"/>
  <c r="F97" i="2"/>
  <c r="F15" i="2" s="1"/>
  <c r="G97" i="2"/>
  <c r="G15" i="2" s="1"/>
  <c r="H97" i="2"/>
  <c r="H15" i="2" s="1"/>
  <c r="I97" i="2"/>
  <c r="I15" i="2" s="1"/>
  <c r="J97" i="2"/>
  <c r="J15" i="2" s="1"/>
  <c r="K97" i="2"/>
  <c r="K15" i="2" s="1"/>
  <c r="L97" i="2"/>
  <c r="L15" i="2" s="1"/>
  <c r="M97" i="2"/>
  <c r="M15" i="2" s="1"/>
  <c r="N97" i="2"/>
  <c r="N15" i="2" s="1"/>
  <c r="O97" i="2"/>
  <c r="O15" i="2" s="1"/>
  <c r="P97" i="2"/>
  <c r="P15" i="2" s="1"/>
  <c r="C98" i="2"/>
  <c r="C16" i="2" s="1"/>
  <c r="D98" i="2"/>
  <c r="D16" i="2" s="1"/>
  <c r="E98" i="2"/>
  <c r="E16" i="2" s="1"/>
  <c r="F98" i="2"/>
  <c r="F16" i="2" s="1"/>
  <c r="G98" i="2"/>
  <c r="G16" i="2" s="1"/>
  <c r="H98" i="2"/>
  <c r="H16" i="2" s="1"/>
  <c r="I98" i="2"/>
  <c r="I16" i="2" s="1"/>
  <c r="J98" i="2"/>
  <c r="J16" i="2" s="1"/>
  <c r="K98" i="2"/>
  <c r="K16" i="2" s="1"/>
  <c r="L98" i="2"/>
  <c r="L16" i="2" s="1"/>
  <c r="M98" i="2"/>
  <c r="M16" i="2" s="1"/>
  <c r="N98" i="2"/>
  <c r="N16" i="2" s="1"/>
  <c r="O98" i="2"/>
  <c r="O16" i="2" s="1"/>
  <c r="P98" i="2"/>
  <c r="P16" i="2" s="1"/>
  <c r="C99" i="2"/>
  <c r="C17" i="2" s="1"/>
  <c r="D99" i="2"/>
  <c r="D17" i="2" s="1"/>
  <c r="E99" i="2"/>
  <c r="E17" i="2" s="1"/>
  <c r="F99" i="2"/>
  <c r="F17" i="2" s="1"/>
  <c r="G99" i="2"/>
  <c r="G17" i="2" s="1"/>
  <c r="H99" i="2"/>
  <c r="H17" i="2" s="1"/>
  <c r="I99" i="2"/>
  <c r="I17" i="2" s="1"/>
  <c r="J99" i="2"/>
  <c r="J17" i="2" s="1"/>
  <c r="K99" i="2"/>
  <c r="K17" i="2" s="1"/>
  <c r="L99" i="2"/>
  <c r="L17" i="2" s="1"/>
  <c r="M99" i="2"/>
  <c r="M17" i="2" s="1"/>
  <c r="N99" i="2"/>
  <c r="N17" i="2" s="1"/>
  <c r="O99" i="2"/>
  <c r="O17" i="2" s="1"/>
  <c r="P99" i="2"/>
  <c r="P17" i="2" s="1"/>
  <c r="C100" i="2"/>
  <c r="C18" i="2" s="1"/>
  <c r="D100" i="2"/>
  <c r="D18" i="2" s="1"/>
  <c r="E100" i="2"/>
  <c r="E18" i="2" s="1"/>
  <c r="F100" i="2"/>
  <c r="F18" i="2" s="1"/>
  <c r="G100" i="2"/>
  <c r="G18" i="2" s="1"/>
  <c r="H100" i="2"/>
  <c r="H18" i="2" s="1"/>
  <c r="I100" i="2"/>
  <c r="I18" i="2" s="1"/>
  <c r="J100" i="2"/>
  <c r="J18" i="2" s="1"/>
  <c r="K100" i="2"/>
  <c r="K18" i="2" s="1"/>
  <c r="L100" i="2"/>
  <c r="L18" i="2" s="1"/>
  <c r="M100" i="2"/>
  <c r="M18" i="2" s="1"/>
  <c r="N100" i="2"/>
  <c r="N18" i="2" s="1"/>
  <c r="O100" i="2"/>
  <c r="O18" i="2" s="1"/>
  <c r="P100" i="2"/>
  <c r="P18" i="2" s="1"/>
  <c r="C101" i="2"/>
  <c r="C19" i="2" s="1"/>
  <c r="D101" i="2"/>
  <c r="D19" i="2" s="1"/>
  <c r="E101" i="2"/>
  <c r="E19" i="2" s="1"/>
  <c r="F101" i="2"/>
  <c r="F19" i="2" s="1"/>
  <c r="G101" i="2"/>
  <c r="G19" i="2" s="1"/>
  <c r="H101" i="2"/>
  <c r="H19" i="2" s="1"/>
  <c r="I101" i="2"/>
  <c r="I19" i="2" s="1"/>
  <c r="J101" i="2"/>
  <c r="J19" i="2" s="1"/>
  <c r="K101" i="2"/>
  <c r="K19" i="2" s="1"/>
  <c r="L101" i="2"/>
  <c r="L19" i="2" s="1"/>
  <c r="M101" i="2"/>
  <c r="M19" i="2" s="1"/>
  <c r="N101" i="2"/>
  <c r="N19" i="2" s="1"/>
  <c r="O101" i="2"/>
  <c r="O19" i="2" s="1"/>
  <c r="P101" i="2"/>
  <c r="P19" i="2" s="1"/>
  <c r="C102" i="2"/>
  <c r="C20" i="2" s="1"/>
  <c r="D102" i="2"/>
  <c r="D20" i="2" s="1"/>
  <c r="E102" i="2"/>
  <c r="E20" i="2" s="1"/>
  <c r="F102" i="2"/>
  <c r="F20" i="2" s="1"/>
  <c r="G102" i="2"/>
  <c r="G20" i="2" s="1"/>
  <c r="H102" i="2"/>
  <c r="H20" i="2" s="1"/>
  <c r="I102" i="2"/>
  <c r="I20" i="2" s="1"/>
  <c r="J102" i="2"/>
  <c r="J20" i="2" s="1"/>
  <c r="K102" i="2"/>
  <c r="K20" i="2" s="1"/>
  <c r="L102" i="2"/>
  <c r="L20" i="2" s="1"/>
  <c r="M102" i="2"/>
  <c r="M20" i="2" s="1"/>
  <c r="N102" i="2"/>
  <c r="N20" i="2" s="1"/>
  <c r="O102" i="2"/>
  <c r="O20" i="2" s="1"/>
  <c r="P102" i="2"/>
  <c r="P20" i="2" s="1"/>
  <c r="C103" i="2"/>
  <c r="C21" i="2" s="1"/>
  <c r="D103" i="2"/>
  <c r="D21" i="2" s="1"/>
  <c r="E103" i="2"/>
  <c r="E21" i="2" s="1"/>
  <c r="F103" i="2"/>
  <c r="F21" i="2" s="1"/>
  <c r="G103" i="2"/>
  <c r="G21" i="2" s="1"/>
  <c r="H103" i="2"/>
  <c r="H21" i="2" s="1"/>
  <c r="I103" i="2"/>
  <c r="I21" i="2" s="1"/>
  <c r="J103" i="2"/>
  <c r="J21" i="2" s="1"/>
  <c r="K103" i="2"/>
  <c r="K21" i="2" s="1"/>
  <c r="L103" i="2"/>
  <c r="L21" i="2" s="1"/>
  <c r="M103" i="2"/>
  <c r="M21" i="2" s="1"/>
  <c r="N103" i="2"/>
  <c r="N21" i="2" s="1"/>
  <c r="O103" i="2"/>
  <c r="O21" i="2" s="1"/>
  <c r="P103" i="2"/>
  <c r="P21" i="2" s="1"/>
  <c r="P268" i="2"/>
  <c r="P104" i="2" s="1"/>
  <c r="P22" i="2" s="1"/>
  <c r="O268" i="2"/>
  <c r="O104" i="2" s="1"/>
  <c r="O22" i="2" s="1"/>
  <c r="N268" i="2"/>
  <c r="N104" i="2" s="1"/>
  <c r="N22" i="2" s="1"/>
  <c r="M268" i="2"/>
  <c r="M104" i="2" s="1"/>
  <c r="M22" i="2" s="1"/>
  <c r="L268" i="2"/>
  <c r="L104" i="2" s="1"/>
  <c r="L22" i="2" s="1"/>
  <c r="K268" i="2"/>
  <c r="K104" i="2" s="1"/>
  <c r="K22" i="2" s="1"/>
  <c r="J268" i="2"/>
  <c r="J104" i="2" s="1"/>
  <c r="J22" i="2" s="1"/>
  <c r="I268" i="2"/>
  <c r="I104" i="2" s="1"/>
  <c r="I22" i="2" s="1"/>
  <c r="H268" i="2"/>
  <c r="H104" i="2" s="1"/>
  <c r="H22" i="2" s="1"/>
  <c r="G268" i="2"/>
  <c r="G104" i="2" s="1"/>
  <c r="G22" i="2" s="1"/>
  <c r="F268" i="2"/>
  <c r="F104" i="2" s="1"/>
  <c r="F22" i="2" s="1"/>
  <c r="E268" i="2"/>
  <c r="E104" i="2" s="1"/>
  <c r="E22" i="2" s="1"/>
  <c r="D268" i="2"/>
  <c r="D104" i="2" s="1"/>
  <c r="D22" i="2" s="1"/>
  <c r="C268" i="2"/>
  <c r="C104" i="2" s="1"/>
  <c r="C22" i="2" s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T8" i="32" l="1"/>
  <c r="S8" i="32"/>
  <c r="T7" i="32"/>
  <c r="S7" i="32"/>
  <c r="T6" i="32"/>
  <c r="S6" i="32"/>
  <c r="T5" i="32"/>
  <c r="S5" i="32"/>
  <c r="U5" i="11" l="1"/>
  <c r="I30" i="17"/>
  <c r="I28" i="17"/>
  <c r="I27" i="17"/>
  <c r="I26" i="17"/>
  <c r="I21" i="17"/>
  <c r="I19" i="17"/>
  <c r="I18" i="17"/>
  <c r="I17" i="17"/>
  <c r="W7" i="12"/>
  <c r="W6" i="12"/>
  <c r="L6" i="12"/>
  <c r="L7" i="12"/>
  <c r="V7" i="12"/>
  <c r="V6" i="12"/>
  <c r="K6" i="12"/>
  <c r="K7" i="12"/>
  <c r="W7" i="5"/>
  <c r="W6" i="5"/>
  <c r="L6" i="5"/>
  <c r="L7" i="5"/>
  <c r="V7" i="5"/>
  <c r="V6" i="5"/>
  <c r="K6" i="5"/>
  <c r="K7" i="5"/>
  <c r="T25" i="21" l="1"/>
  <c r="T27" i="21"/>
  <c r="T26" i="21"/>
  <c r="T6" i="21"/>
  <c r="T7" i="21"/>
  <c r="T5" i="21"/>
  <c r="S6" i="21"/>
  <c r="S7" i="21"/>
  <c r="S25" i="21"/>
  <c r="S26" i="21"/>
  <c r="S27" i="21"/>
  <c r="S5" i="21"/>
  <c r="E23" i="8" l="1"/>
  <c r="E22" i="8"/>
  <c r="E21" i="8"/>
  <c r="E20" i="8"/>
  <c r="E19" i="8"/>
  <c r="E18" i="8"/>
  <c r="E17" i="8"/>
  <c r="K23" i="14" l="1"/>
  <c r="J23" i="14"/>
  <c r="L22" i="14"/>
  <c r="K22" i="14"/>
  <c r="J22" i="14"/>
  <c r="L21" i="14"/>
  <c r="K21" i="14"/>
  <c r="J21" i="14"/>
  <c r="L20" i="14"/>
  <c r="K20" i="14"/>
  <c r="J20" i="14"/>
  <c r="L19" i="14"/>
  <c r="K19" i="14"/>
  <c r="J19" i="14"/>
  <c r="L18" i="14"/>
  <c r="K18" i="14"/>
  <c r="J18" i="14"/>
  <c r="L17" i="14"/>
  <c r="K17" i="14"/>
  <c r="J17" i="14"/>
  <c r="L16" i="14"/>
  <c r="K16" i="14"/>
  <c r="J16" i="14"/>
  <c r="L15" i="14"/>
  <c r="K15" i="14"/>
  <c r="J15" i="14"/>
  <c r="L14" i="14"/>
  <c r="K14" i="14"/>
  <c r="J14" i="14"/>
  <c r="L13" i="14"/>
  <c r="K13" i="14"/>
  <c r="J13" i="14"/>
  <c r="L12" i="14"/>
  <c r="K12" i="14"/>
  <c r="J12" i="14"/>
  <c r="L11" i="14"/>
  <c r="K11" i="14"/>
  <c r="J11" i="14"/>
  <c r="L10" i="14"/>
  <c r="K10" i="14"/>
  <c r="J10" i="14"/>
  <c r="L9" i="14"/>
  <c r="K9" i="14"/>
  <c r="J9" i="14"/>
  <c r="L8" i="14"/>
  <c r="K8" i="14"/>
  <c r="J8" i="14"/>
  <c r="L7" i="14"/>
  <c r="K7" i="14"/>
  <c r="J7" i="14"/>
  <c r="L6" i="14"/>
  <c r="K6" i="14"/>
  <c r="J6" i="14"/>
  <c r="L5" i="14"/>
  <c r="K5" i="14"/>
  <c r="J5" i="14"/>
  <c r="F23" i="14"/>
  <c r="E23" i="14"/>
  <c r="G22" i="14"/>
  <c r="F22" i="14"/>
  <c r="E22" i="14"/>
  <c r="G21" i="14"/>
  <c r="F21" i="14"/>
  <c r="E21" i="14"/>
  <c r="G20" i="14"/>
  <c r="F20" i="14"/>
  <c r="E20" i="14"/>
  <c r="G19" i="14"/>
  <c r="F19" i="14"/>
  <c r="E19" i="14"/>
  <c r="G18" i="14"/>
  <c r="F18" i="14"/>
  <c r="E18" i="14"/>
  <c r="G17" i="14"/>
  <c r="F17" i="14"/>
  <c r="E17" i="14"/>
  <c r="G16" i="14"/>
  <c r="F16" i="14"/>
  <c r="E16" i="14"/>
  <c r="G15" i="14"/>
  <c r="F15" i="14"/>
  <c r="E15" i="14"/>
  <c r="G14" i="14"/>
  <c r="F14" i="14"/>
  <c r="E14" i="14"/>
  <c r="G13" i="14"/>
  <c r="F13" i="14"/>
  <c r="E13" i="14"/>
  <c r="G12" i="14"/>
  <c r="F12" i="14"/>
  <c r="E12" i="14"/>
  <c r="G11" i="14"/>
  <c r="F11" i="14"/>
  <c r="E11" i="14"/>
  <c r="G10" i="14"/>
  <c r="F10" i="14"/>
  <c r="E10" i="14"/>
  <c r="G9" i="14"/>
  <c r="F9" i="14"/>
  <c r="E9" i="14"/>
  <c r="G8" i="14"/>
  <c r="F8" i="14"/>
  <c r="E8" i="14"/>
  <c r="G7" i="14"/>
  <c r="F7" i="14"/>
  <c r="E7" i="14"/>
  <c r="G6" i="14"/>
  <c r="F6" i="14"/>
  <c r="E6" i="14"/>
  <c r="G5" i="14"/>
  <c r="F5" i="14"/>
  <c r="E5" i="14"/>
  <c r="K23" i="15"/>
  <c r="J23" i="15"/>
  <c r="L22" i="15"/>
  <c r="K22" i="15"/>
  <c r="J22" i="15"/>
  <c r="L21" i="15"/>
  <c r="K21" i="15"/>
  <c r="J21" i="15"/>
  <c r="L20" i="15"/>
  <c r="K20" i="15"/>
  <c r="J20" i="15"/>
  <c r="L19" i="15"/>
  <c r="K19" i="15"/>
  <c r="J19" i="15"/>
  <c r="L18" i="15"/>
  <c r="K18" i="15"/>
  <c r="J18" i="15"/>
  <c r="L17" i="15"/>
  <c r="K17" i="15"/>
  <c r="J17" i="15"/>
  <c r="L16" i="15"/>
  <c r="K16" i="15"/>
  <c r="J16" i="15"/>
  <c r="L15" i="15"/>
  <c r="K15" i="15"/>
  <c r="J15" i="15"/>
  <c r="L14" i="15"/>
  <c r="K14" i="15"/>
  <c r="J14" i="15"/>
  <c r="L13" i="15"/>
  <c r="K13" i="15"/>
  <c r="J13" i="15"/>
  <c r="L12" i="15"/>
  <c r="K12" i="15"/>
  <c r="J12" i="15"/>
  <c r="L11" i="15"/>
  <c r="K11" i="15"/>
  <c r="J11" i="15"/>
  <c r="L10" i="15"/>
  <c r="K10" i="15"/>
  <c r="J10" i="15"/>
  <c r="L9" i="15"/>
  <c r="K9" i="15"/>
  <c r="J9" i="15"/>
  <c r="L8" i="15"/>
  <c r="K8" i="15"/>
  <c r="J8" i="15"/>
  <c r="L7" i="15"/>
  <c r="K7" i="15"/>
  <c r="J7" i="15"/>
  <c r="L6" i="15"/>
  <c r="K6" i="15"/>
  <c r="J6" i="15"/>
  <c r="L5" i="15"/>
  <c r="K5" i="15"/>
  <c r="J5" i="15"/>
  <c r="F23" i="15"/>
  <c r="E23" i="15"/>
  <c r="G22" i="15"/>
  <c r="F22" i="15"/>
  <c r="E22" i="15"/>
  <c r="G21" i="15"/>
  <c r="F21" i="15"/>
  <c r="E21" i="15"/>
  <c r="G20" i="15"/>
  <c r="F20" i="15"/>
  <c r="E20" i="15"/>
  <c r="G19" i="15"/>
  <c r="F19" i="15"/>
  <c r="E19" i="15"/>
  <c r="G18" i="15"/>
  <c r="F18" i="15"/>
  <c r="E18" i="15"/>
  <c r="G17" i="15"/>
  <c r="F17" i="15"/>
  <c r="E17" i="15"/>
  <c r="G16" i="15"/>
  <c r="F16" i="15"/>
  <c r="E16" i="15"/>
  <c r="G15" i="15"/>
  <c r="F15" i="15"/>
  <c r="E15" i="15"/>
  <c r="G14" i="15"/>
  <c r="F14" i="15"/>
  <c r="E14" i="15"/>
  <c r="G13" i="15"/>
  <c r="F13" i="15"/>
  <c r="E13" i="15"/>
  <c r="G12" i="15"/>
  <c r="F12" i="15"/>
  <c r="E12" i="15"/>
  <c r="G11" i="15"/>
  <c r="F11" i="15"/>
  <c r="E11" i="15"/>
  <c r="G10" i="15"/>
  <c r="F10" i="15"/>
  <c r="E10" i="15"/>
  <c r="G9" i="15"/>
  <c r="F9" i="15"/>
  <c r="E9" i="15"/>
  <c r="G8" i="15"/>
  <c r="F8" i="15"/>
  <c r="E8" i="15"/>
  <c r="G7" i="15"/>
  <c r="F7" i="15"/>
  <c r="E7" i="15"/>
  <c r="G6" i="15"/>
  <c r="F6" i="15"/>
  <c r="E6" i="15"/>
  <c r="G5" i="15"/>
  <c r="F5" i="15"/>
  <c r="E5" i="15"/>
  <c r="E11" i="8"/>
  <c r="E10" i="8"/>
  <c r="E9" i="8"/>
  <c r="E8" i="8"/>
  <c r="E7" i="8"/>
  <c r="E6" i="8"/>
  <c r="E5" i="8"/>
  <c r="F5" i="16"/>
  <c r="E5" i="16"/>
  <c r="N5" i="13"/>
  <c r="M5" i="13"/>
  <c r="N6" i="3"/>
  <c r="M6" i="3"/>
  <c r="S6" i="2"/>
  <c r="S7" i="2"/>
  <c r="R6" i="2"/>
  <c r="R7" i="2"/>
  <c r="S6" i="1"/>
  <c r="S7" i="1"/>
  <c r="S5" i="1"/>
  <c r="R6" i="1"/>
  <c r="R7" i="1"/>
  <c r="R5" i="1"/>
  <c r="J85" i="33"/>
  <c r="I85" i="33" l="1"/>
  <c r="G3" i="33" s="1"/>
  <c r="F84" i="32"/>
  <c r="F5" i="32" s="1"/>
  <c r="G84" i="32"/>
  <c r="G5" i="32" s="1"/>
  <c r="H84" i="32"/>
  <c r="H5" i="32" s="1"/>
  <c r="M84" i="32"/>
  <c r="E6" i="32" s="1"/>
  <c r="N84" i="32"/>
  <c r="F6" i="32" s="1"/>
  <c r="O84" i="32"/>
  <c r="G6" i="32" s="1"/>
  <c r="P84" i="32"/>
  <c r="H6" i="32" s="1"/>
  <c r="U84" i="32"/>
  <c r="E7" i="32" s="1"/>
  <c r="V84" i="32"/>
  <c r="F7" i="32" s="1"/>
  <c r="W84" i="32"/>
  <c r="G7" i="32" s="1"/>
  <c r="X84" i="32"/>
  <c r="H7" i="32" s="1"/>
  <c r="AD84" i="32"/>
  <c r="E8" i="32" s="1"/>
  <c r="AE84" i="32"/>
  <c r="F8" i="32" s="1"/>
  <c r="AF84" i="32"/>
  <c r="G8" i="32" s="1"/>
  <c r="AG84" i="32"/>
  <c r="H8" i="32" s="1"/>
  <c r="I8" i="32" l="1"/>
  <c r="I9" i="32"/>
  <c r="K8" i="32"/>
  <c r="J8" i="32"/>
  <c r="K7" i="32"/>
  <c r="J7" i="32"/>
  <c r="K6" i="32"/>
  <c r="J6" i="32"/>
  <c r="K5" i="32"/>
  <c r="J5" i="32"/>
  <c r="E32" i="30"/>
  <c r="F32" i="30"/>
  <c r="G32" i="30"/>
  <c r="H32" i="30"/>
  <c r="B67" i="26"/>
  <c r="C67" i="26"/>
  <c r="D67" i="26" l="1"/>
  <c r="H35" i="30"/>
  <c r="J32" i="30"/>
  <c r="I35" i="30"/>
  <c r="C36" i="26"/>
  <c r="B36" i="26"/>
  <c r="D36" i="26" l="1"/>
  <c r="E90" i="22" l="1"/>
  <c r="G5" i="22" s="1"/>
  <c r="F90" i="22"/>
  <c r="J5" i="22" s="1"/>
  <c r="J90" i="22"/>
  <c r="E5" i="22" s="1"/>
  <c r="K90" i="22"/>
  <c r="H5" i="22" s="1"/>
  <c r="L90" i="22"/>
  <c r="K5" i="22" s="1"/>
  <c r="D90" i="22"/>
  <c r="D5" i="22" s="1"/>
  <c r="E89" i="22"/>
  <c r="G4" i="22" s="1"/>
  <c r="F89" i="22"/>
  <c r="J4" i="22" s="1"/>
  <c r="J89" i="22"/>
  <c r="E4" i="22" s="1"/>
  <c r="K89" i="22"/>
  <c r="H4" i="22" s="1"/>
  <c r="L89" i="22"/>
  <c r="K4" i="22" s="1"/>
  <c r="P205" i="21" l="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H5" i="20" l="1"/>
  <c r="I5" i="20"/>
  <c r="J5" i="20"/>
  <c r="K5" i="20"/>
  <c r="L5" i="20"/>
  <c r="M5" i="20"/>
  <c r="N5" i="20"/>
  <c r="O5" i="20"/>
  <c r="P5" i="20"/>
  <c r="Q5" i="20"/>
  <c r="R5" i="20"/>
  <c r="V5" i="20" s="1"/>
  <c r="H6" i="20"/>
  <c r="I6" i="20"/>
  <c r="J6" i="20"/>
  <c r="K6" i="20"/>
  <c r="L6" i="20"/>
  <c r="M6" i="20"/>
  <c r="N6" i="20"/>
  <c r="O6" i="20"/>
  <c r="P6" i="20"/>
  <c r="Q6" i="20"/>
  <c r="R6" i="20"/>
  <c r="V6" i="20" s="1"/>
  <c r="G5" i="20"/>
  <c r="G6" i="20"/>
  <c r="F5" i="20"/>
  <c r="F6" i="20"/>
  <c r="E5" i="20"/>
  <c r="E6" i="20"/>
  <c r="AQ85" i="20"/>
  <c r="AP85" i="20"/>
  <c r="AR85" i="20" s="1"/>
  <c r="R4" i="20" s="1"/>
  <c r="V4" i="20" s="1"/>
  <c r="AN85" i="20"/>
  <c r="AM85" i="20"/>
  <c r="AK85" i="20"/>
  <c r="AJ85" i="20"/>
  <c r="AL85" i="20" s="1"/>
  <c r="P4" i="20" s="1"/>
  <c r="AH85" i="20"/>
  <c r="AG85" i="20"/>
  <c r="AE85" i="20"/>
  <c r="AD85" i="20"/>
  <c r="AF85" i="20" s="1"/>
  <c r="N4" i="20" s="1"/>
  <c r="AB85" i="20"/>
  <c r="AA85" i="20"/>
  <c r="Y85" i="20"/>
  <c r="X85" i="20"/>
  <c r="Z85" i="20" s="1"/>
  <c r="L4" i="20" s="1"/>
  <c r="V85" i="20"/>
  <c r="U85" i="20"/>
  <c r="S85" i="20"/>
  <c r="R85" i="20"/>
  <c r="P85" i="20"/>
  <c r="O85" i="20"/>
  <c r="M85" i="20"/>
  <c r="L85" i="20"/>
  <c r="N85" i="20" s="1"/>
  <c r="H4" i="20" s="1"/>
  <c r="J85" i="20"/>
  <c r="I85" i="20"/>
  <c r="G85" i="20"/>
  <c r="F85" i="20"/>
  <c r="H85" i="20" s="1"/>
  <c r="F4" i="20" s="1"/>
  <c r="D85" i="20"/>
  <c r="C85" i="20"/>
  <c r="H29" i="17"/>
  <c r="G29" i="17"/>
  <c r="F29" i="17"/>
  <c r="E29" i="17"/>
  <c r="D29" i="17"/>
  <c r="C29" i="17"/>
  <c r="H21" i="17"/>
  <c r="G21" i="17"/>
  <c r="F21" i="17"/>
  <c r="E21" i="17"/>
  <c r="D21" i="17"/>
  <c r="H19" i="17"/>
  <c r="G19" i="17"/>
  <c r="F19" i="17"/>
  <c r="E19" i="17"/>
  <c r="D19" i="17"/>
  <c r="H18" i="17"/>
  <c r="G18" i="17"/>
  <c r="F18" i="17"/>
  <c r="E18" i="17"/>
  <c r="D18" i="17"/>
  <c r="H17" i="17"/>
  <c r="G17" i="17"/>
  <c r="F17" i="17"/>
  <c r="E17" i="17"/>
  <c r="D17" i="17"/>
  <c r="I12" i="17"/>
  <c r="H11" i="17"/>
  <c r="G11" i="17"/>
  <c r="F11" i="17"/>
  <c r="E11" i="17"/>
  <c r="D11" i="17"/>
  <c r="C11" i="17"/>
  <c r="I10" i="17"/>
  <c r="I9" i="17"/>
  <c r="I8" i="17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30" i="15"/>
  <c r="W48" i="15"/>
  <c r="W47" i="15"/>
  <c r="W46" i="15"/>
  <c r="W45" i="15"/>
  <c r="W44" i="15"/>
  <c r="W43" i="15"/>
  <c r="W42" i="15"/>
  <c r="W41" i="15"/>
  <c r="W40" i="15"/>
  <c r="W39" i="15"/>
  <c r="W38" i="15"/>
  <c r="W37" i="15"/>
  <c r="W36" i="15"/>
  <c r="W35" i="15"/>
  <c r="W34" i="15"/>
  <c r="W33" i="15"/>
  <c r="W32" i="15"/>
  <c r="W31" i="15"/>
  <c r="W30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30" i="15"/>
  <c r="V48" i="15"/>
  <c r="V47" i="15"/>
  <c r="V46" i="15"/>
  <c r="V45" i="15"/>
  <c r="V44" i="15"/>
  <c r="V43" i="15"/>
  <c r="V42" i="15"/>
  <c r="V41" i="15"/>
  <c r="V40" i="15"/>
  <c r="V39" i="15"/>
  <c r="V38" i="15"/>
  <c r="V37" i="15"/>
  <c r="V36" i="15"/>
  <c r="V35" i="15"/>
  <c r="V34" i="15"/>
  <c r="V33" i="15"/>
  <c r="V32" i="15"/>
  <c r="V31" i="15"/>
  <c r="V30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30" i="15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32" i="14"/>
  <c r="O50" i="14"/>
  <c r="N50" i="14"/>
  <c r="G50" i="14"/>
  <c r="F50" i="14"/>
  <c r="O49" i="14"/>
  <c r="N49" i="14"/>
  <c r="G49" i="14"/>
  <c r="F49" i="14"/>
  <c r="O48" i="14"/>
  <c r="N48" i="14"/>
  <c r="G48" i="14"/>
  <c r="F48" i="14"/>
  <c r="O47" i="14"/>
  <c r="N47" i="14"/>
  <c r="G47" i="14"/>
  <c r="F47" i="14"/>
  <c r="O46" i="14"/>
  <c r="N46" i="14"/>
  <c r="G46" i="14"/>
  <c r="F46" i="14"/>
  <c r="O45" i="14"/>
  <c r="N45" i="14"/>
  <c r="G45" i="14"/>
  <c r="F45" i="14"/>
  <c r="O44" i="14"/>
  <c r="N44" i="14"/>
  <c r="G44" i="14"/>
  <c r="F44" i="14"/>
  <c r="O43" i="14"/>
  <c r="N43" i="14"/>
  <c r="G43" i="14"/>
  <c r="F43" i="14"/>
  <c r="O42" i="14"/>
  <c r="N42" i="14"/>
  <c r="G42" i="14"/>
  <c r="F42" i="14"/>
  <c r="O41" i="14"/>
  <c r="N41" i="14"/>
  <c r="G41" i="14"/>
  <c r="F41" i="14"/>
  <c r="O40" i="14"/>
  <c r="N40" i="14"/>
  <c r="G40" i="14"/>
  <c r="F40" i="14"/>
  <c r="O39" i="14"/>
  <c r="N39" i="14"/>
  <c r="G39" i="14"/>
  <c r="F39" i="14"/>
  <c r="O38" i="14"/>
  <c r="N38" i="14"/>
  <c r="G38" i="14"/>
  <c r="F38" i="14"/>
  <c r="O37" i="14"/>
  <c r="N37" i="14"/>
  <c r="G37" i="14"/>
  <c r="F37" i="14"/>
  <c r="O36" i="14"/>
  <c r="N36" i="14"/>
  <c r="G36" i="14"/>
  <c r="F36" i="14"/>
  <c r="O35" i="14"/>
  <c r="N35" i="14"/>
  <c r="G35" i="14"/>
  <c r="F35" i="14"/>
  <c r="O34" i="14"/>
  <c r="N34" i="14"/>
  <c r="G34" i="14"/>
  <c r="F34" i="14"/>
  <c r="O33" i="14"/>
  <c r="N33" i="14"/>
  <c r="G33" i="14"/>
  <c r="F33" i="14"/>
  <c r="O32" i="14"/>
  <c r="N32" i="14"/>
  <c r="G32" i="14"/>
  <c r="F32" i="14"/>
  <c r="F20" i="17" l="1"/>
  <c r="J4" i="20"/>
  <c r="T85" i="20"/>
  <c r="E20" i="17"/>
  <c r="G20" i="17"/>
  <c r="E85" i="20"/>
  <c r="E4" i="20" s="1"/>
  <c r="K85" i="20"/>
  <c r="G4" i="20" s="1"/>
  <c r="Q85" i="20"/>
  <c r="I4" i="20" s="1"/>
  <c r="W85" i="20"/>
  <c r="K4" i="20" s="1"/>
  <c r="AC85" i="20"/>
  <c r="M4" i="20" s="1"/>
  <c r="AI85" i="20"/>
  <c r="O4" i="20" s="1"/>
  <c r="AO85" i="20"/>
  <c r="Q4" i="20" s="1"/>
  <c r="I29" i="17"/>
  <c r="I11" i="17"/>
  <c r="D20" i="17"/>
  <c r="I20" i="17"/>
  <c r="H20" i="17"/>
  <c r="K84" i="13" l="1"/>
  <c r="K4" i="13" s="1"/>
  <c r="J84" i="13"/>
  <c r="J4" i="13" s="1"/>
  <c r="I84" i="13"/>
  <c r="I4" i="13" s="1"/>
  <c r="H84" i="13"/>
  <c r="H4" i="13" s="1"/>
  <c r="G84" i="13"/>
  <c r="G4" i="13" s="1"/>
  <c r="F84" i="13"/>
  <c r="F4" i="13" s="1"/>
  <c r="E84" i="13"/>
  <c r="E4" i="13" s="1"/>
  <c r="D84" i="13"/>
  <c r="D4" i="13" s="1"/>
  <c r="C84" i="13"/>
  <c r="C4" i="13" s="1"/>
  <c r="N4" i="13" l="1"/>
  <c r="M4" i="13"/>
  <c r="P89" i="12"/>
  <c r="Q89" i="12"/>
  <c r="R89" i="12"/>
  <c r="S89" i="12"/>
  <c r="T89" i="12"/>
  <c r="O89" i="12"/>
  <c r="P88" i="12"/>
  <c r="Q88" i="12"/>
  <c r="R88" i="12"/>
  <c r="S88" i="12"/>
  <c r="T88" i="12"/>
  <c r="O88" i="12"/>
  <c r="O23" i="12"/>
  <c r="P23" i="12"/>
  <c r="Q23" i="12"/>
  <c r="R23" i="12"/>
  <c r="S23" i="12"/>
  <c r="T23" i="12"/>
  <c r="O24" i="12"/>
  <c r="P24" i="12"/>
  <c r="Q24" i="12"/>
  <c r="R24" i="12"/>
  <c r="S24" i="12"/>
  <c r="T24" i="12"/>
  <c r="O25" i="12"/>
  <c r="P25" i="12"/>
  <c r="Q25" i="12"/>
  <c r="R25" i="12"/>
  <c r="S25" i="12"/>
  <c r="T25" i="12"/>
  <c r="O26" i="12"/>
  <c r="P26" i="12"/>
  <c r="Q26" i="12"/>
  <c r="R26" i="12"/>
  <c r="S26" i="12"/>
  <c r="T26" i="12"/>
  <c r="O27" i="12"/>
  <c r="P27" i="12"/>
  <c r="Q27" i="12"/>
  <c r="R27" i="12"/>
  <c r="S27" i="12"/>
  <c r="T27" i="12"/>
  <c r="O28" i="12"/>
  <c r="P28" i="12"/>
  <c r="Q28" i="12"/>
  <c r="R28" i="12"/>
  <c r="S28" i="12"/>
  <c r="T28" i="12"/>
  <c r="O29" i="12"/>
  <c r="P29" i="12"/>
  <c r="Q29" i="12"/>
  <c r="R29" i="12"/>
  <c r="S29" i="12"/>
  <c r="T29" i="12"/>
  <c r="O30" i="12"/>
  <c r="P30" i="12"/>
  <c r="Q30" i="12"/>
  <c r="R30" i="12"/>
  <c r="S30" i="12"/>
  <c r="T30" i="12"/>
  <c r="O31" i="12"/>
  <c r="P31" i="12"/>
  <c r="Q31" i="12"/>
  <c r="R31" i="12"/>
  <c r="S31" i="12"/>
  <c r="T31" i="12"/>
  <c r="O32" i="12"/>
  <c r="P32" i="12"/>
  <c r="Q32" i="12"/>
  <c r="R32" i="12"/>
  <c r="S32" i="12"/>
  <c r="T32" i="12"/>
  <c r="O33" i="12"/>
  <c r="P33" i="12"/>
  <c r="Q33" i="12"/>
  <c r="R33" i="12"/>
  <c r="S33" i="12"/>
  <c r="T33" i="12"/>
  <c r="O34" i="12"/>
  <c r="P34" i="12"/>
  <c r="Q34" i="12"/>
  <c r="R34" i="12"/>
  <c r="S34" i="12"/>
  <c r="T34" i="12"/>
  <c r="O35" i="12"/>
  <c r="P35" i="12"/>
  <c r="Q35" i="12"/>
  <c r="R35" i="12"/>
  <c r="S35" i="12"/>
  <c r="T35" i="12"/>
  <c r="O36" i="12"/>
  <c r="P36" i="12"/>
  <c r="Q36" i="12"/>
  <c r="R36" i="12"/>
  <c r="S36" i="12"/>
  <c r="T36" i="12"/>
  <c r="O37" i="12"/>
  <c r="P37" i="12"/>
  <c r="Q37" i="12"/>
  <c r="R37" i="12"/>
  <c r="S37" i="12"/>
  <c r="T37" i="12"/>
  <c r="O38" i="12"/>
  <c r="P38" i="12"/>
  <c r="Q38" i="12"/>
  <c r="R38" i="12"/>
  <c r="S38" i="12"/>
  <c r="T38" i="12"/>
  <c r="O39" i="12"/>
  <c r="P39" i="12"/>
  <c r="Q39" i="12"/>
  <c r="R39" i="12"/>
  <c r="S39" i="12"/>
  <c r="T39" i="12"/>
  <c r="O40" i="12"/>
  <c r="P40" i="12"/>
  <c r="Q40" i="12"/>
  <c r="R40" i="12"/>
  <c r="S40" i="12"/>
  <c r="T40" i="12"/>
  <c r="O41" i="12"/>
  <c r="P41" i="12"/>
  <c r="Q41" i="12"/>
  <c r="R41" i="12"/>
  <c r="S41" i="12"/>
  <c r="T41" i="12"/>
  <c r="O42" i="12"/>
  <c r="P42" i="12"/>
  <c r="Q42" i="12"/>
  <c r="R42" i="12"/>
  <c r="S42" i="12"/>
  <c r="T42" i="12"/>
  <c r="O43" i="12"/>
  <c r="P43" i="12"/>
  <c r="Q43" i="12"/>
  <c r="R43" i="12"/>
  <c r="S43" i="12"/>
  <c r="T43" i="12"/>
  <c r="O44" i="12"/>
  <c r="P44" i="12"/>
  <c r="Q44" i="12"/>
  <c r="R44" i="12"/>
  <c r="S44" i="12"/>
  <c r="T44" i="12"/>
  <c r="O45" i="12"/>
  <c r="P45" i="12"/>
  <c r="Q45" i="12"/>
  <c r="R45" i="12"/>
  <c r="S45" i="12"/>
  <c r="T45" i="12"/>
  <c r="O46" i="12"/>
  <c r="P46" i="12"/>
  <c r="Q46" i="12"/>
  <c r="R46" i="12"/>
  <c r="S46" i="12"/>
  <c r="T46" i="12"/>
  <c r="O47" i="12"/>
  <c r="P47" i="12"/>
  <c r="Q47" i="12"/>
  <c r="R47" i="12"/>
  <c r="S47" i="12"/>
  <c r="T47" i="12"/>
  <c r="O48" i="12"/>
  <c r="P48" i="12"/>
  <c r="Q48" i="12"/>
  <c r="R48" i="12"/>
  <c r="S48" i="12"/>
  <c r="T48" i="12"/>
  <c r="O49" i="12"/>
  <c r="P49" i="12"/>
  <c r="Q49" i="12"/>
  <c r="R49" i="12"/>
  <c r="S49" i="12"/>
  <c r="T49" i="12"/>
  <c r="O50" i="12"/>
  <c r="P50" i="12"/>
  <c r="Q50" i="12"/>
  <c r="R50" i="12"/>
  <c r="S50" i="12"/>
  <c r="T50" i="12"/>
  <c r="O51" i="12"/>
  <c r="P51" i="12"/>
  <c r="Q51" i="12"/>
  <c r="R51" i="12"/>
  <c r="S51" i="12"/>
  <c r="T51" i="12"/>
  <c r="O52" i="12"/>
  <c r="P52" i="12"/>
  <c r="Q52" i="12"/>
  <c r="R52" i="12"/>
  <c r="S52" i="12"/>
  <c r="T52" i="12"/>
  <c r="O53" i="12"/>
  <c r="P53" i="12"/>
  <c r="Q53" i="12"/>
  <c r="R53" i="12"/>
  <c r="S53" i="12"/>
  <c r="T53" i="12"/>
  <c r="O54" i="12"/>
  <c r="P54" i="12"/>
  <c r="Q54" i="12"/>
  <c r="R54" i="12"/>
  <c r="S54" i="12"/>
  <c r="T54" i="12"/>
  <c r="O55" i="12"/>
  <c r="P55" i="12"/>
  <c r="Q55" i="12"/>
  <c r="R55" i="12"/>
  <c r="S55" i="12"/>
  <c r="T55" i="12"/>
  <c r="O56" i="12"/>
  <c r="P56" i="12"/>
  <c r="Q56" i="12"/>
  <c r="R56" i="12"/>
  <c r="S56" i="12"/>
  <c r="T56" i="12"/>
  <c r="O57" i="12"/>
  <c r="P57" i="12"/>
  <c r="Q57" i="12"/>
  <c r="R57" i="12"/>
  <c r="S57" i="12"/>
  <c r="T57" i="12"/>
  <c r="O58" i="12"/>
  <c r="P58" i="12"/>
  <c r="Q58" i="12"/>
  <c r="R58" i="12"/>
  <c r="S58" i="12"/>
  <c r="T58" i="12"/>
  <c r="O59" i="12"/>
  <c r="P59" i="12"/>
  <c r="Q59" i="12"/>
  <c r="R59" i="12"/>
  <c r="S59" i="12"/>
  <c r="T59" i="12"/>
  <c r="O60" i="12"/>
  <c r="P60" i="12"/>
  <c r="Q60" i="12"/>
  <c r="R60" i="12"/>
  <c r="S60" i="12"/>
  <c r="T60" i="12"/>
  <c r="O61" i="12"/>
  <c r="P61" i="12"/>
  <c r="Q61" i="12"/>
  <c r="R61" i="12"/>
  <c r="S61" i="12"/>
  <c r="T61" i="12"/>
  <c r="O62" i="12"/>
  <c r="P62" i="12"/>
  <c r="Q62" i="12"/>
  <c r="R62" i="12"/>
  <c r="S62" i="12"/>
  <c r="T62" i="12"/>
  <c r="O63" i="12"/>
  <c r="P63" i="12"/>
  <c r="Q63" i="12"/>
  <c r="R63" i="12"/>
  <c r="S63" i="12"/>
  <c r="T63" i="12"/>
  <c r="O64" i="12"/>
  <c r="P64" i="12"/>
  <c r="Q64" i="12"/>
  <c r="R64" i="12"/>
  <c r="S64" i="12"/>
  <c r="T64" i="12"/>
  <c r="O65" i="12"/>
  <c r="P65" i="12"/>
  <c r="Q65" i="12"/>
  <c r="R65" i="12"/>
  <c r="S65" i="12"/>
  <c r="T65" i="12"/>
  <c r="O66" i="12"/>
  <c r="P66" i="12"/>
  <c r="Q66" i="12"/>
  <c r="R66" i="12"/>
  <c r="S66" i="12"/>
  <c r="T66" i="12"/>
  <c r="O67" i="12"/>
  <c r="P67" i="12"/>
  <c r="Q67" i="12"/>
  <c r="R67" i="12"/>
  <c r="S67" i="12"/>
  <c r="T67" i="12"/>
  <c r="O68" i="12"/>
  <c r="P68" i="12"/>
  <c r="Q68" i="12"/>
  <c r="R68" i="12"/>
  <c r="S68" i="12"/>
  <c r="T68" i="12"/>
  <c r="O69" i="12"/>
  <c r="P69" i="12"/>
  <c r="Q69" i="12"/>
  <c r="R69" i="12"/>
  <c r="S69" i="12"/>
  <c r="T69" i="12"/>
  <c r="O70" i="12"/>
  <c r="P70" i="12"/>
  <c r="Q70" i="12"/>
  <c r="R70" i="12"/>
  <c r="S70" i="12"/>
  <c r="T70" i="12"/>
  <c r="O71" i="12"/>
  <c r="P71" i="12"/>
  <c r="Q71" i="12"/>
  <c r="R71" i="12"/>
  <c r="S71" i="12"/>
  <c r="T71" i="12"/>
  <c r="O72" i="12"/>
  <c r="P72" i="12"/>
  <c r="Q72" i="12"/>
  <c r="R72" i="12"/>
  <c r="S72" i="12"/>
  <c r="T72" i="12"/>
  <c r="O73" i="12"/>
  <c r="P73" i="12"/>
  <c r="Q73" i="12"/>
  <c r="R73" i="12"/>
  <c r="S73" i="12"/>
  <c r="T73" i="12"/>
  <c r="O74" i="12"/>
  <c r="P74" i="12"/>
  <c r="Q74" i="12"/>
  <c r="R74" i="12"/>
  <c r="S74" i="12"/>
  <c r="T74" i="12"/>
  <c r="O75" i="12"/>
  <c r="P75" i="12"/>
  <c r="Q75" i="12"/>
  <c r="R75" i="12"/>
  <c r="S75" i="12"/>
  <c r="T75" i="12"/>
  <c r="O76" i="12"/>
  <c r="P76" i="12"/>
  <c r="Q76" i="12"/>
  <c r="R76" i="12"/>
  <c r="S76" i="12"/>
  <c r="T76" i="12"/>
  <c r="O77" i="12"/>
  <c r="P77" i="12"/>
  <c r="Q77" i="12"/>
  <c r="R77" i="12"/>
  <c r="S77" i="12"/>
  <c r="T77" i="12"/>
  <c r="O78" i="12"/>
  <c r="P78" i="12"/>
  <c r="Q78" i="12"/>
  <c r="R78" i="12"/>
  <c r="S78" i="12"/>
  <c r="T78" i="12"/>
  <c r="O79" i="12"/>
  <c r="P79" i="12"/>
  <c r="Q79" i="12"/>
  <c r="R79" i="12"/>
  <c r="S79" i="12"/>
  <c r="T79" i="12"/>
  <c r="O80" i="12"/>
  <c r="P80" i="12"/>
  <c r="Q80" i="12"/>
  <c r="R80" i="12"/>
  <c r="S80" i="12"/>
  <c r="T80" i="12"/>
  <c r="O81" i="12"/>
  <c r="P81" i="12"/>
  <c r="Q81" i="12"/>
  <c r="R81" i="12"/>
  <c r="S81" i="12"/>
  <c r="T81" i="12"/>
  <c r="O82" i="12"/>
  <c r="P82" i="12"/>
  <c r="Q82" i="12"/>
  <c r="R82" i="12"/>
  <c r="S82" i="12"/>
  <c r="T82" i="12"/>
  <c r="O83" i="12"/>
  <c r="P83" i="12"/>
  <c r="Q83" i="12"/>
  <c r="R83" i="12"/>
  <c r="S83" i="12"/>
  <c r="T83" i="12"/>
  <c r="O84" i="12"/>
  <c r="P84" i="12"/>
  <c r="Q84" i="12"/>
  <c r="R84" i="12"/>
  <c r="S84" i="12"/>
  <c r="T84" i="12"/>
  <c r="O85" i="12"/>
  <c r="P85" i="12"/>
  <c r="Q85" i="12"/>
  <c r="R85" i="12"/>
  <c r="S85" i="12"/>
  <c r="T85" i="12"/>
  <c r="P22" i="12"/>
  <c r="Q22" i="12"/>
  <c r="R22" i="12"/>
  <c r="S22" i="12"/>
  <c r="T22" i="12"/>
  <c r="O22" i="12"/>
  <c r="T168" i="12"/>
  <c r="S168" i="12"/>
  <c r="R168" i="12"/>
  <c r="Q168" i="12"/>
  <c r="P168" i="12"/>
  <c r="O168" i="12"/>
  <c r="E87" i="12"/>
  <c r="E5" i="12" s="1"/>
  <c r="F87" i="12"/>
  <c r="G87" i="12"/>
  <c r="G5" i="12" s="1"/>
  <c r="H87" i="12"/>
  <c r="I87" i="12"/>
  <c r="I5" i="12" s="1"/>
  <c r="Q87" i="12" l="1"/>
  <c r="Q5" i="12" s="1"/>
  <c r="F5" i="12"/>
  <c r="S87" i="12"/>
  <c r="S5" i="12" s="1"/>
  <c r="H5" i="12"/>
  <c r="L5" i="12" s="1"/>
  <c r="O87" i="12"/>
  <c r="O5" i="12" s="1"/>
  <c r="T87" i="12"/>
  <c r="T5" i="12" s="1"/>
  <c r="P87" i="12"/>
  <c r="P5" i="12" s="1"/>
  <c r="R87" i="12"/>
  <c r="R5" i="12" s="1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S100" i="9"/>
  <c r="R100" i="9"/>
  <c r="R92" i="11" s="1"/>
  <c r="Q100" i="9"/>
  <c r="P100" i="9"/>
  <c r="O100" i="9"/>
  <c r="O92" i="11" s="1"/>
  <c r="N100" i="9"/>
  <c r="M100" i="9"/>
  <c r="L100" i="9"/>
  <c r="K100" i="9"/>
  <c r="K92" i="11" s="1"/>
  <c r="J100" i="9"/>
  <c r="I100" i="9"/>
  <c r="H100" i="9"/>
  <c r="G100" i="9"/>
  <c r="G92" i="11" s="1"/>
  <c r="F100" i="9"/>
  <c r="E100" i="9"/>
  <c r="E92" i="11" s="1"/>
  <c r="D100" i="9"/>
  <c r="F92" i="11" l="1"/>
  <c r="F4" i="11" s="1"/>
  <c r="W5" i="12"/>
  <c r="V5" i="12"/>
  <c r="D5" i="9"/>
  <c r="S92" i="11"/>
  <c r="T102" i="9"/>
  <c r="J92" i="11"/>
  <c r="J4" i="11" s="1"/>
  <c r="D92" i="11"/>
  <c r="D4" i="11" s="1"/>
  <c r="H92" i="11"/>
  <c r="H4" i="11" s="1"/>
  <c r="L4" i="11"/>
  <c r="L92" i="11"/>
  <c r="P92" i="11"/>
  <c r="P4" i="11" s="1"/>
  <c r="K5" i="12"/>
  <c r="N4" i="11"/>
  <c r="N92" i="11"/>
  <c r="I4" i="11"/>
  <c r="I92" i="11"/>
  <c r="M4" i="11"/>
  <c r="M92" i="11"/>
  <c r="Q4" i="11"/>
  <c r="Q92" i="11"/>
  <c r="R4" i="11"/>
  <c r="E4" i="11"/>
  <c r="E102" i="9"/>
  <c r="S102" i="9"/>
  <c r="G102" i="9"/>
  <c r="K102" i="9"/>
  <c r="O102" i="9"/>
  <c r="S4" i="11"/>
  <c r="O4" i="11"/>
  <c r="K4" i="11"/>
  <c r="G4" i="11"/>
  <c r="I102" i="9"/>
  <c r="M102" i="9"/>
  <c r="Q102" i="9"/>
  <c r="F102" i="9"/>
  <c r="J102" i="9"/>
  <c r="N102" i="9"/>
  <c r="R102" i="9"/>
  <c r="H102" i="9"/>
  <c r="L102" i="9"/>
  <c r="P102" i="9"/>
  <c r="U4" i="11" l="1"/>
  <c r="O23" i="5"/>
  <c r="P23" i="5"/>
  <c r="Q23" i="5"/>
  <c r="R23" i="5"/>
  <c r="S23" i="5"/>
  <c r="T23" i="5"/>
  <c r="O24" i="5"/>
  <c r="P24" i="5"/>
  <c r="Q24" i="5"/>
  <c r="R24" i="5"/>
  <c r="S24" i="5"/>
  <c r="T24" i="5"/>
  <c r="O25" i="5"/>
  <c r="P25" i="5"/>
  <c r="Q25" i="5"/>
  <c r="R25" i="5"/>
  <c r="S25" i="5"/>
  <c r="T25" i="5"/>
  <c r="O26" i="5"/>
  <c r="P26" i="5"/>
  <c r="Q26" i="5"/>
  <c r="R26" i="5"/>
  <c r="S26" i="5"/>
  <c r="T26" i="5"/>
  <c r="O27" i="5"/>
  <c r="P27" i="5"/>
  <c r="Q27" i="5"/>
  <c r="R27" i="5"/>
  <c r="S27" i="5"/>
  <c r="T27" i="5"/>
  <c r="O28" i="5"/>
  <c r="P28" i="5"/>
  <c r="Q28" i="5"/>
  <c r="R28" i="5"/>
  <c r="S28" i="5"/>
  <c r="T28" i="5"/>
  <c r="O29" i="5"/>
  <c r="P29" i="5"/>
  <c r="Q29" i="5"/>
  <c r="R29" i="5"/>
  <c r="S29" i="5"/>
  <c r="T29" i="5"/>
  <c r="O30" i="5"/>
  <c r="P30" i="5"/>
  <c r="Q30" i="5"/>
  <c r="R30" i="5"/>
  <c r="S30" i="5"/>
  <c r="T30" i="5"/>
  <c r="O31" i="5"/>
  <c r="P31" i="5"/>
  <c r="Q31" i="5"/>
  <c r="R31" i="5"/>
  <c r="S31" i="5"/>
  <c r="T31" i="5"/>
  <c r="O32" i="5"/>
  <c r="P32" i="5"/>
  <c r="Q32" i="5"/>
  <c r="R32" i="5"/>
  <c r="S32" i="5"/>
  <c r="T32" i="5"/>
  <c r="O33" i="5"/>
  <c r="P33" i="5"/>
  <c r="Q33" i="5"/>
  <c r="R33" i="5"/>
  <c r="S33" i="5"/>
  <c r="T33" i="5"/>
  <c r="O34" i="5"/>
  <c r="P34" i="5"/>
  <c r="Q34" i="5"/>
  <c r="R34" i="5"/>
  <c r="S34" i="5"/>
  <c r="T34" i="5"/>
  <c r="O35" i="5"/>
  <c r="P35" i="5"/>
  <c r="Q35" i="5"/>
  <c r="R35" i="5"/>
  <c r="S35" i="5"/>
  <c r="T35" i="5"/>
  <c r="O36" i="5"/>
  <c r="P36" i="5"/>
  <c r="Q36" i="5"/>
  <c r="R36" i="5"/>
  <c r="S36" i="5"/>
  <c r="T36" i="5"/>
  <c r="O37" i="5"/>
  <c r="P37" i="5"/>
  <c r="Q37" i="5"/>
  <c r="R37" i="5"/>
  <c r="S37" i="5"/>
  <c r="T37" i="5"/>
  <c r="O38" i="5"/>
  <c r="P38" i="5"/>
  <c r="Q38" i="5"/>
  <c r="R38" i="5"/>
  <c r="S38" i="5"/>
  <c r="T38" i="5"/>
  <c r="O39" i="5"/>
  <c r="P39" i="5"/>
  <c r="Q39" i="5"/>
  <c r="R39" i="5"/>
  <c r="S39" i="5"/>
  <c r="T39" i="5"/>
  <c r="O40" i="5"/>
  <c r="P40" i="5"/>
  <c r="Q40" i="5"/>
  <c r="R40" i="5"/>
  <c r="S40" i="5"/>
  <c r="T40" i="5"/>
  <c r="O41" i="5"/>
  <c r="P41" i="5"/>
  <c r="Q41" i="5"/>
  <c r="R41" i="5"/>
  <c r="S41" i="5"/>
  <c r="T41" i="5"/>
  <c r="O42" i="5"/>
  <c r="P42" i="5"/>
  <c r="Q42" i="5"/>
  <c r="R42" i="5"/>
  <c r="S42" i="5"/>
  <c r="T42" i="5"/>
  <c r="O43" i="5"/>
  <c r="P43" i="5"/>
  <c r="Q43" i="5"/>
  <c r="R43" i="5"/>
  <c r="S43" i="5"/>
  <c r="T43" i="5"/>
  <c r="O44" i="5"/>
  <c r="P44" i="5"/>
  <c r="Q44" i="5"/>
  <c r="R44" i="5"/>
  <c r="S44" i="5"/>
  <c r="T44" i="5"/>
  <c r="O45" i="5"/>
  <c r="P45" i="5"/>
  <c r="Q45" i="5"/>
  <c r="R45" i="5"/>
  <c r="S45" i="5"/>
  <c r="T45" i="5"/>
  <c r="O46" i="5"/>
  <c r="P46" i="5"/>
  <c r="Q46" i="5"/>
  <c r="R46" i="5"/>
  <c r="S46" i="5"/>
  <c r="T46" i="5"/>
  <c r="O47" i="5"/>
  <c r="P47" i="5"/>
  <c r="Q47" i="5"/>
  <c r="R47" i="5"/>
  <c r="S47" i="5"/>
  <c r="T47" i="5"/>
  <c r="O48" i="5"/>
  <c r="P48" i="5"/>
  <c r="Q48" i="5"/>
  <c r="R48" i="5"/>
  <c r="S48" i="5"/>
  <c r="T48" i="5"/>
  <c r="O49" i="5"/>
  <c r="P49" i="5"/>
  <c r="Q49" i="5"/>
  <c r="R49" i="5"/>
  <c r="S49" i="5"/>
  <c r="T49" i="5"/>
  <c r="O50" i="5"/>
  <c r="P50" i="5"/>
  <c r="Q50" i="5"/>
  <c r="R50" i="5"/>
  <c r="S50" i="5"/>
  <c r="T50" i="5"/>
  <c r="O51" i="5"/>
  <c r="P51" i="5"/>
  <c r="Q51" i="5"/>
  <c r="R51" i="5"/>
  <c r="S51" i="5"/>
  <c r="T51" i="5"/>
  <c r="O52" i="5"/>
  <c r="P52" i="5"/>
  <c r="Q52" i="5"/>
  <c r="R52" i="5"/>
  <c r="S52" i="5"/>
  <c r="T52" i="5"/>
  <c r="O53" i="5"/>
  <c r="P53" i="5"/>
  <c r="Q53" i="5"/>
  <c r="R53" i="5"/>
  <c r="S53" i="5"/>
  <c r="T53" i="5"/>
  <c r="O54" i="5"/>
  <c r="P54" i="5"/>
  <c r="Q54" i="5"/>
  <c r="R54" i="5"/>
  <c r="S54" i="5"/>
  <c r="T54" i="5"/>
  <c r="O55" i="5"/>
  <c r="P55" i="5"/>
  <c r="Q55" i="5"/>
  <c r="R55" i="5"/>
  <c r="S55" i="5"/>
  <c r="T55" i="5"/>
  <c r="O56" i="5"/>
  <c r="P56" i="5"/>
  <c r="Q56" i="5"/>
  <c r="R56" i="5"/>
  <c r="S56" i="5"/>
  <c r="T56" i="5"/>
  <c r="O57" i="5"/>
  <c r="P57" i="5"/>
  <c r="Q57" i="5"/>
  <c r="R57" i="5"/>
  <c r="S57" i="5"/>
  <c r="T57" i="5"/>
  <c r="O58" i="5"/>
  <c r="P58" i="5"/>
  <c r="Q58" i="5"/>
  <c r="R58" i="5"/>
  <c r="S58" i="5"/>
  <c r="T58" i="5"/>
  <c r="O59" i="5"/>
  <c r="P59" i="5"/>
  <c r="Q59" i="5"/>
  <c r="R59" i="5"/>
  <c r="S59" i="5"/>
  <c r="T59" i="5"/>
  <c r="O60" i="5"/>
  <c r="P60" i="5"/>
  <c r="Q60" i="5"/>
  <c r="R60" i="5"/>
  <c r="S60" i="5"/>
  <c r="T60" i="5"/>
  <c r="O61" i="5"/>
  <c r="P61" i="5"/>
  <c r="Q61" i="5"/>
  <c r="R61" i="5"/>
  <c r="S61" i="5"/>
  <c r="T61" i="5"/>
  <c r="O62" i="5"/>
  <c r="P62" i="5"/>
  <c r="Q62" i="5"/>
  <c r="R62" i="5"/>
  <c r="S62" i="5"/>
  <c r="T62" i="5"/>
  <c r="O63" i="5"/>
  <c r="P63" i="5"/>
  <c r="Q63" i="5"/>
  <c r="R63" i="5"/>
  <c r="S63" i="5"/>
  <c r="T63" i="5"/>
  <c r="O64" i="5"/>
  <c r="P64" i="5"/>
  <c r="Q64" i="5"/>
  <c r="R64" i="5"/>
  <c r="S64" i="5"/>
  <c r="T64" i="5"/>
  <c r="O65" i="5"/>
  <c r="P65" i="5"/>
  <c r="Q65" i="5"/>
  <c r="R65" i="5"/>
  <c r="S65" i="5"/>
  <c r="T65" i="5"/>
  <c r="O66" i="5"/>
  <c r="P66" i="5"/>
  <c r="Q66" i="5"/>
  <c r="R66" i="5"/>
  <c r="S66" i="5"/>
  <c r="T66" i="5"/>
  <c r="O67" i="5"/>
  <c r="P67" i="5"/>
  <c r="Q67" i="5"/>
  <c r="R67" i="5"/>
  <c r="S67" i="5"/>
  <c r="T67" i="5"/>
  <c r="O68" i="5"/>
  <c r="P68" i="5"/>
  <c r="Q68" i="5"/>
  <c r="R68" i="5"/>
  <c r="S68" i="5"/>
  <c r="T68" i="5"/>
  <c r="O69" i="5"/>
  <c r="P69" i="5"/>
  <c r="Q69" i="5"/>
  <c r="R69" i="5"/>
  <c r="S69" i="5"/>
  <c r="T69" i="5"/>
  <c r="O70" i="5"/>
  <c r="P70" i="5"/>
  <c r="Q70" i="5"/>
  <c r="R70" i="5"/>
  <c r="S70" i="5"/>
  <c r="T70" i="5"/>
  <c r="O71" i="5"/>
  <c r="P71" i="5"/>
  <c r="Q71" i="5"/>
  <c r="R71" i="5"/>
  <c r="S71" i="5"/>
  <c r="T71" i="5"/>
  <c r="O72" i="5"/>
  <c r="P72" i="5"/>
  <c r="Q72" i="5"/>
  <c r="R72" i="5"/>
  <c r="S72" i="5"/>
  <c r="T72" i="5"/>
  <c r="O73" i="5"/>
  <c r="P73" i="5"/>
  <c r="Q73" i="5"/>
  <c r="R73" i="5"/>
  <c r="S73" i="5"/>
  <c r="T73" i="5"/>
  <c r="O74" i="5"/>
  <c r="P74" i="5"/>
  <c r="Q74" i="5"/>
  <c r="R74" i="5"/>
  <c r="S74" i="5"/>
  <c r="T74" i="5"/>
  <c r="O75" i="5"/>
  <c r="P75" i="5"/>
  <c r="Q75" i="5"/>
  <c r="R75" i="5"/>
  <c r="S75" i="5"/>
  <c r="T75" i="5"/>
  <c r="O76" i="5"/>
  <c r="P76" i="5"/>
  <c r="Q76" i="5"/>
  <c r="R76" i="5"/>
  <c r="S76" i="5"/>
  <c r="T76" i="5"/>
  <c r="O77" i="5"/>
  <c r="P77" i="5"/>
  <c r="Q77" i="5"/>
  <c r="R77" i="5"/>
  <c r="S77" i="5"/>
  <c r="T77" i="5"/>
  <c r="O78" i="5"/>
  <c r="P78" i="5"/>
  <c r="Q78" i="5"/>
  <c r="R78" i="5"/>
  <c r="S78" i="5"/>
  <c r="T78" i="5"/>
  <c r="O79" i="5"/>
  <c r="P79" i="5"/>
  <c r="Q79" i="5"/>
  <c r="R79" i="5"/>
  <c r="S79" i="5"/>
  <c r="T79" i="5"/>
  <c r="O80" i="5"/>
  <c r="P80" i="5"/>
  <c r="Q80" i="5"/>
  <c r="R80" i="5"/>
  <c r="S80" i="5"/>
  <c r="T80" i="5"/>
  <c r="O81" i="5"/>
  <c r="P81" i="5"/>
  <c r="Q81" i="5"/>
  <c r="R81" i="5"/>
  <c r="S81" i="5"/>
  <c r="T81" i="5"/>
  <c r="O82" i="5"/>
  <c r="P82" i="5"/>
  <c r="Q82" i="5"/>
  <c r="R82" i="5"/>
  <c r="S82" i="5"/>
  <c r="T82" i="5"/>
  <c r="O83" i="5"/>
  <c r="P83" i="5"/>
  <c r="Q83" i="5"/>
  <c r="R83" i="5"/>
  <c r="S83" i="5"/>
  <c r="T83" i="5"/>
  <c r="O84" i="5"/>
  <c r="P84" i="5"/>
  <c r="Q84" i="5"/>
  <c r="R84" i="5"/>
  <c r="S84" i="5"/>
  <c r="T84" i="5"/>
  <c r="O85" i="5"/>
  <c r="P85" i="5"/>
  <c r="Q85" i="5"/>
  <c r="R85" i="5"/>
  <c r="S85" i="5"/>
  <c r="T85" i="5"/>
  <c r="O88" i="5"/>
  <c r="P88" i="5"/>
  <c r="Q88" i="5"/>
  <c r="R88" i="5"/>
  <c r="S88" i="5"/>
  <c r="T88" i="5"/>
  <c r="O89" i="5"/>
  <c r="P89" i="5"/>
  <c r="Q89" i="5"/>
  <c r="R89" i="5"/>
  <c r="S89" i="5"/>
  <c r="T89" i="5"/>
  <c r="P22" i="5"/>
  <c r="Q22" i="5"/>
  <c r="R22" i="5"/>
  <c r="S22" i="5"/>
  <c r="T22" i="5"/>
  <c r="O22" i="5"/>
  <c r="P168" i="5"/>
  <c r="Q168" i="5"/>
  <c r="R168" i="5"/>
  <c r="S168" i="5"/>
  <c r="T168" i="5"/>
  <c r="O168" i="5"/>
  <c r="O87" i="5" s="1"/>
  <c r="O5" i="5" s="1"/>
  <c r="O5" i="6"/>
  <c r="T5" i="6" s="1"/>
  <c r="O6" i="6"/>
  <c r="T6" i="6" s="1"/>
  <c r="N5" i="6"/>
  <c r="N6" i="6"/>
  <c r="M5" i="6"/>
  <c r="M6" i="6"/>
  <c r="L5" i="6"/>
  <c r="L6" i="6"/>
  <c r="K5" i="6"/>
  <c r="K6" i="6"/>
  <c r="J5" i="6"/>
  <c r="J6" i="6"/>
  <c r="I5" i="6"/>
  <c r="I6" i="6"/>
  <c r="H5" i="6"/>
  <c r="H6" i="6"/>
  <c r="G5" i="6"/>
  <c r="G6" i="6"/>
  <c r="F5" i="6"/>
  <c r="F6" i="6"/>
  <c r="E5" i="6"/>
  <c r="E6" i="6"/>
  <c r="D5" i="6"/>
  <c r="D6" i="6"/>
  <c r="C5" i="6"/>
  <c r="C6" i="6"/>
  <c r="B5" i="6"/>
  <c r="B6" i="6"/>
  <c r="AP85" i="6"/>
  <c r="AO85" i="6"/>
  <c r="AM85" i="6"/>
  <c r="AL85" i="6"/>
  <c r="AN85" i="6" s="1"/>
  <c r="N4" i="6" s="1"/>
  <c r="AJ85" i="6"/>
  <c r="AI85" i="6"/>
  <c r="AG85" i="6"/>
  <c r="AF85" i="6"/>
  <c r="AH85" i="6" s="1"/>
  <c r="L4" i="6" s="1"/>
  <c r="AD85" i="6"/>
  <c r="AC85" i="6"/>
  <c r="AA85" i="6"/>
  <c r="Z85" i="6"/>
  <c r="AB85" i="6" s="1"/>
  <c r="J4" i="6" s="1"/>
  <c r="X85" i="6"/>
  <c r="W85" i="6"/>
  <c r="U85" i="6"/>
  <c r="T85" i="6"/>
  <c r="V85" i="6" s="1"/>
  <c r="H4" i="6" s="1"/>
  <c r="R85" i="6"/>
  <c r="Q85" i="6"/>
  <c r="O85" i="6"/>
  <c r="N85" i="6"/>
  <c r="P85" i="6" s="1"/>
  <c r="F4" i="6" s="1"/>
  <c r="L85" i="6"/>
  <c r="K85" i="6"/>
  <c r="I85" i="6"/>
  <c r="H85" i="6"/>
  <c r="J85" i="6" s="1"/>
  <c r="D4" i="6" s="1"/>
  <c r="F85" i="6"/>
  <c r="E85" i="6"/>
  <c r="C85" i="6"/>
  <c r="B85" i="6"/>
  <c r="D85" i="6" s="1"/>
  <c r="B4" i="6" s="1"/>
  <c r="G85" i="6" l="1"/>
  <c r="C4" i="6" s="1"/>
  <c r="M85" i="6"/>
  <c r="E4" i="6" s="1"/>
  <c r="S85" i="6"/>
  <c r="G4" i="6" s="1"/>
  <c r="Y85" i="6"/>
  <c r="I4" i="6" s="1"/>
  <c r="AE85" i="6"/>
  <c r="K4" i="6" s="1"/>
  <c r="AK85" i="6"/>
  <c r="M4" i="6" s="1"/>
  <c r="AQ85" i="6"/>
  <c r="O4" i="6" s="1"/>
  <c r="T4" i="6" s="1"/>
  <c r="D87" i="3"/>
  <c r="E87" i="3"/>
  <c r="F87" i="3"/>
  <c r="G87" i="3"/>
  <c r="H87" i="3"/>
  <c r="I87" i="3"/>
  <c r="J87" i="3"/>
  <c r="K87" i="3"/>
  <c r="C87" i="3"/>
  <c r="K248" i="3" l="1"/>
  <c r="K86" i="3" s="1"/>
  <c r="K5" i="3" s="1"/>
  <c r="J248" i="3"/>
  <c r="J86" i="3" s="1"/>
  <c r="J5" i="3" s="1"/>
  <c r="I248" i="3"/>
  <c r="I86" i="3" s="1"/>
  <c r="I5" i="3" s="1"/>
  <c r="H248" i="3"/>
  <c r="H86" i="3" s="1"/>
  <c r="H5" i="3" s="1"/>
  <c r="G248" i="3"/>
  <c r="G86" i="3" s="1"/>
  <c r="G5" i="3" s="1"/>
  <c r="F248" i="3"/>
  <c r="F86" i="3" s="1"/>
  <c r="F5" i="3" s="1"/>
  <c r="E248" i="3"/>
  <c r="E86" i="3" s="1"/>
  <c r="E5" i="3" s="1"/>
  <c r="D248" i="3"/>
  <c r="D86" i="3" s="1"/>
  <c r="D5" i="3" s="1"/>
  <c r="C248" i="3"/>
  <c r="C86" i="3" s="1"/>
  <c r="C5" i="3" s="1"/>
  <c r="K84" i="3"/>
  <c r="J84" i="3"/>
  <c r="I84" i="3"/>
  <c r="H84" i="3"/>
  <c r="G84" i="3"/>
  <c r="F84" i="3"/>
  <c r="E84" i="3"/>
  <c r="D84" i="3"/>
  <c r="C84" i="3"/>
  <c r="K83" i="3"/>
  <c r="J83" i="3"/>
  <c r="I83" i="3"/>
  <c r="H83" i="3"/>
  <c r="G83" i="3"/>
  <c r="F83" i="3"/>
  <c r="E83" i="3"/>
  <c r="D83" i="3"/>
  <c r="C83" i="3"/>
  <c r="K82" i="3"/>
  <c r="J82" i="3"/>
  <c r="I82" i="3"/>
  <c r="H82" i="3"/>
  <c r="G82" i="3"/>
  <c r="F82" i="3"/>
  <c r="E82" i="3"/>
  <c r="D82" i="3"/>
  <c r="C82" i="3"/>
  <c r="K81" i="3"/>
  <c r="J81" i="3"/>
  <c r="I81" i="3"/>
  <c r="H81" i="3"/>
  <c r="G81" i="3"/>
  <c r="F81" i="3"/>
  <c r="E81" i="3"/>
  <c r="D81" i="3"/>
  <c r="C81" i="3"/>
  <c r="K80" i="3"/>
  <c r="J80" i="3"/>
  <c r="I80" i="3"/>
  <c r="H80" i="3"/>
  <c r="G80" i="3"/>
  <c r="F80" i="3"/>
  <c r="E80" i="3"/>
  <c r="D80" i="3"/>
  <c r="C80" i="3"/>
  <c r="K79" i="3"/>
  <c r="J79" i="3"/>
  <c r="I79" i="3"/>
  <c r="H79" i="3"/>
  <c r="G79" i="3"/>
  <c r="F79" i="3"/>
  <c r="E79" i="3"/>
  <c r="D79" i="3"/>
  <c r="C79" i="3"/>
  <c r="K78" i="3"/>
  <c r="J78" i="3"/>
  <c r="I78" i="3"/>
  <c r="H78" i="3"/>
  <c r="G78" i="3"/>
  <c r="F78" i="3"/>
  <c r="E78" i="3"/>
  <c r="D78" i="3"/>
  <c r="C78" i="3"/>
  <c r="K77" i="3"/>
  <c r="J77" i="3"/>
  <c r="I77" i="3"/>
  <c r="H77" i="3"/>
  <c r="G77" i="3"/>
  <c r="F77" i="3"/>
  <c r="E77" i="3"/>
  <c r="D77" i="3"/>
  <c r="C77" i="3"/>
  <c r="K76" i="3"/>
  <c r="J76" i="3"/>
  <c r="I76" i="3"/>
  <c r="H76" i="3"/>
  <c r="G76" i="3"/>
  <c r="F76" i="3"/>
  <c r="E76" i="3"/>
  <c r="D76" i="3"/>
  <c r="C76" i="3"/>
  <c r="K75" i="3"/>
  <c r="J75" i="3"/>
  <c r="I75" i="3"/>
  <c r="H75" i="3"/>
  <c r="G75" i="3"/>
  <c r="F75" i="3"/>
  <c r="E75" i="3"/>
  <c r="D75" i="3"/>
  <c r="C75" i="3"/>
  <c r="K74" i="3"/>
  <c r="J74" i="3"/>
  <c r="I74" i="3"/>
  <c r="H74" i="3"/>
  <c r="G74" i="3"/>
  <c r="F74" i="3"/>
  <c r="E74" i="3"/>
  <c r="D74" i="3"/>
  <c r="C74" i="3"/>
  <c r="K73" i="3"/>
  <c r="J73" i="3"/>
  <c r="I73" i="3"/>
  <c r="H73" i="3"/>
  <c r="G73" i="3"/>
  <c r="F73" i="3"/>
  <c r="E73" i="3"/>
  <c r="D73" i="3"/>
  <c r="C73" i="3"/>
  <c r="K72" i="3"/>
  <c r="J72" i="3"/>
  <c r="I72" i="3"/>
  <c r="H72" i="3"/>
  <c r="G72" i="3"/>
  <c r="F72" i="3"/>
  <c r="E72" i="3"/>
  <c r="D72" i="3"/>
  <c r="C72" i="3"/>
  <c r="K71" i="3"/>
  <c r="J71" i="3"/>
  <c r="I71" i="3"/>
  <c r="H71" i="3"/>
  <c r="G71" i="3"/>
  <c r="F71" i="3"/>
  <c r="E71" i="3"/>
  <c r="D71" i="3"/>
  <c r="C71" i="3"/>
  <c r="K70" i="3"/>
  <c r="J70" i="3"/>
  <c r="I70" i="3"/>
  <c r="H70" i="3"/>
  <c r="G70" i="3"/>
  <c r="F70" i="3"/>
  <c r="E70" i="3"/>
  <c r="D70" i="3"/>
  <c r="C70" i="3"/>
  <c r="K69" i="3"/>
  <c r="J69" i="3"/>
  <c r="I69" i="3"/>
  <c r="H69" i="3"/>
  <c r="G69" i="3"/>
  <c r="F69" i="3"/>
  <c r="E69" i="3"/>
  <c r="D69" i="3"/>
  <c r="C69" i="3"/>
  <c r="K68" i="3"/>
  <c r="J68" i="3"/>
  <c r="I68" i="3"/>
  <c r="H68" i="3"/>
  <c r="G68" i="3"/>
  <c r="F68" i="3"/>
  <c r="E68" i="3"/>
  <c r="D68" i="3"/>
  <c r="C68" i="3"/>
  <c r="K67" i="3"/>
  <c r="J67" i="3"/>
  <c r="I67" i="3"/>
  <c r="H67" i="3"/>
  <c r="G67" i="3"/>
  <c r="F67" i="3"/>
  <c r="E67" i="3"/>
  <c r="D67" i="3"/>
  <c r="C67" i="3"/>
  <c r="K66" i="3"/>
  <c r="J66" i="3"/>
  <c r="I66" i="3"/>
  <c r="H66" i="3"/>
  <c r="G66" i="3"/>
  <c r="F66" i="3"/>
  <c r="E66" i="3"/>
  <c r="D66" i="3"/>
  <c r="C66" i="3"/>
  <c r="K65" i="3"/>
  <c r="J65" i="3"/>
  <c r="I65" i="3"/>
  <c r="H65" i="3"/>
  <c r="G65" i="3"/>
  <c r="F65" i="3"/>
  <c r="E65" i="3"/>
  <c r="D65" i="3"/>
  <c r="C65" i="3"/>
  <c r="K64" i="3"/>
  <c r="J64" i="3"/>
  <c r="I64" i="3"/>
  <c r="H64" i="3"/>
  <c r="G64" i="3"/>
  <c r="F64" i="3"/>
  <c r="E64" i="3"/>
  <c r="D64" i="3"/>
  <c r="C64" i="3"/>
  <c r="K63" i="3"/>
  <c r="J63" i="3"/>
  <c r="I63" i="3"/>
  <c r="H63" i="3"/>
  <c r="G63" i="3"/>
  <c r="F63" i="3"/>
  <c r="E63" i="3"/>
  <c r="D63" i="3"/>
  <c r="C63" i="3"/>
  <c r="K62" i="3"/>
  <c r="J62" i="3"/>
  <c r="I62" i="3"/>
  <c r="H62" i="3"/>
  <c r="G62" i="3"/>
  <c r="F62" i="3"/>
  <c r="E62" i="3"/>
  <c r="D62" i="3"/>
  <c r="C62" i="3"/>
  <c r="K61" i="3"/>
  <c r="J61" i="3"/>
  <c r="I61" i="3"/>
  <c r="H61" i="3"/>
  <c r="G61" i="3"/>
  <c r="F61" i="3"/>
  <c r="E61" i="3"/>
  <c r="D61" i="3"/>
  <c r="C61" i="3"/>
  <c r="K60" i="3"/>
  <c r="J60" i="3"/>
  <c r="I60" i="3"/>
  <c r="H60" i="3"/>
  <c r="G60" i="3"/>
  <c r="F60" i="3"/>
  <c r="E60" i="3"/>
  <c r="D60" i="3"/>
  <c r="C60" i="3"/>
  <c r="K59" i="3"/>
  <c r="J59" i="3"/>
  <c r="I59" i="3"/>
  <c r="H59" i="3"/>
  <c r="G59" i="3"/>
  <c r="F59" i="3"/>
  <c r="E59" i="3"/>
  <c r="D59" i="3"/>
  <c r="C59" i="3"/>
  <c r="K58" i="3"/>
  <c r="J58" i="3"/>
  <c r="I58" i="3"/>
  <c r="H58" i="3"/>
  <c r="G58" i="3"/>
  <c r="F58" i="3"/>
  <c r="E58" i="3"/>
  <c r="D58" i="3"/>
  <c r="C58" i="3"/>
  <c r="K57" i="3"/>
  <c r="J57" i="3"/>
  <c r="I57" i="3"/>
  <c r="H57" i="3"/>
  <c r="G57" i="3"/>
  <c r="F57" i="3"/>
  <c r="E57" i="3"/>
  <c r="D57" i="3"/>
  <c r="C57" i="3"/>
  <c r="K56" i="3"/>
  <c r="J56" i="3"/>
  <c r="I56" i="3"/>
  <c r="H56" i="3"/>
  <c r="G56" i="3"/>
  <c r="F56" i="3"/>
  <c r="E56" i="3"/>
  <c r="D56" i="3"/>
  <c r="C56" i="3"/>
  <c r="K55" i="3"/>
  <c r="J55" i="3"/>
  <c r="I55" i="3"/>
  <c r="H55" i="3"/>
  <c r="G55" i="3"/>
  <c r="F55" i="3"/>
  <c r="E55" i="3"/>
  <c r="D55" i="3"/>
  <c r="C55" i="3"/>
  <c r="K54" i="3"/>
  <c r="J54" i="3"/>
  <c r="I54" i="3"/>
  <c r="H54" i="3"/>
  <c r="G54" i="3"/>
  <c r="F54" i="3"/>
  <c r="E54" i="3"/>
  <c r="D54" i="3"/>
  <c r="C54" i="3"/>
  <c r="K53" i="3"/>
  <c r="J53" i="3"/>
  <c r="I53" i="3"/>
  <c r="H53" i="3"/>
  <c r="G53" i="3"/>
  <c r="F53" i="3"/>
  <c r="E53" i="3"/>
  <c r="D53" i="3"/>
  <c r="C53" i="3"/>
  <c r="K52" i="3"/>
  <c r="J52" i="3"/>
  <c r="I52" i="3"/>
  <c r="H52" i="3"/>
  <c r="G52" i="3"/>
  <c r="F52" i="3"/>
  <c r="E52" i="3"/>
  <c r="D52" i="3"/>
  <c r="C52" i="3"/>
  <c r="K51" i="3"/>
  <c r="J51" i="3"/>
  <c r="I51" i="3"/>
  <c r="H51" i="3"/>
  <c r="G51" i="3"/>
  <c r="F51" i="3"/>
  <c r="E51" i="3"/>
  <c r="D51" i="3"/>
  <c r="C51" i="3"/>
  <c r="K50" i="3"/>
  <c r="J50" i="3"/>
  <c r="I50" i="3"/>
  <c r="H50" i="3"/>
  <c r="G50" i="3"/>
  <c r="F50" i="3"/>
  <c r="E50" i="3"/>
  <c r="D50" i="3"/>
  <c r="C50" i="3"/>
  <c r="K49" i="3"/>
  <c r="J49" i="3"/>
  <c r="I49" i="3"/>
  <c r="H49" i="3"/>
  <c r="G49" i="3"/>
  <c r="F49" i="3"/>
  <c r="E49" i="3"/>
  <c r="D49" i="3"/>
  <c r="C49" i="3"/>
  <c r="K48" i="3"/>
  <c r="J48" i="3"/>
  <c r="I48" i="3"/>
  <c r="H48" i="3"/>
  <c r="G48" i="3"/>
  <c r="F48" i="3"/>
  <c r="E48" i="3"/>
  <c r="D48" i="3"/>
  <c r="C48" i="3"/>
  <c r="K47" i="3"/>
  <c r="J47" i="3"/>
  <c r="I47" i="3"/>
  <c r="H47" i="3"/>
  <c r="G47" i="3"/>
  <c r="F47" i="3"/>
  <c r="E47" i="3"/>
  <c r="D47" i="3"/>
  <c r="C47" i="3"/>
  <c r="K46" i="3"/>
  <c r="J46" i="3"/>
  <c r="I46" i="3"/>
  <c r="H46" i="3"/>
  <c r="G46" i="3"/>
  <c r="F46" i="3"/>
  <c r="E46" i="3"/>
  <c r="D46" i="3"/>
  <c r="C46" i="3"/>
  <c r="K45" i="3"/>
  <c r="J45" i="3"/>
  <c r="I45" i="3"/>
  <c r="H45" i="3"/>
  <c r="G45" i="3"/>
  <c r="F45" i="3"/>
  <c r="E45" i="3"/>
  <c r="D45" i="3"/>
  <c r="C45" i="3"/>
  <c r="K44" i="3"/>
  <c r="J44" i="3"/>
  <c r="I44" i="3"/>
  <c r="H44" i="3"/>
  <c r="G44" i="3"/>
  <c r="F44" i="3"/>
  <c r="E44" i="3"/>
  <c r="D44" i="3"/>
  <c r="C44" i="3"/>
  <c r="K43" i="3"/>
  <c r="J43" i="3"/>
  <c r="I43" i="3"/>
  <c r="H43" i="3"/>
  <c r="G43" i="3"/>
  <c r="F43" i="3"/>
  <c r="E43" i="3"/>
  <c r="D43" i="3"/>
  <c r="C43" i="3"/>
  <c r="K42" i="3"/>
  <c r="J42" i="3"/>
  <c r="I42" i="3"/>
  <c r="H42" i="3"/>
  <c r="G42" i="3"/>
  <c r="F42" i="3"/>
  <c r="E42" i="3"/>
  <c r="D42" i="3"/>
  <c r="C42" i="3"/>
  <c r="K41" i="3"/>
  <c r="J41" i="3"/>
  <c r="I41" i="3"/>
  <c r="H41" i="3"/>
  <c r="G41" i="3"/>
  <c r="F41" i="3"/>
  <c r="E41" i="3"/>
  <c r="D41" i="3"/>
  <c r="C41" i="3"/>
  <c r="K40" i="3"/>
  <c r="J40" i="3"/>
  <c r="I40" i="3"/>
  <c r="H40" i="3"/>
  <c r="G40" i="3"/>
  <c r="F40" i="3"/>
  <c r="E40" i="3"/>
  <c r="D40" i="3"/>
  <c r="C40" i="3"/>
  <c r="K39" i="3"/>
  <c r="J39" i="3"/>
  <c r="I39" i="3"/>
  <c r="H39" i="3"/>
  <c r="G39" i="3"/>
  <c r="F39" i="3"/>
  <c r="E39" i="3"/>
  <c r="D39" i="3"/>
  <c r="C39" i="3"/>
  <c r="K38" i="3"/>
  <c r="J38" i="3"/>
  <c r="I38" i="3"/>
  <c r="H38" i="3"/>
  <c r="G38" i="3"/>
  <c r="F38" i="3"/>
  <c r="E38" i="3"/>
  <c r="D38" i="3"/>
  <c r="C38" i="3"/>
  <c r="K37" i="3"/>
  <c r="J37" i="3"/>
  <c r="I37" i="3"/>
  <c r="H37" i="3"/>
  <c r="G37" i="3"/>
  <c r="F37" i="3"/>
  <c r="E37" i="3"/>
  <c r="D37" i="3"/>
  <c r="C37" i="3"/>
  <c r="K36" i="3"/>
  <c r="J36" i="3"/>
  <c r="I36" i="3"/>
  <c r="H36" i="3"/>
  <c r="G36" i="3"/>
  <c r="F36" i="3"/>
  <c r="E36" i="3"/>
  <c r="D36" i="3"/>
  <c r="C36" i="3"/>
  <c r="K35" i="3"/>
  <c r="J35" i="3"/>
  <c r="I35" i="3"/>
  <c r="H35" i="3"/>
  <c r="G35" i="3"/>
  <c r="F35" i="3"/>
  <c r="E35" i="3"/>
  <c r="D35" i="3"/>
  <c r="C35" i="3"/>
  <c r="K34" i="3"/>
  <c r="J34" i="3"/>
  <c r="I34" i="3"/>
  <c r="H34" i="3"/>
  <c r="G34" i="3"/>
  <c r="F34" i="3"/>
  <c r="E34" i="3"/>
  <c r="D34" i="3"/>
  <c r="C34" i="3"/>
  <c r="K33" i="3"/>
  <c r="J33" i="3"/>
  <c r="I33" i="3"/>
  <c r="H33" i="3"/>
  <c r="G33" i="3"/>
  <c r="F33" i="3"/>
  <c r="E33" i="3"/>
  <c r="D33" i="3"/>
  <c r="C33" i="3"/>
  <c r="K32" i="3"/>
  <c r="J32" i="3"/>
  <c r="I32" i="3"/>
  <c r="H32" i="3"/>
  <c r="G32" i="3"/>
  <c r="F32" i="3"/>
  <c r="E32" i="3"/>
  <c r="D32" i="3"/>
  <c r="C32" i="3"/>
  <c r="K31" i="3"/>
  <c r="J31" i="3"/>
  <c r="I31" i="3"/>
  <c r="H31" i="3"/>
  <c r="G31" i="3"/>
  <c r="F31" i="3"/>
  <c r="E31" i="3"/>
  <c r="D31" i="3"/>
  <c r="C31" i="3"/>
  <c r="K30" i="3"/>
  <c r="J30" i="3"/>
  <c r="I30" i="3"/>
  <c r="H30" i="3"/>
  <c r="G30" i="3"/>
  <c r="F30" i="3"/>
  <c r="E30" i="3"/>
  <c r="D30" i="3"/>
  <c r="C30" i="3"/>
  <c r="K29" i="3"/>
  <c r="J29" i="3"/>
  <c r="I29" i="3"/>
  <c r="H29" i="3"/>
  <c r="G29" i="3"/>
  <c r="F29" i="3"/>
  <c r="E29" i="3"/>
  <c r="D29" i="3"/>
  <c r="C29" i="3"/>
  <c r="K28" i="3"/>
  <c r="J28" i="3"/>
  <c r="I28" i="3"/>
  <c r="H28" i="3"/>
  <c r="G28" i="3"/>
  <c r="F28" i="3"/>
  <c r="E28" i="3"/>
  <c r="D28" i="3"/>
  <c r="C28" i="3"/>
  <c r="K27" i="3"/>
  <c r="J27" i="3"/>
  <c r="I27" i="3"/>
  <c r="H27" i="3"/>
  <c r="G27" i="3"/>
  <c r="F27" i="3"/>
  <c r="E27" i="3"/>
  <c r="D27" i="3"/>
  <c r="C27" i="3"/>
  <c r="K26" i="3"/>
  <c r="J26" i="3"/>
  <c r="I26" i="3"/>
  <c r="H26" i="3"/>
  <c r="G26" i="3"/>
  <c r="F26" i="3"/>
  <c r="E26" i="3"/>
  <c r="D26" i="3"/>
  <c r="C26" i="3"/>
  <c r="K25" i="3"/>
  <c r="J25" i="3"/>
  <c r="I25" i="3"/>
  <c r="H25" i="3"/>
  <c r="G25" i="3"/>
  <c r="F25" i="3"/>
  <c r="E25" i="3"/>
  <c r="D25" i="3"/>
  <c r="C25" i="3"/>
  <c r="K24" i="3"/>
  <c r="J24" i="3"/>
  <c r="I24" i="3"/>
  <c r="H24" i="3"/>
  <c r="G24" i="3"/>
  <c r="F24" i="3"/>
  <c r="E24" i="3"/>
  <c r="D24" i="3"/>
  <c r="C24" i="3"/>
  <c r="K23" i="3"/>
  <c r="J23" i="3"/>
  <c r="I23" i="3"/>
  <c r="H23" i="3"/>
  <c r="G23" i="3"/>
  <c r="F23" i="3"/>
  <c r="E23" i="3"/>
  <c r="D23" i="3"/>
  <c r="C23" i="3"/>
  <c r="K22" i="3"/>
  <c r="J22" i="3"/>
  <c r="I22" i="3"/>
  <c r="H22" i="3"/>
  <c r="G22" i="3"/>
  <c r="F22" i="3"/>
  <c r="E22" i="3"/>
  <c r="D22" i="3"/>
  <c r="C22" i="3"/>
  <c r="K21" i="3"/>
  <c r="J21" i="3"/>
  <c r="I21" i="3"/>
  <c r="H21" i="3"/>
  <c r="G21" i="3"/>
  <c r="F21" i="3"/>
  <c r="E21" i="3"/>
  <c r="D21" i="3"/>
  <c r="C21" i="3"/>
  <c r="N5" i="3" l="1"/>
  <c r="M5" i="3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3" i="2"/>
  <c r="P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2" i="2"/>
  <c r="O93" i="2"/>
  <c r="O26" i="2"/>
  <c r="C92" i="2"/>
  <c r="D92" i="2"/>
  <c r="E92" i="2"/>
  <c r="F92" i="2"/>
  <c r="G92" i="2"/>
  <c r="H92" i="2"/>
  <c r="I92" i="2"/>
  <c r="J92" i="2"/>
  <c r="K92" i="2"/>
  <c r="L92" i="2"/>
  <c r="M92" i="2"/>
  <c r="N92" i="2"/>
  <c r="C93" i="2"/>
  <c r="D93" i="2"/>
  <c r="E93" i="2"/>
  <c r="F93" i="2"/>
  <c r="G93" i="2"/>
  <c r="H93" i="2"/>
  <c r="I93" i="2"/>
  <c r="J93" i="2"/>
  <c r="K93" i="2"/>
  <c r="L93" i="2"/>
  <c r="M93" i="2"/>
  <c r="N93" i="2"/>
  <c r="C27" i="2"/>
  <c r="D27" i="2"/>
  <c r="E27" i="2"/>
  <c r="F27" i="2"/>
  <c r="G27" i="2"/>
  <c r="H27" i="2"/>
  <c r="I27" i="2"/>
  <c r="J27" i="2"/>
  <c r="K27" i="2"/>
  <c r="L27" i="2"/>
  <c r="M27" i="2"/>
  <c r="N27" i="2"/>
  <c r="C28" i="2"/>
  <c r="D28" i="2"/>
  <c r="E28" i="2"/>
  <c r="F28" i="2"/>
  <c r="G28" i="2"/>
  <c r="H28" i="2"/>
  <c r="I28" i="2"/>
  <c r="J28" i="2"/>
  <c r="K28" i="2"/>
  <c r="L28" i="2"/>
  <c r="M28" i="2"/>
  <c r="N28" i="2"/>
  <c r="C29" i="2"/>
  <c r="D29" i="2"/>
  <c r="E29" i="2"/>
  <c r="F29" i="2"/>
  <c r="G29" i="2"/>
  <c r="H29" i="2"/>
  <c r="I29" i="2"/>
  <c r="J29" i="2"/>
  <c r="K29" i="2"/>
  <c r="L29" i="2"/>
  <c r="M29" i="2"/>
  <c r="N29" i="2"/>
  <c r="C30" i="2"/>
  <c r="D30" i="2"/>
  <c r="E30" i="2"/>
  <c r="F30" i="2"/>
  <c r="G30" i="2"/>
  <c r="H30" i="2"/>
  <c r="I30" i="2"/>
  <c r="J30" i="2"/>
  <c r="K30" i="2"/>
  <c r="L30" i="2"/>
  <c r="M30" i="2"/>
  <c r="N30" i="2"/>
  <c r="C31" i="2"/>
  <c r="D31" i="2"/>
  <c r="E31" i="2"/>
  <c r="F31" i="2"/>
  <c r="G31" i="2"/>
  <c r="H31" i="2"/>
  <c r="I31" i="2"/>
  <c r="J31" i="2"/>
  <c r="K31" i="2"/>
  <c r="L31" i="2"/>
  <c r="M31" i="2"/>
  <c r="N31" i="2"/>
  <c r="C32" i="2"/>
  <c r="D32" i="2"/>
  <c r="E32" i="2"/>
  <c r="F32" i="2"/>
  <c r="G32" i="2"/>
  <c r="H32" i="2"/>
  <c r="I32" i="2"/>
  <c r="J32" i="2"/>
  <c r="K32" i="2"/>
  <c r="L32" i="2"/>
  <c r="M32" i="2"/>
  <c r="N32" i="2"/>
  <c r="C33" i="2"/>
  <c r="D33" i="2"/>
  <c r="E33" i="2"/>
  <c r="F33" i="2"/>
  <c r="G33" i="2"/>
  <c r="H33" i="2"/>
  <c r="I33" i="2"/>
  <c r="J33" i="2"/>
  <c r="K33" i="2"/>
  <c r="L33" i="2"/>
  <c r="M33" i="2"/>
  <c r="N33" i="2"/>
  <c r="C34" i="2"/>
  <c r="D34" i="2"/>
  <c r="E34" i="2"/>
  <c r="F34" i="2"/>
  <c r="G34" i="2"/>
  <c r="H34" i="2"/>
  <c r="I34" i="2"/>
  <c r="J34" i="2"/>
  <c r="K34" i="2"/>
  <c r="L34" i="2"/>
  <c r="M34" i="2"/>
  <c r="N34" i="2"/>
  <c r="C35" i="2"/>
  <c r="D35" i="2"/>
  <c r="E35" i="2"/>
  <c r="F35" i="2"/>
  <c r="G35" i="2"/>
  <c r="H35" i="2"/>
  <c r="I35" i="2"/>
  <c r="J35" i="2"/>
  <c r="K35" i="2"/>
  <c r="L35" i="2"/>
  <c r="M35" i="2"/>
  <c r="N35" i="2"/>
  <c r="C36" i="2"/>
  <c r="D36" i="2"/>
  <c r="E36" i="2"/>
  <c r="F36" i="2"/>
  <c r="G36" i="2"/>
  <c r="H36" i="2"/>
  <c r="I36" i="2"/>
  <c r="J36" i="2"/>
  <c r="K36" i="2"/>
  <c r="L36" i="2"/>
  <c r="M36" i="2"/>
  <c r="N36" i="2"/>
  <c r="C37" i="2"/>
  <c r="D37" i="2"/>
  <c r="E37" i="2"/>
  <c r="F37" i="2"/>
  <c r="G37" i="2"/>
  <c r="H37" i="2"/>
  <c r="I37" i="2"/>
  <c r="J37" i="2"/>
  <c r="K37" i="2"/>
  <c r="L37" i="2"/>
  <c r="M37" i="2"/>
  <c r="N37" i="2"/>
  <c r="C38" i="2"/>
  <c r="D38" i="2"/>
  <c r="E38" i="2"/>
  <c r="F38" i="2"/>
  <c r="G38" i="2"/>
  <c r="H38" i="2"/>
  <c r="I38" i="2"/>
  <c r="J38" i="2"/>
  <c r="K38" i="2"/>
  <c r="L38" i="2"/>
  <c r="M38" i="2"/>
  <c r="N38" i="2"/>
  <c r="C39" i="2"/>
  <c r="D39" i="2"/>
  <c r="E39" i="2"/>
  <c r="F39" i="2"/>
  <c r="G39" i="2"/>
  <c r="H39" i="2"/>
  <c r="I39" i="2"/>
  <c r="J39" i="2"/>
  <c r="K39" i="2"/>
  <c r="L39" i="2"/>
  <c r="M39" i="2"/>
  <c r="N39" i="2"/>
  <c r="C40" i="2"/>
  <c r="D40" i="2"/>
  <c r="E40" i="2"/>
  <c r="F40" i="2"/>
  <c r="G40" i="2"/>
  <c r="H40" i="2"/>
  <c r="I40" i="2"/>
  <c r="J40" i="2"/>
  <c r="K40" i="2"/>
  <c r="L40" i="2"/>
  <c r="M40" i="2"/>
  <c r="N40" i="2"/>
  <c r="C41" i="2"/>
  <c r="D41" i="2"/>
  <c r="E41" i="2"/>
  <c r="F41" i="2"/>
  <c r="G41" i="2"/>
  <c r="H41" i="2"/>
  <c r="I41" i="2"/>
  <c r="J41" i="2"/>
  <c r="K41" i="2"/>
  <c r="L41" i="2"/>
  <c r="M41" i="2"/>
  <c r="N41" i="2"/>
  <c r="C42" i="2"/>
  <c r="D42" i="2"/>
  <c r="E42" i="2"/>
  <c r="F42" i="2"/>
  <c r="G42" i="2"/>
  <c r="H42" i="2"/>
  <c r="I42" i="2"/>
  <c r="J42" i="2"/>
  <c r="K42" i="2"/>
  <c r="L42" i="2"/>
  <c r="M42" i="2"/>
  <c r="N42" i="2"/>
  <c r="C43" i="2"/>
  <c r="D43" i="2"/>
  <c r="E43" i="2"/>
  <c r="F43" i="2"/>
  <c r="G43" i="2"/>
  <c r="H43" i="2"/>
  <c r="I43" i="2"/>
  <c r="J43" i="2"/>
  <c r="K43" i="2"/>
  <c r="L43" i="2"/>
  <c r="M43" i="2"/>
  <c r="N43" i="2"/>
  <c r="C44" i="2"/>
  <c r="D44" i="2"/>
  <c r="E44" i="2"/>
  <c r="F44" i="2"/>
  <c r="G44" i="2"/>
  <c r="H44" i="2"/>
  <c r="I44" i="2"/>
  <c r="J44" i="2"/>
  <c r="K44" i="2"/>
  <c r="L44" i="2"/>
  <c r="M44" i="2"/>
  <c r="N44" i="2"/>
  <c r="C45" i="2"/>
  <c r="D45" i="2"/>
  <c r="E45" i="2"/>
  <c r="F45" i="2"/>
  <c r="G45" i="2"/>
  <c r="H45" i="2"/>
  <c r="I45" i="2"/>
  <c r="J45" i="2"/>
  <c r="K45" i="2"/>
  <c r="L45" i="2"/>
  <c r="M45" i="2"/>
  <c r="N45" i="2"/>
  <c r="C46" i="2"/>
  <c r="D46" i="2"/>
  <c r="E46" i="2"/>
  <c r="F46" i="2"/>
  <c r="G46" i="2"/>
  <c r="H46" i="2"/>
  <c r="I46" i="2"/>
  <c r="J46" i="2"/>
  <c r="K46" i="2"/>
  <c r="L46" i="2"/>
  <c r="M46" i="2"/>
  <c r="N46" i="2"/>
  <c r="C47" i="2"/>
  <c r="D47" i="2"/>
  <c r="E47" i="2"/>
  <c r="F47" i="2"/>
  <c r="G47" i="2"/>
  <c r="H47" i="2"/>
  <c r="I47" i="2"/>
  <c r="J47" i="2"/>
  <c r="K47" i="2"/>
  <c r="L47" i="2"/>
  <c r="M47" i="2"/>
  <c r="N47" i="2"/>
  <c r="C48" i="2"/>
  <c r="D48" i="2"/>
  <c r="E48" i="2"/>
  <c r="F48" i="2"/>
  <c r="G48" i="2"/>
  <c r="H48" i="2"/>
  <c r="I48" i="2"/>
  <c r="J48" i="2"/>
  <c r="K48" i="2"/>
  <c r="L48" i="2"/>
  <c r="M48" i="2"/>
  <c r="N48" i="2"/>
  <c r="C49" i="2"/>
  <c r="D49" i="2"/>
  <c r="E49" i="2"/>
  <c r="F49" i="2"/>
  <c r="G49" i="2"/>
  <c r="H49" i="2"/>
  <c r="I49" i="2"/>
  <c r="J49" i="2"/>
  <c r="K49" i="2"/>
  <c r="L49" i="2"/>
  <c r="M49" i="2"/>
  <c r="N49" i="2"/>
  <c r="C50" i="2"/>
  <c r="D50" i="2"/>
  <c r="E50" i="2"/>
  <c r="F50" i="2"/>
  <c r="G50" i="2"/>
  <c r="H50" i="2"/>
  <c r="I50" i="2"/>
  <c r="J50" i="2"/>
  <c r="K50" i="2"/>
  <c r="L50" i="2"/>
  <c r="M50" i="2"/>
  <c r="N50" i="2"/>
  <c r="C51" i="2"/>
  <c r="D51" i="2"/>
  <c r="E51" i="2"/>
  <c r="F51" i="2"/>
  <c r="G51" i="2"/>
  <c r="H51" i="2"/>
  <c r="I51" i="2"/>
  <c r="J51" i="2"/>
  <c r="K51" i="2"/>
  <c r="L51" i="2"/>
  <c r="M51" i="2"/>
  <c r="N51" i="2"/>
  <c r="C52" i="2"/>
  <c r="D52" i="2"/>
  <c r="E52" i="2"/>
  <c r="F52" i="2"/>
  <c r="G52" i="2"/>
  <c r="H52" i="2"/>
  <c r="I52" i="2"/>
  <c r="J52" i="2"/>
  <c r="K52" i="2"/>
  <c r="L52" i="2"/>
  <c r="M52" i="2"/>
  <c r="N52" i="2"/>
  <c r="C53" i="2"/>
  <c r="D53" i="2"/>
  <c r="E53" i="2"/>
  <c r="F53" i="2"/>
  <c r="G53" i="2"/>
  <c r="H53" i="2"/>
  <c r="I53" i="2"/>
  <c r="J53" i="2"/>
  <c r="K53" i="2"/>
  <c r="L53" i="2"/>
  <c r="M53" i="2"/>
  <c r="N53" i="2"/>
  <c r="C54" i="2"/>
  <c r="D54" i="2"/>
  <c r="E54" i="2"/>
  <c r="F54" i="2"/>
  <c r="G54" i="2"/>
  <c r="H54" i="2"/>
  <c r="I54" i="2"/>
  <c r="J54" i="2"/>
  <c r="K54" i="2"/>
  <c r="L54" i="2"/>
  <c r="M54" i="2"/>
  <c r="N54" i="2"/>
  <c r="C55" i="2"/>
  <c r="D55" i="2"/>
  <c r="E55" i="2"/>
  <c r="F55" i="2"/>
  <c r="G55" i="2"/>
  <c r="H55" i="2"/>
  <c r="I55" i="2"/>
  <c r="J55" i="2"/>
  <c r="K55" i="2"/>
  <c r="L55" i="2"/>
  <c r="M55" i="2"/>
  <c r="N55" i="2"/>
  <c r="C56" i="2"/>
  <c r="D56" i="2"/>
  <c r="E56" i="2"/>
  <c r="F56" i="2"/>
  <c r="G56" i="2"/>
  <c r="H56" i="2"/>
  <c r="I56" i="2"/>
  <c r="J56" i="2"/>
  <c r="K56" i="2"/>
  <c r="L56" i="2"/>
  <c r="M56" i="2"/>
  <c r="N56" i="2"/>
  <c r="C57" i="2"/>
  <c r="D57" i="2"/>
  <c r="E57" i="2"/>
  <c r="F57" i="2"/>
  <c r="G57" i="2"/>
  <c r="H57" i="2"/>
  <c r="I57" i="2"/>
  <c r="J57" i="2"/>
  <c r="K57" i="2"/>
  <c r="L57" i="2"/>
  <c r="M57" i="2"/>
  <c r="N57" i="2"/>
  <c r="C58" i="2"/>
  <c r="D58" i="2"/>
  <c r="E58" i="2"/>
  <c r="F58" i="2"/>
  <c r="G58" i="2"/>
  <c r="H58" i="2"/>
  <c r="I58" i="2"/>
  <c r="J58" i="2"/>
  <c r="K58" i="2"/>
  <c r="L58" i="2"/>
  <c r="M58" i="2"/>
  <c r="N58" i="2"/>
  <c r="C59" i="2"/>
  <c r="D59" i="2"/>
  <c r="E59" i="2"/>
  <c r="F59" i="2"/>
  <c r="G59" i="2"/>
  <c r="H59" i="2"/>
  <c r="I59" i="2"/>
  <c r="J59" i="2"/>
  <c r="K59" i="2"/>
  <c r="L59" i="2"/>
  <c r="M59" i="2"/>
  <c r="N59" i="2"/>
  <c r="C60" i="2"/>
  <c r="D60" i="2"/>
  <c r="E60" i="2"/>
  <c r="F60" i="2"/>
  <c r="G60" i="2"/>
  <c r="H60" i="2"/>
  <c r="I60" i="2"/>
  <c r="J60" i="2"/>
  <c r="K60" i="2"/>
  <c r="L60" i="2"/>
  <c r="M60" i="2"/>
  <c r="N60" i="2"/>
  <c r="C61" i="2"/>
  <c r="D61" i="2"/>
  <c r="E61" i="2"/>
  <c r="F61" i="2"/>
  <c r="G61" i="2"/>
  <c r="H61" i="2"/>
  <c r="I61" i="2"/>
  <c r="J61" i="2"/>
  <c r="K61" i="2"/>
  <c r="L61" i="2"/>
  <c r="M61" i="2"/>
  <c r="N61" i="2"/>
  <c r="C62" i="2"/>
  <c r="D62" i="2"/>
  <c r="E62" i="2"/>
  <c r="F62" i="2"/>
  <c r="G62" i="2"/>
  <c r="H62" i="2"/>
  <c r="I62" i="2"/>
  <c r="J62" i="2"/>
  <c r="K62" i="2"/>
  <c r="L62" i="2"/>
  <c r="M62" i="2"/>
  <c r="N62" i="2"/>
  <c r="C63" i="2"/>
  <c r="D63" i="2"/>
  <c r="E63" i="2"/>
  <c r="F63" i="2"/>
  <c r="G63" i="2"/>
  <c r="H63" i="2"/>
  <c r="I63" i="2"/>
  <c r="J63" i="2"/>
  <c r="K63" i="2"/>
  <c r="L63" i="2"/>
  <c r="M63" i="2"/>
  <c r="N63" i="2"/>
  <c r="C64" i="2"/>
  <c r="D64" i="2"/>
  <c r="E64" i="2"/>
  <c r="F64" i="2"/>
  <c r="G64" i="2"/>
  <c r="H64" i="2"/>
  <c r="I64" i="2"/>
  <c r="J64" i="2"/>
  <c r="K64" i="2"/>
  <c r="L64" i="2"/>
  <c r="M64" i="2"/>
  <c r="N64" i="2"/>
  <c r="C65" i="2"/>
  <c r="D65" i="2"/>
  <c r="E65" i="2"/>
  <c r="F65" i="2"/>
  <c r="G65" i="2"/>
  <c r="H65" i="2"/>
  <c r="I65" i="2"/>
  <c r="J65" i="2"/>
  <c r="K65" i="2"/>
  <c r="L65" i="2"/>
  <c r="M65" i="2"/>
  <c r="N65" i="2"/>
  <c r="C66" i="2"/>
  <c r="D66" i="2"/>
  <c r="E66" i="2"/>
  <c r="F66" i="2"/>
  <c r="G66" i="2"/>
  <c r="H66" i="2"/>
  <c r="I66" i="2"/>
  <c r="J66" i="2"/>
  <c r="K66" i="2"/>
  <c r="L66" i="2"/>
  <c r="M66" i="2"/>
  <c r="N66" i="2"/>
  <c r="C67" i="2"/>
  <c r="D67" i="2"/>
  <c r="E67" i="2"/>
  <c r="F67" i="2"/>
  <c r="G67" i="2"/>
  <c r="H67" i="2"/>
  <c r="I67" i="2"/>
  <c r="J67" i="2"/>
  <c r="K67" i="2"/>
  <c r="L67" i="2"/>
  <c r="M67" i="2"/>
  <c r="N67" i="2"/>
  <c r="C68" i="2"/>
  <c r="D68" i="2"/>
  <c r="E68" i="2"/>
  <c r="F68" i="2"/>
  <c r="G68" i="2"/>
  <c r="H68" i="2"/>
  <c r="I68" i="2"/>
  <c r="J68" i="2"/>
  <c r="K68" i="2"/>
  <c r="L68" i="2"/>
  <c r="M68" i="2"/>
  <c r="N68" i="2"/>
  <c r="C69" i="2"/>
  <c r="D69" i="2"/>
  <c r="E69" i="2"/>
  <c r="F69" i="2"/>
  <c r="G69" i="2"/>
  <c r="H69" i="2"/>
  <c r="I69" i="2"/>
  <c r="J69" i="2"/>
  <c r="K69" i="2"/>
  <c r="L69" i="2"/>
  <c r="M69" i="2"/>
  <c r="N69" i="2"/>
  <c r="C70" i="2"/>
  <c r="D70" i="2"/>
  <c r="E70" i="2"/>
  <c r="F70" i="2"/>
  <c r="G70" i="2"/>
  <c r="H70" i="2"/>
  <c r="I70" i="2"/>
  <c r="J70" i="2"/>
  <c r="K70" i="2"/>
  <c r="L70" i="2"/>
  <c r="M70" i="2"/>
  <c r="N70" i="2"/>
  <c r="C71" i="2"/>
  <c r="D71" i="2"/>
  <c r="E71" i="2"/>
  <c r="F71" i="2"/>
  <c r="G71" i="2"/>
  <c r="H71" i="2"/>
  <c r="I71" i="2"/>
  <c r="J71" i="2"/>
  <c r="K71" i="2"/>
  <c r="L71" i="2"/>
  <c r="M71" i="2"/>
  <c r="N71" i="2"/>
  <c r="C72" i="2"/>
  <c r="D72" i="2"/>
  <c r="E72" i="2"/>
  <c r="F72" i="2"/>
  <c r="G72" i="2"/>
  <c r="H72" i="2"/>
  <c r="I72" i="2"/>
  <c r="J72" i="2"/>
  <c r="K72" i="2"/>
  <c r="L72" i="2"/>
  <c r="M72" i="2"/>
  <c r="N72" i="2"/>
  <c r="C73" i="2"/>
  <c r="D73" i="2"/>
  <c r="E73" i="2"/>
  <c r="F73" i="2"/>
  <c r="G73" i="2"/>
  <c r="H73" i="2"/>
  <c r="I73" i="2"/>
  <c r="J73" i="2"/>
  <c r="K73" i="2"/>
  <c r="L73" i="2"/>
  <c r="M73" i="2"/>
  <c r="N73" i="2"/>
  <c r="C74" i="2"/>
  <c r="D74" i="2"/>
  <c r="E74" i="2"/>
  <c r="F74" i="2"/>
  <c r="G74" i="2"/>
  <c r="H74" i="2"/>
  <c r="I74" i="2"/>
  <c r="J74" i="2"/>
  <c r="K74" i="2"/>
  <c r="L74" i="2"/>
  <c r="M74" i="2"/>
  <c r="N74" i="2"/>
  <c r="C75" i="2"/>
  <c r="D75" i="2"/>
  <c r="E75" i="2"/>
  <c r="F75" i="2"/>
  <c r="G75" i="2"/>
  <c r="H75" i="2"/>
  <c r="I75" i="2"/>
  <c r="J75" i="2"/>
  <c r="K75" i="2"/>
  <c r="L75" i="2"/>
  <c r="M75" i="2"/>
  <c r="N75" i="2"/>
  <c r="C76" i="2"/>
  <c r="D76" i="2"/>
  <c r="E76" i="2"/>
  <c r="F76" i="2"/>
  <c r="G76" i="2"/>
  <c r="H76" i="2"/>
  <c r="I76" i="2"/>
  <c r="J76" i="2"/>
  <c r="K76" i="2"/>
  <c r="L76" i="2"/>
  <c r="M76" i="2"/>
  <c r="N76" i="2"/>
  <c r="C77" i="2"/>
  <c r="D77" i="2"/>
  <c r="E77" i="2"/>
  <c r="F77" i="2"/>
  <c r="G77" i="2"/>
  <c r="H77" i="2"/>
  <c r="I77" i="2"/>
  <c r="J77" i="2"/>
  <c r="K77" i="2"/>
  <c r="L77" i="2"/>
  <c r="M77" i="2"/>
  <c r="N77" i="2"/>
  <c r="C78" i="2"/>
  <c r="D78" i="2"/>
  <c r="E78" i="2"/>
  <c r="F78" i="2"/>
  <c r="G78" i="2"/>
  <c r="H78" i="2"/>
  <c r="I78" i="2"/>
  <c r="J78" i="2"/>
  <c r="K78" i="2"/>
  <c r="L78" i="2"/>
  <c r="M78" i="2"/>
  <c r="N78" i="2"/>
  <c r="C79" i="2"/>
  <c r="D79" i="2"/>
  <c r="E79" i="2"/>
  <c r="F79" i="2"/>
  <c r="G79" i="2"/>
  <c r="H79" i="2"/>
  <c r="I79" i="2"/>
  <c r="J79" i="2"/>
  <c r="K79" i="2"/>
  <c r="L79" i="2"/>
  <c r="M79" i="2"/>
  <c r="N79" i="2"/>
  <c r="C80" i="2"/>
  <c r="D80" i="2"/>
  <c r="E80" i="2"/>
  <c r="F80" i="2"/>
  <c r="G80" i="2"/>
  <c r="H80" i="2"/>
  <c r="I80" i="2"/>
  <c r="J80" i="2"/>
  <c r="K80" i="2"/>
  <c r="L80" i="2"/>
  <c r="M80" i="2"/>
  <c r="N80" i="2"/>
  <c r="C81" i="2"/>
  <c r="D81" i="2"/>
  <c r="E81" i="2"/>
  <c r="F81" i="2"/>
  <c r="G81" i="2"/>
  <c r="H81" i="2"/>
  <c r="I81" i="2"/>
  <c r="J81" i="2"/>
  <c r="K81" i="2"/>
  <c r="L81" i="2"/>
  <c r="M81" i="2"/>
  <c r="N81" i="2"/>
  <c r="C82" i="2"/>
  <c r="D82" i="2"/>
  <c r="E82" i="2"/>
  <c r="F82" i="2"/>
  <c r="G82" i="2"/>
  <c r="H82" i="2"/>
  <c r="I82" i="2"/>
  <c r="J82" i="2"/>
  <c r="K82" i="2"/>
  <c r="L82" i="2"/>
  <c r="M82" i="2"/>
  <c r="N82" i="2"/>
  <c r="C83" i="2"/>
  <c r="D83" i="2"/>
  <c r="E83" i="2"/>
  <c r="F83" i="2"/>
  <c r="G83" i="2"/>
  <c r="H83" i="2"/>
  <c r="I83" i="2"/>
  <c r="J83" i="2"/>
  <c r="K83" i="2"/>
  <c r="L83" i="2"/>
  <c r="M83" i="2"/>
  <c r="N83" i="2"/>
  <c r="C84" i="2"/>
  <c r="D84" i="2"/>
  <c r="E84" i="2"/>
  <c r="F84" i="2"/>
  <c r="G84" i="2"/>
  <c r="H84" i="2"/>
  <c r="I84" i="2"/>
  <c r="J84" i="2"/>
  <c r="K84" i="2"/>
  <c r="L84" i="2"/>
  <c r="M84" i="2"/>
  <c r="N84" i="2"/>
  <c r="C85" i="2"/>
  <c r="D85" i="2"/>
  <c r="E85" i="2"/>
  <c r="F85" i="2"/>
  <c r="G85" i="2"/>
  <c r="H85" i="2"/>
  <c r="I85" i="2"/>
  <c r="J85" i="2"/>
  <c r="K85" i="2"/>
  <c r="L85" i="2"/>
  <c r="M85" i="2"/>
  <c r="N85" i="2"/>
  <c r="C86" i="2"/>
  <c r="D86" i="2"/>
  <c r="E86" i="2"/>
  <c r="F86" i="2"/>
  <c r="G86" i="2"/>
  <c r="H86" i="2"/>
  <c r="I86" i="2"/>
  <c r="J86" i="2"/>
  <c r="K86" i="2"/>
  <c r="L86" i="2"/>
  <c r="M86" i="2"/>
  <c r="N86" i="2"/>
  <c r="C87" i="2"/>
  <c r="D87" i="2"/>
  <c r="E87" i="2"/>
  <c r="F87" i="2"/>
  <c r="G87" i="2"/>
  <c r="H87" i="2"/>
  <c r="I87" i="2"/>
  <c r="J87" i="2"/>
  <c r="K87" i="2"/>
  <c r="L87" i="2"/>
  <c r="M87" i="2"/>
  <c r="N87" i="2"/>
  <c r="C88" i="2"/>
  <c r="D88" i="2"/>
  <c r="E88" i="2"/>
  <c r="F88" i="2"/>
  <c r="G88" i="2"/>
  <c r="H88" i="2"/>
  <c r="I88" i="2"/>
  <c r="J88" i="2"/>
  <c r="K88" i="2"/>
  <c r="L88" i="2"/>
  <c r="M88" i="2"/>
  <c r="N88" i="2"/>
  <c r="D89" i="2"/>
  <c r="E89" i="2"/>
  <c r="F89" i="2"/>
  <c r="G89" i="2"/>
  <c r="H89" i="2"/>
  <c r="I89" i="2"/>
  <c r="J89" i="2"/>
  <c r="K89" i="2"/>
  <c r="L89" i="2"/>
  <c r="M89" i="2"/>
  <c r="N89" i="2"/>
  <c r="D26" i="2"/>
  <c r="E26" i="2"/>
  <c r="F26" i="2"/>
  <c r="G26" i="2"/>
  <c r="H26" i="2"/>
  <c r="I26" i="2"/>
  <c r="J26" i="2"/>
  <c r="K26" i="2"/>
  <c r="L26" i="2"/>
  <c r="M26" i="2"/>
  <c r="N26" i="2"/>
  <c r="C26" i="2"/>
  <c r="D255" i="2"/>
  <c r="D91" i="2" s="1"/>
  <c r="D5" i="2" s="1"/>
  <c r="E255" i="2"/>
  <c r="E91" i="2" s="1"/>
  <c r="E5" i="2" s="1"/>
  <c r="F255" i="2"/>
  <c r="F91" i="2" s="1"/>
  <c r="F5" i="2" s="1"/>
  <c r="G255" i="2"/>
  <c r="G91" i="2" s="1"/>
  <c r="G5" i="2" s="1"/>
  <c r="H255" i="2"/>
  <c r="H91" i="2" s="1"/>
  <c r="H5" i="2" s="1"/>
  <c r="I255" i="2"/>
  <c r="I91" i="2" s="1"/>
  <c r="I5" i="2" s="1"/>
  <c r="J255" i="2"/>
  <c r="J91" i="2" s="1"/>
  <c r="J5" i="2" s="1"/>
  <c r="K255" i="2"/>
  <c r="K91" i="2" s="1"/>
  <c r="K5" i="2" s="1"/>
  <c r="K8" i="2" s="1"/>
  <c r="L255" i="2"/>
  <c r="L91" i="2" s="1"/>
  <c r="L5" i="2" s="1"/>
  <c r="M255" i="2"/>
  <c r="M91" i="2" s="1"/>
  <c r="M5" i="2" s="1"/>
  <c r="M8" i="2" s="1"/>
  <c r="N255" i="2"/>
  <c r="N91" i="2" s="1"/>
  <c r="N5" i="2" s="1"/>
  <c r="O255" i="2"/>
  <c r="O91" i="2" s="1"/>
  <c r="O5" i="2" s="1"/>
  <c r="O8" i="2" s="1"/>
  <c r="P255" i="2"/>
  <c r="P91" i="2" s="1"/>
  <c r="L8" i="2" l="1"/>
  <c r="N8" i="2"/>
  <c r="P5" i="2"/>
  <c r="P8" i="2" s="1"/>
  <c r="S5" i="2"/>
  <c r="E87" i="5"/>
  <c r="F87" i="5"/>
  <c r="G87" i="5"/>
  <c r="H87" i="5"/>
  <c r="I87" i="5"/>
  <c r="R5" i="2" l="1"/>
  <c r="R87" i="5"/>
  <c r="R5" i="5" s="1"/>
  <c r="G5" i="5"/>
  <c r="Q87" i="5"/>
  <c r="Q5" i="5" s="1"/>
  <c r="F5" i="5"/>
  <c r="T87" i="5"/>
  <c r="T5" i="5" s="1"/>
  <c r="I5" i="5"/>
  <c r="P87" i="5"/>
  <c r="P5" i="5" s="1"/>
  <c r="E5" i="5"/>
  <c r="S87" i="5"/>
  <c r="S5" i="5" s="1"/>
  <c r="H5" i="5"/>
  <c r="W5" i="5" l="1"/>
  <c r="V5" i="5"/>
  <c r="L5" i="5"/>
  <c r="K5" i="5"/>
</calcChain>
</file>

<file path=xl/sharedStrings.xml><?xml version="1.0" encoding="utf-8"?>
<sst xmlns="http://schemas.openxmlformats.org/spreadsheetml/2006/main" count="6966" uniqueCount="878">
  <si>
    <t>Regional gross value added (balanced) local authority by NUTS 1 region</t>
  </si>
  <si>
    <t>Herefordshire, County of</t>
  </si>
  <si>
    <t>Bromsgrove</t>
  </si>
  <si>
    <t>Malvern Hills</t>
  </si>
  <si>
    <t>Redditch</t>
  </si>
  <si>
    <t>Worcester</t>
  </si>
  <si>
    <t>Wychavon</t>
  </si>
  <si>
    <t>Wyre Forest</t>
  </si>
  <si>
    <t>North Warwickshire</t>
  </si>
  <si>
    <t>Nuneaton and Bedworth</t>
  </si>
  <si>
    <t>Rugby</t>
  </si>
  <si>
    <t>Stratford-on-Avon</t>
  </si>
  <si>
    <t>Warwick</t>
  </si>
  <si>
    <t>Telford and Wrekin</t>
  </si>
  <si>
    <t>Shropshire</t>
  </si>
  <si>
    <t>Stoke-on-Trent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</si>
  <si>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</si>
  <si>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</si>
  <si>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</si>
  <si>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</si>
  <si>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</si>
  <si>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</si>
  <si>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</si>
  <si>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</si>
  <si>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Birmingham</t>
  </si>
  <si>
    <t>Solihull</t>
  </si>
  <si>
    <t>Coventry</t>
  </si>
  <si>
    <t>Dudley</t>
  </si>
  <si>
    <t>Sandwell</t>
  </si>
  <si>
    <t>Walsall</t>
  </si>
  <si>
    <t>Wolverhampton</t>
  </si>
  <si>
    <t>Derby</t>
  </si>
  <si>
    <t>Bolsover</t>
  </si>
  <si>
    <t>Chesterfield</t>
  </si>
  <si>
    <t>North East Derbyshire</t>
  </si>
  <si>
    <t>Amber Valley</t>
  </si>
  <si>
    <t>South Derbyshire</t>
  </si>
  <si>
    <t>Derbyshire Dales</t>
  </si>
  <si>
    <t>Erewash</t>
  </si>
  <si>
    <t>High Peak</t>
  </si>
  <si>
    <t>Nottingham</t>
  </si>
  <si>
    <t>Ashfield</t>
  </si>
  <si>
    <t>Bassetlaw</t>
  </si>
  <si>
    <t>Mansfield</t>
  </si>
  <si>
    <t>Newark and Sherwood</t>
  </si>
  <si>
    <t>Broxtowe</t>
  </si>
  <si>
    <t>Gedling</t>
  </si>
  <si>
    <t>Rushcliffe</t>
  </si>
  <si>
    <t>Leicester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</si>
  <si>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</si>
  <si>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</si>
  <si>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</si>
  <si>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</si>
  <si>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</si>
  <si>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</si>
  <si>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</si>
  <si>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</si>
  <si>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East Lindsey</t>
  </si>
  <si>
    <t>Lincoln</t>
  </si>
  <si>
    <t>North Kesteven</t>
  </si>
  <si>
    <t>South Holland</t>
  </si>
  <si>
    <t>South Kesteven</t>
  </si>
  <si>
    <t>West Lindsey</t>
  </si>
  <si>
    <t>North East Lincolnshire</t>
  </si>
  <si>
    <t>North Lincolnshire</t>
  </si>
  <si>
    <t>Midlands Engine (64)</t>
  </si>
  <si>
    <t xml:space="preserve">£ Million </t>
  </si>
  <si>
    <t>GVA per head</t>
  </si>
  <si>
    <t>GVA</t>
  </si>
  <si>
    <t>United Kingdom</t>
  </si>
  <si>
    <t>Black Country</t>
  </si>
  <si>
    <t>Coventry and Warwickshire</t>
  </si>
  <si>
    <t>Derby, Derbyshire, Nottingham and Nottinghamshire</t>
  </si>
  <si>
    <t>Greater Birmingham and Solihull</t>
  </si>
  <si>
    <t>Greater Lincolnshire</t>
  </si>
  <si>
    <t>Leicester and Leicestershire</t>
  </si>
  <si>
    <t>Stoke-on-Trent and Staffordshire</t>
  </si>
  <si>
    <t>The Marches</t>
  </si>
  <si>
    <t>Worcestershire</t>
  </si>
  <si>
    <t>TOTAL</t>
  </si>
  <si>
    <t>Midlands engine</t>
  </si>
  <si>
    <t>GVA per hour</t>
  </si>
  <si>
    <t>Jobs</t>
  </si>
  <si>
    <t>64 LA</t>
  </si>
  <si>
    <t xml:space="preserve">Derby </t>
  </si>
  <si>
    <t>Midlands Engine</t>
  </si>
  <si>
    <t>Mid Year Population</t>
  </si>
  <si>
    <t>Business Stock</t>
  </si>
  <si>
    <t>Business stock per 10,000</t>
  </si>
  <si>
    <t xml:space="preserve">UK </t>
  </si>
  <si>
    <t>England</t>
  </si>
  <si>
    <t>Population</t>
  </si>
  <si>
    <t>Area</t>
  </si>
  <si>
    <t xml:space="preserve">GVA per employee </t>
  </si>
  <si>
    <t>annual population survey</t>
  </si>
  <si>
    <t>Jan 2004-Dec 2004</t>
  </si>
  <si>
    <t>Jan 2005-Dec 2005</t>
  </si>
  <si>
    <t>Jan 2006-Dec 2006</t>
  </si>
  <si>
    <t>Jan 2007-Dec 2007</t>
  </si>
  <si>
    <t>Jan 2008-Dec 2008</t>
  </si>
  <si>
    <t>Jan 2009-Dec 2009</t>
  </si>
  <si>
    <t>Jan 2010-Dec 2010</t>
  </si>
  <si>
    <t>Jan 2011-Dec 2011</t>
  </si>
  <si>
    <t>Jan 2012-Dec 2012</t>
  </si>
  <si>
    <t>Jan 2013-Dec 2013</t>
  </si>
  <si>
    <t>Jan 2014-Dec 2014</t>
  </si>
  <si>
    <t>Jan 2015-Dec 2015</t>
  </si>
  <si>
    <t>Jan 2016-Dec 2016</t>
  </si>
  <si>
    <t>Jan 2017-Dec 2017</t>
  </si>
  <si>
    <t>numerator</t>
  </si>
  <si>
    <t>denominator</t>
  </si>
  <si>
    <t>percent</t>
  </si>
  <si>
    <t>country:England</t>
  </si>
  <si>
    <t>UK</t>
  </si>
  <si>
    <t xml:space="preserve">England </t>
  </si>
  <si>
    <t>% with NVQ3 only - aged 16-64</t>
  </si>
  <si>
    <t>* Estimate and confidence interval unreliable since the group sample size is small (3-9).</t>
  </si>
  <si>
    <t>% with Trade Apprenticeships - aged 16-64</t>
  </si>
  <si>
    <t>!</t>
  </si>
  <si>
    <t>#</t>
  </si>
  <si>
    <t># These figures are suppressed as statistically unreliable.</t>
  </si>
  <si>
    <t>! Estimate and confidence interval not available since the group sample size is zero or disclosive (0-2).</t>
  </si>
  <si>
    <t>% with NVQ2 only - aged 16-64</t>
  </si>
  <si>
    <t>% with NVQ1 only - aged 16-64</t>
  </si>
  <si>
    <t>% with NVQ4+ - aged 16-64</t>
  </si>
  <si>
    <t>% with other qualifications (NVQ) - aged 16-64</t>
  </si>
  <si>
    <t>~</t>
  </si>
  <si>
    <t>~ Estimate is less than 500.</t>
  </si>
  <si>
    <t>% with no qualifications (NVQ) - aged 16-64</t>
  </si>
  <si>
    <t>Local authority name</t>
  </si>
  <si>
    <t>Year ending Sep 2002</t>
  </si>
  <si>
    <t>Year ending Sep 2003</t>
  </si>
  <si>
    <t>Year ending Sep 2004</t>
  </si>
  <si>
    <t>Year ending Sep 2005</t>
  </si>
  <si>
    <t>Year ending Sep 2006</t>
  </si>
  <si>
    <t>Year ending Sep 2007</t>
  </si>
  <si>
    <t>Year ending Sep 2008</t>
  </si>
  <si>
    <t>Year ending Sep 2009</t>
  </si>
  <si>
    <t>Year ending Sep 2010</t>
  </si>
  <si>
    <t>Year ending Sep 2011</t>
  </si>
  <si>
    <t>Year ending Sep 2012</t>
  </si>
  <si>
    <t>Year ending Sep 2013</t>
  </si>
  <si>
    <t>Year ending Sep 2014</t>
  </si>
  <si>
    <t>Year ending Sep 2015</t>
  </si>
  <si>
    <t>Year ending Sep 2016</t>
  </si>
  <si>
    <t>Year ending Sep 2017</t>
  </si>
  <si>
    <t>:</t>
  </si>
  <si>
    <t>Midlands engine (LA)</t>
  </si>
  <si>
    <t>Median gross annual (where available) residence-based earnings by local authority district, England and Wales, 2002 to 2017 (£)</t>
  </si>
  <si>
    <t>2003</t>
  </si>
  <si>
    <t>Business Births</t>
  </si>
  <si>
    <t xml:space="preserve">Business births per 10,000 pop. </t>
  </si>
  <si>
    <t>Employees</t>
  </si>
  <si>
    <t>Industry</t>
  </si>
  <si>
    <t>number</t>
  </si>
  <si>
    <t>Change</t>
  </si>
  <si>
    <t>% change</t>
  </si>
  <si>
    <t>% of total</t>
  </si>
  <si>
    <t>1 : Agriculture, forestry &amp; fishing (A)</t>
  </si>
  <si>
    <t>2 : Mining, quarrying &amp; utilities (B,D and E)</t>
  </si>
  <si>
    <t>3 : Manufacturing (C)</t>
  </si>
  <si>
    <t>4 : Construction (F)</t>
  </si>
  <si>
    <t>5 : Motor trades (Part G)</t>
  </si>
  <si>
    <t>6 : Wholesale (Part G)</t>
  </si>
  <si>
    <t>7 : Retail (Part G)</t>
  </si>
  <si>
    <t>8 : Transport &amp; storage (inc postal) (H)</t>
  </si>
  <si>
    <t>9 : Accommodation &amp; food services (I)</t>
  </si>
  <si>
    <t>10 : Information &amp; communication (J)</t>
  </si>
  <si>
    <t>11 : Financial &amp; insurance (K)</t>
  </si>
  <si>
    <t>12 : Property (L)</t>
  </si>
  <si>
    <t>13 : Professional, scientific &amp; technical (M)</t>
  </si>
  <si>
    <t>14 : Business administration &amp; support services (N)</t>
  </si>
  <si>
    <t>15 : Public administration &amp; defence (O)</t>
  </si>
  <si>
    <t>16 : Education (P)</t>
  </si>
  <si>
    <t>17 : Health (Q)</t>
  </si>
  <si>
    <t>18 : Arts, entertainment, recreation &amp; other services (R,S,T and U)</t>
  </si>
  <si>
    <t>change</t>
  </si>
  <si>
    <t>%change</t>
  </si>
  <si>
    <t>Table 5 - NUTS3 by EU/Non-EU - 2017</t>
  </si>
  <si>
    <t>Flow</t>
  </si>
  <si>
    <t>EU / Non-EU</t>
  </si>
  <si>
    <t>NUTS1</t>
  </si>
  <si>
    <t>NUTS2</t>
  </si>
  <si>
    <t>NUTS3</t>
  </si>
  <si>
    <t>Statistical Value (£ million)</t>
  </si>
  <si>
    <t>Business Count</t>
  </si>
  <si>
    <t>Exp</t>
  </si>
  <si>
    <t>EU</t>
  </si>
  <si>
    <t>East Midlands</t>
  </si>
  <si>
    <t>Derbyshire and Nottinghamshire</t>
  </si>
  <si>
    <t>East Derbyshire</t>
  </si>
  <si>
    <t>North Nottinghamshire</t>
  </si>
  <si>
    <t>South and West Derbyshire</t>
  </si>
  <si>
    <t>South Nottinghamshire</t>
  </si>
  <si>
    <t>EM BTTA</t>
  </si>
  <si>
    <t>N/A</t>
  </si>
  <si>
    <t>EM Energy</t>
  </si>
  <si>
    <t>EM Other</t>
  </si>
  <si>
    <t>Leicestershire, Rutland and Northamptonshire</t>
  </si>
  <si>
    <t>Lincolnshire</t>
  </si>
  <si>
    <t>West Midlands</t>
  </si>
  <si>
    <t>Herefordshire, Worcestershire and Warwickshire</t>
  </si>
  <si>
    <t>Warwickshire</t>
  </si>
  <si>
    <t>Shropshire and Staffordshire</t>
  </si>
  <si>
    <t>Shropshire CC</t>
  </si>
  <si>
    <t>Staffordshire CC</t>
  </si>
  <si>
    <t>WM BTTA</t>
  </si>
  <si>
    <t>WM Other</t>
  </si>
  <si>
    <t>Yorkshire and the Humber</t>
  </si>
  <si>
    <t>East Yorkshire and Northern Lincolnshire</t>
  </si>
  <si>
    <t>North and North East Lincolnshire</t>
  </si>
  <si>
    <t>Non-EU</t>
  </si>
  <si>
    <t>Leicestershire CC and Rutland</t>
  </si>
  <si>
    <t>FDI projects by LEP</t>
  </si>
  <si>
    <t>LEP</t>
  </si>
  <si>
    <t>Projects 11/12</t>
  </si>
  <si>
    <t>Projects 12/13</t>
  </si>
  <si>
    <t>Projects 13/14</t>
  </si>
  <si>
    <t>Projects 14/15</t>
  </si>
  <si>
    <t>Projects 15/16</t>
  </si>
  <si>
    <t>Projects 16/17</t>
  </si>
  <si>
    <t>Greater Birmingham &amp; Solihull</t>
  </si>
  <si>
    <t>WMCA</t>
  </si>
  <si>
    <t>UK TOTAL</t>
  </si>
  <si>
    <t>Growth rate of FDI Projects</t>
  </si>
  <si>
    <t>Growth rate 12/13</t>
  </si>
  <si>
    <t>Growth rate 13/14</t>
  </si>
  <si>
    <t>Growth rate 14/15</t>
  </si>
  <si>
    <t>Growth rate 15/16</t>
  </si>
  <si>
    <t>Growth rate 16/17</t>
  </si>
  <si>
    <t>Growth rate 11-16</t>
  </si>
  <si>
    <t>New jobs created as a result of FDI projects by LEP</t>
  </si>
  <si>
    <t>New Jobs 11/12</t>
  </si>
  <si>
    <t>New Jobs 12/13</t>
  </si>
  <si>
    <t>New Jobs 13/14</t>
  </si>
  <si>
    <t>New Jobs 14/15</t>
  </si>
  <si>
    <t>New Jobs 15/16</t>
  </si>
  <si>
    <t>New Jobs 16/17</t>
  </si>
  <si>
    <t>LA name</t>
  </si>
  <si>
    <t xml:space="preserve">Dudley </t>
  </si>
  <si>
    <t xml:space="preserve">Sandwell </t>
  </si>
  <si>
    <t>Midlands engine average</t>
  </si>
  <si>
    <t>Life Expectancy at birth for males, United Kingdom, 2001-2003 to 2015-2017</t>
  </si>
  <si>
    <t>2001-2003</t>
  </si>
  <si>
    <t>2002-2004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</si>
  <si>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</si>
  <si>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</si>
  <si>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</si>
  <si>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</si>
  <si>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</si>
  <si>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</si>
  <si>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</si>
  <si>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</si>
  <si>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</si>
  <si>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</si>
  <si>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</si>
  <si>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</si>
  <si>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</si>
  <si>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>UNITED KINGDOM</t>
  </si>
  <si>
    <t/>
  </si>
  <si>
    <t>ENGLAND</t>
  </si>
  <si>
    <t>MIDLAND ENGINE AVERAGE</t>
  </si>
  <si>
    <r>
      <t>Shropshire</t>
    </r>
    <r>
      <rPr>
        <b/>
        <vertAlign val="superscript"/>
        <sz val="10"/>
        <rFont val="Arial"/>
        <family val="2"/>
      </rPr>
      <t/>
    </r>
  </si>
  <si>
    <t>annual survey of hours and earnings  - resident analysis</t>
  </si>
  <si>
    <t>Full Time Workers</t>
  </si>
  <si>
    <t>Median</t>
  </si>
  <si>
    <t>Annual pay - gross</t>
  </si>
  <si>
    <t>-</t>
  </si>
  <si>
    <t>- These figures are missing.</t>
  </si>
  <si>
    <t>annual survey of hours and earnings  - workplace analysis</t>
  </si>
  <si>
    <t>country:United Kingdom</t>
  </si>
  <si>
    <t>All tourism</t>
  </si>
  <si>
    <t>Average of three years 2014, 2015 and 2016</t>
  </si>
  <si>
    <t>Trips</t>
  </si>
  <si>
    <t>Nights</t>
  </si>
  <si>
    <t>Spending (£)</t>
  </si>
  <si>
    <t>Millions</t>
  </si>
  <si>
    <t>England - Total</t>
  </si>
  <si>
    <t>Herefordshire</t>
  </si>
  <si>
    <t>Hinckley And Bosworth</t>
  </si>
  <si>
    <t>Newark And Sherwood</t>
  </si>
  <si>
    <t>Newcastle-Under-Lyme</t>
  </si>
  <si>
    <t>Nuneaton And Bedworth</t>
  </si>
  <si>
    <t>Oadby And Wigston</t>
  </si>
  <si>
    <t>Stoke-On-Trent</t>
  </si>
  <si>
    <t>Stratford-On-Avon</t>
  </si>
  <si>
    <t>Telford And Wrekin</t>
  </si>
  <si>
    <t>Average of three years 2015, 2016 and 2017</t>
  </si>
  <si>
    <t>Stay for study and employment</t>
  </si>
  <si>
    <t>Leave for study, return for employment</t>
  </si>
  <si>
    <t>Leave for Study, do not return</t>
  </si>
  <si>
    <t>Stay for study, leave for employment</t>
  </si>
  <si>
    <t>National Average</t>
  </si>
  <si>
    <t>North East Lincolnshire UA</t>
  </si>
  <si>
    <t>North Lincolnshire UA</t>
  </si>
  <si>
    <t>Derby UA</t>
  </si>
  <si>
    <t>Leicester UA</t>
  </si>
  <si>
    <t>Nottingham UA</t>
  </si>
  <si>
    <t>Herefordshire, County of UA</t>
  </si>
  <si>
    <t>Stoke-on-Trent UA</t>
  </si>
  <si>
    <t>Telford and Wrekin UA</t>
  </si>
  <si>
    <t xml:space="preserve">Midlands Engine </t>
  </si>
  <si>
    <t xml:space="preserve">Indicative Progress 8 score for Midlands Engine </t>
  </si>
  <si>
    <t xml:space="preserve">Indicative exports value for Midlands Engine </t>
  </si>
  <si>
    <t>Progress 8 measure after adjustment for extreme scores</t>
  </si>
  <si>
    <t>Derbyshire</t>
  </si>
  <si>
    <t>Leicestershire</t>
  </si>
  <si>
    <t>Staffordshire</t>
  </si>
  <si>
    <t>Nottinghamshire</t>
  </si>
  <si>
    <t>Average of December 2017, January 2018 and February 2018</t>
  </si>
  <si>
    <t>Total number NEET 
(inc not known)</t>
  </si>
  <si>
    <t>Proportion NEET 
(inc not known)</t>
  </si>
  <si>
    <t xml:space="preserve">Indicative NEETs score for Midlands Engine </t>
  </si>
  <si>
    <t>Number of 16 and 17 year olds known to the local authority</t>
  </si>
  <si>
    <t>Previous year</t>
  </si>
  <si>
    <t>Figures are from Eurostat for 2014, at NUTS2 region</t>
  </si>
  <si>
    <t>NUTS2 regions are adapted to LEPs by weighted averages based on the number of local authorities in each region</t>
  </si>
  <si>
    <t>Figures are relative to employment, figures for employment (FTE) from ONS Business Register and Employment Survey 2015</t>
  </si>
  <si>
    <t>Benchmarking is relative to the average value</t>
  </si>
  <si>
    <t>Raw Data</t>
  </si>
  <si>
    <t>Benchmark</t>
  </si>
  <si>
    <t>Average</t>
  </si>
  <si>
    <t>£/FTE</t>
  </si>
  <si>
    <t>Stoke-On-Trent and Staffordshire</t>
  </si>
  <si>
    <t>Business Enterprise spending on R&amp;D (BERD)</t>
  </si>
  <si>
    <t>A1 Higher Education spending on R&amp;D (HERD)</t>
  </si>
  <si>
    <t xml:space="preserve">Years not comparable - cohort of children </t>
  </si>
  <si>
    <t>Midlands Engine average</t>
  </si>
  <si>
    <t>Total GVA</t>
  </si>
  <si>
    <t xml:space="preserve">Business </t>
  </si>
  <si>
    <t>Annually</t>
  </si>
  <si>
    <t>Business</t>
  </si>
  <si>
    <t>GVA per employee</t>
  </si>
  <si>
    <t xml:space="preserve">Annually </t>
  </si>
  <si>
    <t>Total Jobs</t>
  </si>
  <si>
    <t>Inward Investment - Number of Regional FDI Projects</t>
  </si>
  <si>
    <t>Business Innovation</t>
  </si>
  <si>
    <t>Business Access to Finance</t>
  </si>
  <si>
    <t>TBC</t>
  </si>
  <si>
    <t>Mid-year population estimates</t>
  </si>
  <si>
    <t>People</t>
  </si>
  <si>
    <t>Average Annual Earnings - Workplace and Residential Based</t>
  </si>
  <si>
    <t>Employment rate of working age population</t>
  </si>
  <si>
    <t>Unemployment rate of working age population</t>
  </si>
  <si>
    <t>School readiness - % of children achieving a good level of development at the end of reception</t>
  </si>
  <si>
    <t xml:space="preserve">People </t>
  </si>
  <si>
    <t>Progress 8 score</t>
  </si>
  <si>
    <t>Number of Apprenticeships</t>
  </si>
  <si>
    <t>% aged 16-17 NEET</t>
  </si>
  <si>
    <t>% of WAP with NVQ 4+</t>
  </si>
  <si>
    <t>% of WAP with NVQ 3</t>
  </si>
  <si>
    <t>% of WAP with NVQ 2</t>
  </si>
  <si>
    <t>% of WAP with NVQ 1</t>
  </si>
  <si>
    <t>% of WAP with trade apprenticeships</t>
  </si>
  <si>
    <t>% of WAP with other qualifications</t>
  </si>
  <si>
    <t>% of WAP with no qualifications</t>
  </si>
  <si>
    <t>Graduation Retention</t>
  </si>
  <si>
    <t>HE Research Funding</t>
  </si>
  <si>
    <t>Place</t>
  </si>
  <si>
    <t>House Price to Income Ratio</t>
  </si>
  <si>
    <t>Broadband connectivity</t>
  </si>
  <si>
    <t>Visitor Numbers</t>
  </si>
  <si>
    <t>Theme</t>
  </si>
  <si>
    <t>Source</t>
  </si>
  <si>
    <t>Last Updated</t>
  </si>
  <si>
    <t>Update Due</t>
  </si>
  <si>
    <t>Frequency</t>
  </si>
  <si>
    <t>Exports</t>
  </si>
  <si>
    <t>All Premises</t>
  </si>
  <si>
    <t>All Matched Premises</t>
  </si>
  <si>
    <t>SFBB availability (% premises)</t>
  </si>
  <si>
    <t>Number of premises with SFBB availability</t>
  </si>
  <si>
    <t>Level</t>
  </si>
  <si>
    <t>LAD</t>
  </si>
  <si>
    <t>Sum of 1415_Starts</t>
  </si>
  <si>
    <t>Sum of 1516_starts</t>
  </si>
  <si>
    <t>Sum of 1617_Starts</t>
  </si>
  <si>
    <t>Sum of 1718_Starts</t>
  </si>
  <si>
    <t>Intermediate Apprenticeship</t>
  </si>
  <si>
    <t>Newcastle under Lyme</t>
  </si>
  <si>
    <t>Stoke on Trent</t>
  </si>
  <si>
    <t>Stratford on Avon</t>
  </si>
  <si>
    <t>Totals</t>
  </si>
  <si>
    <t xml:space="preserve">Herefordshire </t>
  </si>
  <si>
    <t>Advanced Apprenticeship</t>
  </si>
  <si>
    <t>Higher Apprenticeship</t>
  </si>
  <si>
    <t>Intermediate</t>
  </si>
  <si>
    <t xml:space="preserve">Advanced </t>
  </si>
  <si>
    <t>Higher</t>
  </si>
  <si>
    <t>Total</t>
  </si>
  <si>
    <t>2014/15</t>
  </si>
  <si>
    <t>2015/16</t>
  </si>
  <si>
    <t>2016/17</t>
  </si>
  <si>
    <t>2017/18</t>
  </si>
  <si>
    <t>% with SFBB</t>
  </si>
  <si>
    <t xml:space="preserve">Local Authority </t>
  </si>
  <si>
    <t>Local Authority</t>
  </si>
  <si>
    <t xml:space="preserve"> APS: Unemployment rate - aged 16-64</t>
  </si>
  <si>
    <t>ONS Business Demography 2018</t>
  </si>
  <si>
    <t>Total Jobs -Employees</t>
  </si>
  <si>
    <t>Business Register and Employment Survey</t>
  </si>
  <si>
    <t xml:space="preserve"> Total</t>
  </si>
  <si>
    <t xml:space="preserve">Source: Department for International Trade (2018) Inward Investment </t>
  </si>
  <si>
    <t>Mid year population estimates</t>
  </si>
  <si>
    <t>-0.6pp</t>
  </si>
  <si>
    <t>HESA, 2018</t>
  </si>
  <si>
    <t xml:space="preserve">Midlands engine </t>
  </si>
  <si>
    <t>Total Exports: Statistical Value (£ million)</t>
  </si>
  <si>
    <t>Total Exports: Business Count</t>
  </si>
  <si>
    <t>UK Business Counts - enterprises by industry and employment size band</t>
  </si>
  <si>
    <t>SNAPSHOT</t>
  </si>
  <si>
    <t>Change (over last year)</t>
  </si>
  <si>
    <t>% Change (over last year)</t>
  </si>
  <si>
    <t>Change (over last year) Percentage points</t>
  </si>
  <si>
    <t>Change (over the last year) Percentage Points</t>
  </si>
  <si>
    <t>0pp</t>
  </si>
  <si>
    <t>ONS, Nominal and real regional gross value added (balanced) by industry, 2018</t>
  </si>
  <si>
    <t>ONS, Nominal and real regional gross value added (balanced) by industry, 2018 and Mid year population estimates, 2018</t>
  </si>
  <si>
    <t>ONS, Subregional Productivity: Labour Productivity (GVA per hour worked and GVA per filled job) indices by UK NUTS2 and NUTS3 subregions, 2018</t>
  </si>
  <si>
    <t>ONS, Nominal and real regional gross value added (balanced) by industry, 2018 and Business Register and Employment Survey, 2018</t>
  </si>
  <si>
    <t>ONS (2018) Business Demography - 2017</t>
  </si>
  <si>
    <t>Nomis: UK Business Counts - enterprises by industry and employment size band, 2018</t>
  </si>
  <si>
    <t>Business Register and Employment Survey - employees, 2018</t>
  </si>
  <si>
    <t>HMRC - RTS disaggregated by smaller geographical areas</t>
  </si>
  <si>
    <t>Smart Specialisation Hub, 2018</t>
  </si>
  <si>
    <t>ONS: Life expectancy at birth and at age 65 years by local areas, UK, 2018</t>
  </si>
  <si>
    <t>Annual Survey of Hours and Earnings - Resident and Workplace analysis, 2018</t>
  </si>
  <si>
    <t>Annual Population Survey, 2018</t>
  </si>
  <si>
    <t>Department for Education (DfE), EYFS Profile, 2018</t>
  </si>
  <si>
    <t>Department for Education, 2018</t>
  </si>
  <si>
    <t>Higher Education Statisitcs Agency,  The geographical mobility of students, 2018</t>
  </si>
  <si>
    <t>Ministry of Housing, Communities &amp; Local Government (MHCLG) Live tables on dwelling stock,  2018</t>
  </si>
  <si>
    <t>Ofcom, Connected Nations Report, 2018</t>
  </si>
  <si>
    <t>ONS (2018) House price to residence-based earninga ratio, 2002 to 2017</t>
  </si>
  <si>
    <t xml:space="preserve">Visit Britian: Great Britian Tourism Survey, 2018 </t>
  </si>
  <si>
    <t>Indicators</t>
  </si>
  <si>
    <t>Notes</t>
  </si>
  <si>
    <t>Department for education</t>
  </si>
  <si>
    <t>Smart Specialsation Hub</t>
  </si>
  <si>
    <t>Ministry of Housing, Communities &amp; Local Government (MHCLG)</t>
  </si>
  <si>
    <t>ONS, House price to income ratio</t>
  </si>
  <si>
    <t>Ofcom: Connected nations</t>
  </si>
  <si>
    <t>Visit Britain (GBTS)</t>
  </si>
  <si>
    <t>Business Register &amp; Employment Survey (BRES)</t>
  </si>
  <si>
    <t>HMRC UK Trade Info</t>
  </si>
  <si>
    <t>Smart Specialisation Hub</t>
  </si>
  <si>
    <t>ONS: Life expectancy at birth and at age 65 years by local areas,</t>
  </si>
  <si>
    <t>Balanced Gross Value Added (GVA(B)) for Combined Authorities, City Regions and other economic and enterprise regions of the UK</t>
  </si>
  <si>
    <t>Midlands Engine (LEP)</t>
  </si>
  <si>
    <t>Midlands engine (LEP)</t>
  </si>
  <si>
    <t>Midlands engine total</t>
  </si>
  <si>
    <t>Life Expectancy</t>
  </si>
  <si>
    <t>BCLEP</t>
  </si>
  <si>
    <t>CWLEP</t>
  </si>
  <si>
    <t>D2N2</t>
  </si>
  <si>
    <t>GBSLEP</t>
  </si>
  <si>
    <t>Greater Lincolnshire LEP</t>
  </si>
  <si>
    <t>Leicester and Leicestershire LEP</t>
  </si>
  <si>
    <t>Stoke-on-Trent and Staffordshire LEP</t>
  </si>
  <si>
    <t>Midlands Engine LEP</t>
  </si>
  <si>
    <t>Midlands Engine (64 LA)</t>
  </si>
  <si>
    <t>Midlands Engine total (LEP)</t>
  </si>
  <si>
    <t>Midlands Engine total</t>
  </si>
  <si>
    <t>Midlands Engine (LA)</t>
  </si>
  <si>
    <t>Midlands Engine (LEP) average</t>
  </si>
  <si>
    <t>Industry (2015)</t>
  </si>
  <si>
    <t>Industry (2016)</t>
  </si>
  <si>
    <t>Industry (2017)</t>
  </si>
  <si>
    <t>% Change</t>
  </si>
  <si>
    <t>Industry (2018)</t>
  </si>
  <si>
    <t>% of Total</t>
  </si>
  <si>
    <t>Life Expectancy at birth for females, United Kingdom, 2001-2003 to 2015 - 2017</t>
  </si>
  <si>
    <t>Final Progress 8 2018</t>
  </si>
  <si>
    <t>Midlands Engine (LEP) Average</t>
  </si>
  <si>
    <t>Black Country  LEP</t>
  </si>
  <si>
    <t>Coventry and Warwickshire  LEP</t>
  </si>
  <si>
    <t>Derby, Derbyshire, Nottingham and Nottinghamshire  LEP</t>
  </si>
  <si>
    <t>Greater Birmingham and Solihull  LEP</t>
  </si>
  <si>
    <t>Greater Lincolnshire  LEP</t>
  </si>
  <si>
    <t>Leicester and Leicestershire  LEP</t>
  </si>
  <si>
    <t>Stoke-on-Trent and Staffordshire  LEP</t>
  </si>
  <si>
    <t>The Marches  LEP</t>
  </si>
  <si>
    <t>Worcestershire  LEP</t>
  </si>
  <si>
    <t>Midlands Engine LEP level average</t>
  </si>
  <si>
    <t>Midlands Engine LEP  Level average</t>
  </si>
  <si>
    <t>Midlands engine (64 LA)</t>
  </si>
  <si>
    <t>% change over the last year</t>
  </si>
  <si>
    <t>Change over the last year</t>
  </si>
  <si>
    <t>bc lep</t>
  </si>
  <si>
    <t>cw lep</t>
  </si>
  <si>
    <t>gbs lep</t>
  </si>
  <si>
    <t>SOT</t>
  </si>
  <si>
    <t>Greater linc</t>
  </si>
  <si>
    <t>Leicester &amp; Leicestershire</t>
  </si>
  <si>
    <t>WM Engine Average (64 LA)</t>
  </si>
  <si>
    <t>Stoke on Trent and Staffordhsire</t>
  </si>
  <si>
    <t>Greater lincolnshire</t>
  </si>
  <si>
    <t>LEP Total</t>
  </si>
  <si>
    <t>LEP  Total</t>
  </si>
  <si>
    <t>BC</t>
  </si>
  <si>
    <t>Stoke on Trent &amp; Staffs</t>
  </si>
  <si>
    <t>Leicester &amp; Leciestershire</t>
  </si>
  <si>
    <t>Midlands engine (LA) Average</t>
  </si>
  <si>
    <t>Midlands engine (64 LA) average</t>
  </si>
  <si>
    <t>WM Engine (64 LA)</t>
  </si>
  <si>
    <t>To be developed further:</t>
  </si>
  <si>
    <t>Offical LEP figures have been used from ASHE</t>
  </si>
  <si>
    <t>ASHE Published Data</t>
  </si>
  <si>
    <t>DFE</t>
  </si>
  <si>
    <r>
      <t>Number of 16 and 17 year olds known to the local authority</t>
    </r>
    <r>
      <rPr>
        <b/>
        <i/>
        <sz val="10"/>
        <color theme="1"/>
        <rFont val="Calibri"/>
        <family val="2"/>
        <scheme val="minor"/>
      </rPr>
      <t xml:space="preserve"> (1)</t>
    </r>
  </si>
  <si>
    <t>Nominal (unsmoothed) GVA per hour worked (£); Local Enterprise Partnerships,  2004 - 2017</t>
  </si>
  <si>
    <t>Area Name</t>
  </si>
  <si>
    <t>£</t>
  </si>
  <si>
    <t>Productivity Hours Worked per Week by Local Enterprise Partnership (constrained to NUTS1),</t>
  </si>
  <si>
    <t>Local Enterprise Partnership Area</t>
  </si>
  <si>
    <t>Midland Engine (LEP)</t>
  </si>
  <si>
    <t>52 weeks</t>
  </si>
  <si>
    <t>Median monthly private sector rent as a percentage of median gross monthly salary by local authority district, England and Wales, 2016</t>
  </si>
  <si>
    <t>Agriculture, mining, electricity, gas, water and waste</t>
  </si>
  <si>
    <t>£11.6bn</t>
  </si>
  <si>
    <t>£11.8bn</t>
  </si>
  <si>
    <t>Manufacturing</t>
  </si>
  <si>
    <t>£35.9bn</t>
  </si>
  <si>
    <t>£37.7bn</t>
  </si>
  <si>
    <t>Construction</t>
  </si>
  <si>
    <t>£13.7bn</t>
  </si>
  <si>
    <t>£14.3bn</t>
  </si>
  <si>
    <t>Wholesale and retail trade; repair of motor vehicles</t>
  </si>
  <si>
    <t>£26.7bn</t>
  </si>
  <si>
    <t>£27.4bn</t>
  </si>
  <si>
    <t>Transportation and storage</t>
  </si>
  <si>
    <t>£10.1bn</t>
  </si>
  <si>
    <t>£10.3bn</t>
  </si>
  <si>
    <t>Accommodation and food service activities</t>
  </si>
  <si>
    <t>£6.2bn</t>
  </si>
  <si>
    <t>£6.6bn</t>
  </si>
  <si>
    <t>Information and communication</t>
  </si>
  <si>
    <t>£7.9bn</t>
  </si>
  <si>
    <t>£8.4bn</t>
  </si>
  <si>
    <t>£0.5bn</t>
  </si>
  <si>
    <t>Financial and insurance activities</t>
  </si>
  <si>
    <t>£8.3bn</t>
  </si>
  <si>
    <t>£7.8bn</t>
  </si>
  <si>
    <t>Real estate activities</t>
  </si>
  <si>
    <t>£26.1bn</t>
  </si>
  <si>
    <t>£26.4bn</t>
  </si>
  <si>
    <t>Professional, scientific and technical activities</t>
  </si>
  <si>
    <t>£11.1bn</t>
  </si>
  <si>
    <t>£11.9bn</t>
  </si>
  <si>
    <t>Administrative and support service activities</t>
  </si>
  <si>
    <t>£9.8bn</t>
  </si>
  <si>
    <t>Public administration and defence</t>
  </si>
  <si>
    <t>£9.7bn</t>
  </si>
  <si>
    <t>Education</t>
  </si>
  <si>
    <t>£14.1bn</t>
  </si>
  <si>
    <t>£14.5bn</t>
  </si>
  <si>
    <t>Human health and social work activities</t>
  </si>
  <si>
    <t>£18.3bn</t>
  </si>
  <si>
    <t>Arts, entertainment and recreation</t>
  </si>
  <si>
    <t>£2.9bn</t>
  </si>
  <si>
    <t>Other service activities</t>
  </si>
  <si>
    <t>£5.2bn</t>
  </si>
  <si>
    <t>£6.1bn</t>
  </si>
  <si>
    <t xml:space="preserve">Activities of households </t>
  </si>
  <si>
    <t>£0.6bn</t>
  </si>
  <si>
    <t>£218.1bn</t>
  </si>
  <si>
    <t>£225bn</t>
  </si>
  <si>
    <t xml:space="preserve">Midlands Engine (LA) Total </t>
  </si>
  <si>
    <t>64 LA total per sector</t>
  </si>
  <si>
    <t xml:space="preserve"> </t>
  </si>
  <si>
    <t>£ million</t>
  </si>
  <si>
    <t>Cheshire &amp; Warrington</t>
  </si>
  <si>
    <t>Liverpool City Region</t>
  </si>
  <si>
    <t>South East Midlands</t>
  </si>
  <si>
    <t>South East</t>
  </si>
  <si>
    <t>Solent</t>
  </si>
  <si>
    <t>London</t>
  </si>
  <si>
    <t>Dorset</t>
  </si>
  <si>
    <t>Hertfordshire</t>
  </si>
  <si>
    <t>Greater Cambridgeshire &amp; Peterborough</t>
  </si>
  <si>
    <t>Greater Manchester</t>
  </si>
  <si>
    <t>North East</t>
  </si>
  <si>
    <t>GFirst</t>
  </si>
  <si>
    <t>Leeds City Region</t>
  </si>
  <si>
    <t>Derby, Derbyshire, Nottingham, Nottinghamshire</t>
  </si>
  <si>
    <t>York, North Yorkshire and East Riding</t>
  </si>
  <si>
    <t>New Anglia</t>
  </si>
  <si>
    <t>Coast to Capital</t>
  </si>
  <si>
    <t>Lancashire</t>
  </si>
  <si>
    <t>Enterprise M3</t>
  </si>
  <si>
    <t>Oxfordshire</t>
  </si>
  <si>
    <t>Swindon and Wiltshire</t>
  </si>
  <si>
    <t>Cornwall and Isles of Scilly</t>
  </si>
  <si>
    <t>Sheffield City Region</t>
  </si>
  <si>
    <t>Heart of the South West</t>
  </si>
  <si>
    <t>Tees Valley</t>
  </si>
  <si>
    <t>West of England</t>
  </si>
  <si>
    <t>Thames Valley Berkshire</t>
  </si>
  <si>
    <t>Buckinghamshire Thames Valley</t>
  </si>
  <si>
    <t>Cumbria</t>
  </si>
  <si>
    <t>Humber</t>
  </si>
  <si>
    <t>GVA growth rate by LEP</t>
  </si>
  <si>
    <t xml:space="preserve">Total Dwelling Stock </t>
  </si>
  <si>
    <t>change since last year</t>
  </si>
  <si>
    <t>since 2010</t>
  </si>
  <si>
    <t>Midlands Engine  2013</t>
  </si>
  <si>
    <t>Midlands Engine 2014</t>
  </si>
  <si>
    <t>Midlands Engine 2015</t>
  </si>
  <si>
    <t>Midlands Engine 2016</t>
  </si>
  <si>
    <t>Midlands Engine 2017</t>
  </si>
  <si>
    <t>Midlands Engine 2012</t>
  </si>
  <si>
    <t xml:space="preserve">Midland Engine </t>
  </si>
  <si>
    <t>% of Total 2017</t>
  </si>
  <si>
    <t>Midland Engine % of Total 2017</t>
  </si>
  <si>
    <t>Midlands Engine 2012- 2017 Change</t>
  </si>
  <si>
    <t>ABDE</t>
  </si>
  <si>
    <t>C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</si>
  <si>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</si>
  <si>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</si>
  <si>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</si>
  <si>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</si>
  <si>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</si>
  <si>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</si>
  <si>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</si>
  <si>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</si>
  <si>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</si>
  <si>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</si>
  <si>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</si>
  <si>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</si>
  <si>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Arts, entertainment, recreation &amp; other services</t>
  </si>
  <si>
    <t xml:space="preserve">England % of Total 2017 </t>
  </si>
  <si>
    <t>England 2017</t>
  </si>
  <si>
    <t xml:space="preserve">England 2012 – 2017 Change </t>
  </si>
  <si>
    <t>Local Authority (EAST)</t>
  </si>
  <si>
    <t>East total</t>
  </si>
  <si>
    <t>Local Authority (WEST)</t>
  </si>
  <si>
    <t>Growth</t>
  </si>
  <si>
    <t>EAST</t>
  </si>
  <si>
    <t xml:space="preserve">West </t>
  </si>
  <si>
    <t>East Midlands (Within ME)</t>
  </si>
  <si>
    <t>(East Midlands (All LA)</t>
  </si>
  <si>
    <t>Midlands Engine 2013</t>
  </si>
  <si>
    <t xml:space="preserve">Midlands </t>
  </si>
  <si>
    <t xml:space="preserve">Midlands Engine 2012 – 2017 Change </t>
  </si>
  <si>
    <t>England % of Total 2017</t>
  </si>
  <si>
    <t>England 2012</t>
  </si>
  <si>
    <t>Engine 2017</t>
  </si>
  <si>
    <t xml:space="preserve">England 2017 </t>
  </si>
  <si>
    <t>Motor trades, Wholesale and Retail</t>
  </si>
  <si>
    <t xml:space="preserve">Transport &amp; storage (inc postal) </t>
  </si>
  <si>
    <t xml:space="preserve">Accommodation &amp; food services </t>
  </si>
  <si>
    <t>Information &amp; communication</t>
  </si>
  <si>
    <t xml:space="preserve">Financial &amp; insurance </t>
  </si>
  <si>
    <t xml:space="preserve">Property </t>
  </si>
  <si>
    <t>Professional, scientific &amp; technical</t>
  </si>
  <si>
    <t xml:space="preserve">Business administration &amp; support services </t>
  </si>
  <si>
    <t xml:space="preserve">Public administration &amp; defence </t>
  </si>
  <si>
    <t xml:space="preserve">Education </t>
  </si>
  <si>
    <t>Health</t>
  </si>
  <si>
    <t xml:space="preserve">Total </t>
  </si>
  <si>
    <t>UNITED KINGDOM less Extra-Regio</t>
  </si>
  <si>
    <t>Table C4: Nominal (unsmoothed) GVA per hour worked (£); Local Enterprise Partnerships,  2004 - 2017</t>
  </si>
  <si>
    <t>Jan 2018-Dec 2018</t>
  </si>
  <si>
    <t>Jan 2018 - Dec 2018</t>
  </si>
  <si>
    <t>Annual Population Survey: Employment Rate</t>
  </si>
  <si>
    <t>Number</t>
  </si>
  <si>
    <t xml:space="preserve">% </t>
  </si>
  <si>
    <t xml:space="preserve">Number </t>
  </si>
  <si>
    <t xml:space="preserve">Change (over last year) </t>
  </si>
  <si>
    <t>%</t>
  </si>
  <si>
    <t>Annual Population Survey (JAN- DEC 2018)</t>
  </si>
  <si>
    <t>Economic Activity  2017</t>
  </si>
  <si>
    <t>ME LEP</t>
  </si>
  <si>
    <t>Economic Activity  2018</t>
  </si>
  <si>
    <t>Change PP</t>
  </si>
  <si>
    <t>Economic Inactivity  2017</t>
  </si>
  <si>
    <t>Economic Inactivity  2018</t>
  </si>
  <si>
    <t>% of economically inactive looking after family/home</t>
  </si>
  <si>
    <t>% of economically inactive retired</t>
  </si>
  <si>
    <t>% of economically inactive other</t>
  </si>
  <si>
    <t>% of economically inactive student</t>
  </si>
  <si>
    <t>% of economically inactive  sick</t>
  </si>
  <si>
    <t>Total Enterprise Stock</t>
  </si>
  <si>
    <t xml:space="preserve">Enterprise Birth Rate </t>
  </si>
  <si>
    <t>Year ending Sep 2018</t>
  </si>
  <si>
    <t>2018</t>
  </si>
  <si>
    <t>% of economically inactive sick</t>
  </si>
  <si>
    <t>% of economically inactive other (Inc. Discouraged)</t>
  </si>
  <si>
    <t>Midlands engine calculated ( rounding may cause slight variance)</t>
  </si>
  <si>
    <t>Midlands engine calculated (Rounding may cause slight variance</t>
  </si>
  <si>
    <t>Full Year</t>
  </si>
  <si>
    <t xml:space="preserve">Twice a year </t>
  </si>
  <si>
    <t xml:space="preserve">Full Year </t>
  </si>
  <si>
    <t>Calculated</t>
  </si>
  <si>
    <t>Unsmoothed</t>
  </si>
  <si>
    <t xml:space="preserve">Smoothed Average </t>
  </si>
  <si>
    <t xml:space="preserve">Midlands Engine LEP Average </t>
  </si>
  <si>
    <t>Table C3: Nominal (smoothed) GVA per hour worked (£); Local Enterprise Partnerships,  2004 - 2017</t>
  </si>
  <si>
    <t xml:space="preserve">Apprenticeship Programme Starts by Region, Local Education Authority, Local Authority and Sector Subject Area (2005/06 to 2016/17 - Reported to date) - Learner Volumes </t>
  </si>
  <si>
    <t xml:space="preserve">Local Education Authority /
Local Authority </t>
  </si>
  <si>
    <t>Newcastle upon Tyne</t>
  </si>
  <si>
    <t xml:space="preserve">2015/16
Full Year </t>
  </si>
  <si>
    <t>2005/06
Full Year</t>
  </si>
  <si>
    <t>2006/07
Full Year</t>
  </si>
  <si>
    <t>2007/08
Full Year</t>
  </si>
  <si>
    <t>2008/09
Full Year</t>
  </si>
  <si>
    <t>2009/10
Full Year</t>
  </si>
  <si>
    <t>2010/11
Full Year</t>
  </si>
  <si>
    <t>2011/12
Full Year</t>
  </si>
  <si>
    <t>2012/13
Full Year</t>
  </si>
  <si>
    <t>2013/14
Full Year</t>
  </si>
  <si>
    <t>2014/15
Full Year</t>
  </si>
  <si>
    <t>Midlands Engine Toal (LA)</t>
  </si>
  <si>
    <t>Sum of 14/15 Starts</t>
  </si>
  <si>
    <t>Sum of 15/16 Starts</t>
  </si>
  <si>
    <t>Sum of 16/17 Starts</t>
  </si>
  <si>
    <t>Sum of 17/18 Starts</t>
  </si>
  <si>
    <t>total</t>
  </si>
  <si>
    <t>higher</t>
  </si>
  <si>
    <t>intermediate</t>
  </si>
  <si>
    <t>advanced</t>
  </si>
  <si>
    <t>Advanced</t>
  </si>
  <si>
    <t>workings out</t>
  </si>
  <si>
    <t>Proportion of yearly total</t>
  </si>
  <si>
    <t>GAP to national</t>
  </si>
  <si>
    <t xml:space="preserve">Total GDHI </t>
  </si>
  <si>
    <t>GDHI per person</t>
  </si>
  <si>
    <t>Midlands engine population (LA)</t>
  </si>
  <si>
    <t>Midlands engine population (LEP)</t>
  </si>
  <si>
    <t xml:space="preserve">Total Gross Disposable Household Income and per person </t>
  </si>
  <si>
    <t>ONS , Regional gross disposable household income, UK</t>
  </si>
  <si>
    <t xml:space="preserve">% change </t>
  </si>
  <si>
    <t xml:space="preserve">Over the last year </t>
  </si>
  <si>
    <r>
      <t>Shropshire UA</t>
    </r>
    <r>
      <rPr>
        <b/>
        <vertAlign val="superscript"/>
        <sz val="11"/>
        <rFont val="Calibri"/>
        <family val="2"/>
        <scheme val="minor"/>
      </rPr>
      <t>1</t>
    </r>
  </si>
  <si>
    <t>Nomis - Mid year population estimates</t>
  </si>
  <si>
    <t>Sector</t>
  </si>
  <si>
    <t>Retail</t>
  </si>
  <si>
    <t>Public Sector</t>
  </si>
  <si>
    <t>Visitor Economy</t>
  </si>
  <si>
    <t>Advanced Manufacturing and Engineering</t>
  </si>
  <si>
    <t>Transport Technologies and Logistics</t>
  </si>
  <si>
    <t>Healthcare, Life Sciences and Translational Medicine</t>
  </si>
  <si>
    <t>Energy and Low Carbon Technologies</t>
  </si>
  <si>
    <t>Business, Professional &amp; Financial Services</t>
  </si>
  <si>
    <t>Creative, Design and Digital</t>
  </si>
  <si>
    <t>Midlands Engine - 64 LA</t>
  </si>
  <si>
    <t>2017 % of Total</t>
  </si>
  <si>
    <t>Midlands Engine - LEP</t>
  </si>
  <si>
    <t xml:space="preserve">Healthcare, Life Sciences and Translational Medicine </t>
  </si>
  <si>
    <t>Energy and Low Carbon technologies</t>
  </si>
  <si>
    <t>Change (from 2016)</t>
  </si>
  <si>
    <t>% Change (from 2016)</t>
  </si>
  <si>
    <t>Change from 2017</t>
  </si>
  <si>
    <t xml:space="preserve">% change from 2017 </t>
  </si>
  <si>
    <t xml:space="preserve">     FDI Projects</t>
  </si>
  <si>
    <t>2016-17</t>
  </si>
  <si>
    <t>2017-18</t>
  </si>
  <si>
    <t>2018-19</t>
  </si>
  <si>
    <t>North West</t>
  </si>
  <si>
    <t>Yorkshire and The Humber</t>
  </si>
  <si>
    <t>East of England</t>
  </si>
  <si>
    <t>South West</t>
  </si>
  <si>
    <t>Scotland</t>
  </si>
  <si>
    <t>Wales</t>
  </si>
  <si>
    <t>Northern Ireland</t>
  </si>
  <si>
    <t>UK Total</t>
  </si>
  <si>
    <r>
      <t>Multiple UK sites</t>
    </r>
    <r>
      <rPr>
        <vertAlign val="superscript"/>
        <sz val="10"/>
        <color theme="1"/>
        <rFont val="Calibri"/>
        <family val="2"/>
        <scheme val="minor"/>
      </rPr>
      <t>1</t>
    </r>
  </si>
  <si>
    <t xml:space="preserve">    Total Jobs</t>
  </si>
  <si>
    <t>c</t>
  </si>
  <si>
    <t xml:space="preserve">    New Jobs</t>
  </si>
  <si>
    <t xml:space="preserve">    Safe Jobs</t>
  </si>
  <si>
    <t>Multiple UK sites</t>
  </si>
  <si>
    <t>*</t>
  </si>
  <si>
    <t>Department of International Trade</t>
  </si>
  <si>
    <t xml:space="preserve">Regional </t>
  </si>
  <si>
    <t>Being replaced by new tool?</t>
  </si>
  <si>
    <t>%  change since last year</t>
  </si>
  <si>
    <t>SIC</t>
  </si>
  <si>
    <t>Definition</t>
  </si>
  <si>
    <t>Sub-Sectors</t>
  </si>
  <si>
    <t>SICs</t>
  </si>
  <si>
    <t>10-15</t>
  </si>
  <si>
    <t>Manufacture of food, beverages, textiles and clothing</t>
  </si>
  <si>
    <t>Food and Drink Manufacturing</t>
  </si>
  <si>
    <t xml:space="preserve"> 10-12</t>
  </si>
  <si>
    <t>Textiles &amp; Clothing</t>
  </si>
  <si>
    <t xml:space="preserve"> 13-15</t>
  </si>
  <si>
    <t>16-23</t>
  </si>
  <si>
    <t>Manufacture of wood, petroleum, chemicals and minerals</t>
  </si>
  <si>
    <t>Materials</t>
  </si>
  <si>
    <t>24-30</t>
  </si>
  <si>
    <t>Manufacture of metals, electrical products and machinery</t>
  </si>
  <si>
    <t>Metals</t>
  </si>
  <si>
    <t>24-25</t>
  </si>
  <si>
    <t>Electronics</t>
  </si>
  <si>
    <t>26-27</t>
  </si>
  <si>
    <t>Automotive</t>
  </si>
  <si>
    <t>Aerospace</t>
  </si>
  <si>
    <t>Rail</t>
  </si>
  <si>
    <t>Other Machinery &amp; Transport</t>
  </si>
  <si>
    <t>28, 301,304,309</t>
  </si>
  <si>
    <t>31-33</t>
  </si>
  <si>
    <t>Other manufacturing, repair and installation</t>
  </si>
  <si>
    <t>Other Manufacturing</t>
  </si>
  <si>
    <t>49-51</t>
  </si>
  <si>
    <t>Land, water and air transport</t>
  </si>
  <si>
    <t>52-53</t>
  </si>
  <si>
    <t>Warehousing, transport support, postal and courier activities</t>
  </si>
  <si>
    <t>86-87</t>
  </si>
  <si>
    <t>Human health and residential care activities</t>
  </si>
  <si>
    <t>Healthcare</t>
  </si>
  <si>
    <t>Social work activities</t>
  </si>
  <si>
    <t>Social Work</t>
  </si>
  <si>
    <t>1-9; 35-39</t>
  </si>
  <si>
    <t>Agriculture and Agri-Tech</t>
  </si>
  <si>
    <t xml:space="preserve"> 1-9</t>
  </si>
  <si>
    <t>Energy</t>
  </si>
  <si>
    <t>Water &amp; Waste</t>
  </si>
  <si>
    <t>36-39</t>
  </si>
  <si>
    <t>64-66</t>
  </si>
  <si>
    <t>Financial Services</t>
  </si>
  <si>
    <t xml:space="preserve"> 64-66</t>
  </si>
  <si>
    <t>Real estate activities, excluding imputed rental</t>
  </si>
  <si>
    <t>68IMP</t>
  </si>
  <si>
    <t>Owner-occupiers' imputed rental</t>
  </si>
  <si>
    <t>Legal and accounting activities</t>
  </si>
  <si>
    <t>Head offices and management consultancy</t>
  </si>
  <si>
    <t>Head office activities</t>
  </si>
  <si>
    <t>Management condultancy activities</t>
  </si>
  <si>
    <t>Architectural and engineering activities</t>
  </si>
  <si>
    <t>72-75</t>
  </si>
  <si>
    <t>Other professional, scientific and technical activities</t>
  </si>
  <si>
    <t>72,74,75</t>
  </si>
  <si>
    <t>Advertising and market research</t>
  </si>
  <si>
    <t>Rental and leasing activities</t>
  </si>
  <si>
    <t>78-80</t>
  </si>
  <si>
    <t>Employment activities; tourism and security services</t>
  </si>
  <si>
    <t>HR &amp; Recruitment</t>
  </si>
  <si>
    <t>Tourism services</t>
  </si>
  <si>
    <t>Security services</t>
  </si>
  <si>
    <t>Office administration and business support activities</t>
  </si>
  <si>
    <t>94-95</t>
  </si>
  <si>
    <t>Membership organisations; repair of household goods</t>
  </si>
  <si>
    <t>Other personal service activities</t>
  </si>
  <si>
    <t>97-98</t>
  </si>
  <si>
    <t>Households as employers and own use production</t>
  </si>
  <si>
    <t>58-63</t>
  </si>
  <si>
    <t>Media &amp; Publishing</t>
  </si>
  <si>
    <t>58-60</t>
  </si>
  <si>
    <t>Telecommunications</t>
  </si>
  <si>
    <t>IT &amp; Computer Services</t>
  </si>
  <si>
    <t>62-63</t>
  </si>
  <si>
    <t>Construction of buildings</t>
  </si>
  <si>
    <t>Civil engineering</t>
  </si>
  <si>
    <t>Specialised construction activities</t>
  </si>
  <si>
    <t>Services to buildings and landscape activities</t>
  </si>
  <si>
    <t>Motor trades</t>
  </si>
  <si>
    <t>Wholesale trade</t>
  </si>
  <si>
    <t>Retail trade</t>
  </si>
  <si>
    <t>90-93</t>
  </si>
  <si>
    <t>Creative, arts and entertainment activities</t>
  </si>
  <si>
    <t>Other entertainment activities</t>
  </si>
  <si>
    <t>91,92</t>
  </si>
  <si>
    <t>Sports</t>
  </si>
  <si>
    <t>55-56</t>
  </si>
  <si>
    <t>Hotels &amp; accomodation</t>
  </si>
  <si>
    <t>Restaurants &amp; Pubs</t>
  </si>
  <si>
    <t>Regional gross value added (balanced) local authority by NUTS 1 region and aligned to SIC codes</t>
  </si>
  <si>
    <t>ONS - UK business Count (snapshot) and aligned to SIC Codes</t>
  </si>
  <si>
    <t>Jobs - Employees  - aligned to SIC codes</t>
  </si>
  <si>
    <t>Annual Population Survey - Economic activity and inactivity (16 - 64 years old)</t>
  </si>
  <si>
    <t xml:space="preserve">ONS - Gross Disposable Household Income </t>
  </si>
  <si>
    <t xml:space="preserve">Regional FDI - Department for International Trade </t>
  </si>
  <si>
    <t>Enterprises by Sector</t>
  </si>
  <si>
    <t>Jobs by Sector</t>
  </si>
  <si>
    <t>GVA by Sector</t>
  </si>
  <si>
    <t xml:space="preserve">Table of Contents </t>
  </si>
  <si>
    <t xml:space="preserve">Last Updated: July 2019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</si>
</sst>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_-* #,##0_-;\-* #,##0_-;_-* &quot;-&quot;??_-;_-@_-"/>
    <numFmt numFmtId="166" formatCode="0.0%"/>
    <numFmt numFmtId="167" formatCode="0.0"/>
    <numFmt numFmtId="168" formatCode="#,##0.0"/>
    <numFmt numFmtId="169" formatCode="0.000"/>
    <numFmt numFmtId="170" formatCode="&quot;£&quot;#,##0.00"/>
    <numFmt numFmtId="171" formatCode="&quot;£&quot;#,##0.0"/>
    <numFmt numFmtId="172" formatCode="_-* #,##0.0_-;\-* #,##0.0_-;_-* &quot;-&quot;??_-;_-@_-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theme="4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System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rgb="FF000000"/>
      <name val="Arial"/>
      <family val="2"/>
    </font>
    <font>
      <sz val="11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</patternFill>
    </fill>
    <fill>
      <patternFill patternType="solid">
        <fgColor rgb="FFB2B2B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/>
        <bgColor theme="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A5A5A5"/>
      </top>
      <bottom style="medium">
        <color rgb="FFA5A5A5"/>
      </bottom>
      <diagonal/>
    </border>
    <border>
      <left/>
      <right/>
      <top style="medium">
        <color rgb="FFA5A5A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theme="5"/>
      </top>
      <bottom style="thin">
        <color theme="5"/>
      </bottom>
      <diagonal/>
    </border>
    <border>
      <left style="medium">
        <color indexed="64"/>
      </left>
      <right style="medium">
        <color indexed="64"/>
      </right>
      <top/>
      <bottom style="thin">
        <color theme="5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5"/>
      </top>
      <bottom style="thin">
        <color theme="5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5"/>
      </bottom>
      <diagonal/>
    </border>
    <border>
      <left style="medium">
        <color indexed="64"/>
      </left>
      <right/>
      <top/>
      <bottom style="thin">
        <color theme="5"/>
      </bottom>
      <diagonal/>
    </border>
    <border>
      <left/>
      <right style="medium">
        <color indexed="64"/>
      </right>
      <top style="thin">
        <color theme="5"/>
      </top>
      <bottom style="thin">
        <color theme="5"/>
      </bottom>
      <diagonal/>
    </border>
    <border>
      <left/>
      <right style="medium">
        <color indexed="64"/>
      </right>
      <top/>
      <bottom style="thin">
        <color theme="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5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/>
      <bottom style="thin">
        <color theme="5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43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4" fillId="0" borderId="0"/>
    <xf numFmtId="0" fontId="7" fillId="0" borderId="0">
      <alignment vertical="top"/>
      <protection locked="0"/>
    </xf>
    <xf numFmtId="0" fontId="10" fillId="2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22" fillId="6" borderId="0" applyNumberFormat="0" applyBorder="0" applyAlignment="0" applyProtection="0"/>
    <xf numFmtId="0" fontId="24" fillId="0" borderId="0"/>
    <xf numFmtId="0" fontId="5" fillId="0" borderId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7" fillId="12" borderId="0" applyNumberFormat="0" applyBorder="0" applyAlignment="0" applyProtection="0"/>
    <xf numFmtId="0" fontId="28" fillId="29" borderId="27" applyNumberFormat="0" applyAlignment="0" applyProtection="0"/>
    <xf numFmtId="0" fontId="29" fillId="30" borderId="28" applyNumberFormat="0" applyAlignment="0" applyProtection="0"/>
    <xf numFmtId="0" fontId="30" fillId="0" borderId="0" applyNumberFormat="0" applyFill="0" applyBorder="0" applyAlignment="0" applyProtection="0"/>
    <xf numFmtId="0" fontId="31" fillId="13" borderId="0" applyNumberFormat="0" applyBorder="0" applyAlignment="0" applyProtection="0"/>
    <xf numFmtId="0" fontId="32" fillId="0" borderId="29" applyNumberFormat="0" applyFill="0" applyAlignment="0" applyProtection="0"/>
    <xf numFmtId="0" fontId="33" fillId="0" borderId="30" applyNumberFormat="0" applyFill="0" applyAlignment="0" applyProtection="0"/>
    <xf numFmtId="0" fontId="34" fillId="0" borderId="31" applyNumberFormat="0" applyFill="0" applyAlignment="0" applyProtection="0"/>
    <xf numFmtId="0" fontId="34" fillId="0" borderId="0" applyNumberFormat="0" applyFill="0" applyBorder="0" applyAlignment="0" applyProtection="0"/>
    <xf numFmtId="0" fontId="35" fillId="16" borderId="27" applyNumberFormat="0" applyAlignment="0" applyProtection="0"/>
    <xf numFmtId="0" fontId="36" fillId="0" borderId="32" applyNumberFormat="0" applyFill="0" applyAlignment="0" applyProtection="0"/>
    <xf numFmtId="0" fontId="37" fillId="31" borderId="0" applyNumberFormat="0" applyBorder="0" applyAlignment="0" applyProtection="0"/>
    <xf numFmtId="0" fontId="5" fillId="32" borderId="33" applyNumberFormat="0" applyFont="0" applyAlignment="0" applyProtection="0"/>
    <xf numFmtId="0" fontId="38" fillId="29" borderId="34" applyNumberFormat="0" applyAlignment="0" applyProtection="0"/>
    <xf numFmtId="0" fontId="39" fillId="0" borderId="0" applyNumberFormat="0" applyFill="0" applyBorder="0" applyAlignment="0" applyProtection="0"/>
    <xf numFmtId="0" fontId="40" fillId="0" borderId="35" applyNumberFormat="0" applyFill="0" applyAlignment="0" applyProtection="0"/>
    <xf numFmtId="0" fontId="41" fillId="0" borderId="0" applyNumberFormat="0" applyFill="0" applyBorder="0" applyAlignment="0" applyProtection="0"/>
    <xf numFmtId="0" fontId="12" fillId="0" borderId="0"/>
    <xf numFmtId="0" fontId="5" fillId="0" borderId="0"/>
    <xf numFmtId="9" fontId="5" fillId="0" borderId="0" applyFont="0" applyFill="0" applyBorder="0" applyAlignment="0" applyProtection="0"/>
    <xf numFmtId="0" fontId="12" fillId="0" borderId="0"/>
    <xf numFmtId="43" fontId="5" fillId="0" borderId="0" applyFont="0" applyFill="0" applyBorder="0" applyAlignment="0" applyProtection="0"/>
    <xf numFmtId="0" fontId="12" fillId="0" borderId="0"/>
    <xf numFmtId="0" fontId="5" fillId="32" borderId="33" applyNumberFormat="0" applyFont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8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7" fillId="12" borderId="0" applyNumberFormat="0" applyBorder="0" applyAlignment="0" applyProtection="0"/>
    <xf numFmtId="0" fontId="29" fillId="30" borderId="28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13" borderId="0" applyNumberFormat="0" applyBorder="0" applyAlignment="0" applyProtection="0"/>
    <xf numFmtId="0" fontId="32" fillId="0" borderId="29" applyNumberFormat="0" applyFill="0" applyAlignment="0" applyProtection="0"/>
    <xf numFmtId="0" fontId="33" fillId="0" borderId="30" applyNumberFormat="0" applyFill="0" applyAlignment="0" applyProtection="0"/>
    <xf numFmtId="0" fontId="34" fillId="0" borderId="31" applyNumberFormat="0" applyFill="0" applyAlignment="0" applyProtection="0"/>
    <xf numFmtId="0" fontId="3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6" fillId="0" borderId="32" applyNumberFormat="0" applyFill="0" applyAlignment="0" applyProtection="0"/>
    <xf numFmtId="0" fontId="37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32" borderId="33" applyNumberFormat="0" applyFont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38" fillId="29" borderId="34" applyNumberFormat="0" applyAlignment="0" applyProtection="0"/>
    <xf numFmtId="43" fontId="5" fillId="0" borderId="0" applyFont="0" applyFill="0" applyBorder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35" fillId="16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28" fillId="29" borderId="27" applyNumberForma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43" fontId="5" fillId="0" borderId="0" applyFont="0" applyFill="0" applyBorder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1" fillId="0" borderId="0"/>
    <xf numFmtId="0" fontId="5" fillId="32" borderId="33" applyNumberFormat="0" applyFont="0" applyAlignment="0" applyProtection="0"/>
    <xf numFmtId="0" fontId="1" fillId="0" borderId="0"/>
    <xf numFmtId="0" fontId="1" fillId="0" borderId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5" fillId="32" borderId="33" applyNumberFormat="0" applyFont="0" applyAlignment="0" applyProtection="0"/>
    <xf numFmtId="0" fontId="40" fillId="0" borderId="35" applyNumberFormat="0" applyFill="0" applyAlignment="0" applyProtection="0"/>
    <xf numFmtId="0" fontId="38" fillId="29" borderId="34" applyNumberFormat="0" applyAlignment="0" applyProtection="0"/>
    <xf numFmtId="0" fontId="5" fillId="32" borderId="33" applyNumberFormat="0" applyFont="0" applyAlignment="0" applyProtection="0"/>
    <xf numFmtId="0" fontId="35" fillId="16" borderId="27" applyNumberFormat="0" applyAlignment="0" applyProtection="0"/>
    <xf numFmtId="0" fontId="28" fillId="29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38" fillId="29" borderId="34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28" fillId="29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35" fillId="16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5" fillId="32" borderId="33" applyNumberFormat="0" applyFon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0" fontId="38" fillId="29" borderId="3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10" fillId="36" borderId="0" applyNumberFormat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849">
    <xf numFmtId="0" fontId="0" fillId="0" borderId="0" xfId="0"/>
    <xf numFmtId="3" fontId="5" fillId="0" borderId="0" xfId="0" applyNumberFormat="1" applyFont="1" applyAlignment="1">
      <alignment horizontal="right" vertical="top"/>
    </xf>
    <xf numFmtId="0" fontId="5" fillId="0" borderId="0" xfId="0" applyFont="1" applyAlignment="1">
      <alignment horizontal="left" vertical="top"/>
    </xf>
    <xf numFmtId="0" fontId="2" fillId="0" borderId="0" xfId="0" applyFont="1"/>
    <xf numFmtId="0" fontId="0" fillId="0" borderId="1" xfId="0" applyBorder="1"/>
    <xf numFmtId="0" fontId="5" fillId="0" borderId="0" xfId="0" applyFont="1"/>
    <xf numFmtId="3" fontId="5" fillId="0" borderId="1" xfId="0" applyNumberFormat="1" applyFont="1" applyBorder="1" applyAlignment="1">
      <alignment horizontal="right" vertical="top"/>
    </xf>
    <xf numFmtId="0" fontId="2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0" xfId="4"/>
    <xf numFmtId="0" fontId="2" fillId="4" borderId="12" xfId="0" applyFont="1" applyFill="1" applyBorder="1"/>
    <xf numFmtId="1" fontId="9" fillId="4" borderId="0" xfId="0" applyNumberFormat="1" applyFont="1" applyFill="1"/>
    <xf numFmtId="0" fontId="0" fillId="4" borderId="0" xfId="0" applyFill="1"/>
    <xf numFmtId="0" fontId="9" fillId="4" borderId="0" xfId="0" applyFont="1" applyFill="1"/>
    <xf numFmtId="3" fontId="0" fillId="4" borderId="0" xfId="0" applyNumberFormat="1" applyFill="1"/>
    <xf numFmtId="3" fontId="5" fillId="0" borderId="1" xfId="4" applyNumberFormat="1" applyFont="1" applyBorder="1" applyAlignment="1" applyProtection="1">
      <alignment vertical="top"/>
      <protection locked="0"/>
    </xf>
    <xf numFmtId="0" fontId="6" fillId="0" borderId="0" xfId="0" applyFont="1"/>
    <xf numFmtId="3" fontId="5" fillId="0" borderId="0" xfId="4" applyNumberFormat="1" applyFont="1" applyAlignment="1" applyProtection="1">
      <alignment vertical="top"/>
      <protection locked="0"/>
    </xf>
    <xf numFmtId="3" fontId="8" fillId="0" borderId="0" xfId="4" applyNumberFormat="1" applyFont="1" applyAlignment="1">
      <alignment vertical="top" wrapText="1"/>
    </xf>
    <xf numFmtId="3" fontId="5" fillId="0" borderId="0" xfId="0" applyNumberFormat="1" applyFont="1"/>
    <xf numFmtId="3" fontId="5" fillId="0" borderId="0" xfId="0" quotePrefix="1" applyNumberFormat="1" applyFont="1"/>
    <xf numFmtId="3" fontId="5" fillId="0" borderId="0" xfId="4" applyNumberFormat="1" applyFont="1"/>
    <xf numFmtId="3" fontId="5" fillId="0" borderId="0" xfId="4" quotePrefix="1" applyNumberFormat="1" applyFont="1"/>
    <xf numFmtId="0" fontId="12" fillId="4" borderId="0" xfId="0" applyFont="1" applyFill="1"/>
    <xf numFmtId="165" fontId="12" fillId="4" borderId="0" xfId="1" applyNumberFormat="1" applyFont="1" applyFill="1"/>
    <xf numFmtId="165" fontId="12" fillId="4" borderId="0" xfId="1" applyNumberFormat="1" applyFont="1" applyFill="1" applyAlignment="1">
      <alignment horizontal="right"/>
    </xf>
    <xf numFmtId="0" fontId="12" fillId="4" borderId="0" xfId="0" applyFont="1" applyFill="1" applyAlignment="1">
      <alignment horizontal="center"/>
    </xf>
    <xf numFmtId="0" fontId="12" fillId="0" borderId="0" xfId="0" applyFont="1"/>
    <xf numFmtId="165" fontId="12" fillId="0" borderId="0" xfId="1" applyNumberFormat="1" applyFont="1"/>
    <xf numFmtId="165" fontId="12" fillId="0" borderId="0" xfId="1" applyNumberFormat="1" applyFont="1" applyAlignment="1">
      <alignment horizontal="right"/>
    </xf>
    <xf numFmtId="0" fontId="13" fillId="0" borderId="0" xfId="0" applyFont="1"/>
    <xf numFmtId="0" fontId="9" fillId="0" borderId="0" xfId="0" applyFont="1"/>
    <xf numFmtId="0" fontId="14" fillId="0" borderId="0" xfId="0" applyFont="1"/>
    <xf numFmtId="0" fontId="3" fillId="0" borderId="0" xfId="0" applyFont="1"/>
    <xf numFmtId="0" fontId="15" fillId="0" borderId="0" xfId="0" applyFont="1"/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5" borderId="1" xfId="0" applyFont="1" applyFill="1" applyBorder="1" applyAlignment="1">
      <alignment vertical="center"/>
    </xf>
    <xf numFmtId="0" fontId="16" fillId="5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3" fontId="17" fillId="0" borderId="1" xfId="0" applyNumberFormat="1" applyFont="1" applyBorder="1" applyAlignment="1">
      <alignment horizontal="center" vertical="center"/>
    </xf>
    <xf numFmtId="0" fontId="16" fillId="0" borderId="0" xfId="0" applyFont="1"/>
    <xf numFmtId="3" fontId="15" fillId="0" borderId="0" xfId="0" applyNumberFormat="1" applyFont="1"/>
    <xf numFmtId="166" fontId="15" fillId="0" borderId="1" xfId="0" applyNumberFormat="1" applyFont="1" applyBorder="1" applyAlignment="1">
      <alignment horizontal="center" vertical="center"/>
    </xf>
    <xf numFmtId="166" fontId="16" fillId="0" borderId="1" xfId="0" applyNumberFormat="1" applyFont="1" applyBorder="1" applyAlignment="1">
      <alignment horizontal="center" vertical="center"/>
    </xf>
    <xf numFmtId="166" fontId="15" fillId="5" borderId="1" xfId="0" applyNumberFormat="1" applyFont="1" applyFill="1" applyBorder="1" applyAlignment="1">
      <alignment horizontal="center" vertical="center"/>
    </xf>
    <xf numFmtId="166" fontId="16" fillId="5" borderId="1" xfId="0" applyNumberFormat="1" applyFont="1" applyFill="1" applyBorder="1" applyAlignment="1">
      <alignment horizontal="center" vertical="center"/>
    </xf>
    <xf numFmtId="166" fontId="18" fillId="0" borderId="1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 wrapText="1"/>
    </xf>
    <xf numFmtId="3" fontId="16" fillId="5" borderId="1" xfId="0" applyNumberFormat="1" applyFont="1" applyFill="1" applyBorder="1" applyAlignment="1">
      <alignment horizontal="center" vertical="center"/>
    </xf>
    <xf numFmtId="0" fontId="20" fillId="0" borderId="0" xfId="0" applyFont="1"/>
    <xf numFmtId="166" fontId="0" fillId="0" borderId="1" xfId="2" applyNumberFormat="1" applyFont="1" applyBorder="1"/>
    <xf numFmtId="0" fontId="6" fillId="10" borderId="1" xfId="0" applyFont="1" applyFill="1" applyBorder="1"/>
    <xf numFmtId="0" fontId="0" fillId="0" borderId="0" xfId="0" applyAlignment="1">
      <alignment wrapText="1"/>
    </xf>
    <xf numFmtId="0" fontId="11" fillId="0" borderId="0" xfId="0" applyFont="1"/>
    <xf numFmtId="37" fontId="0" fillId="0" borderId="0" xfId="0" applyNumberFormat="1"/>
    <xf numFmtId="3" fontId="0" fillId="0" borderId="1" xfId="0" applyNumberFormat="1" applyBorder="1"/>
    <xf numFmtId="0" fontId="2" fillId="0" borderId="1" xfId="0" applyFont="1" applyBorder="1" applyAlignment="1">
      <alignment wrapText="1"/>
    </xf>
    <xf numFmtId="0" fontId="45" fillId="34" borderId="1" xfId="0" applyFont="1" applyFill="1" applyBorder="1"/>
    <xf numFmtId="1" fontId="9" fillId="4" borderId="1" xfId="0" applyNumberFormat="1" applyFont="1" applyFill="1" applyBorder="1"/>
    <xf numFmtId="3" fontId="2" fillId="0" borderId="1" xfId="0" applyNumberFormat="1" applyFont="1" applyBorder="1"/>
    <xf numFmtId="3" fontId="0" fillId="0" borderId="0" xfId="0" applyNumberFormat="1"/>
    <xf numFmtId="166" fontId="0" fillId="0" borderId="0" xfId="2" applyNumberFormat="1" applyFont="1"/>
    <xf numFmtId="168" fontId="5" fillId="0" borderId="0" xfId="0" applyNumberFormat="1" applyFont="1" applyAlignment="1">
      <alignment horizontal="right" vertical="top"/>
    </xf>
    <xf numFmtId="3" fontId="5" fillId="0" borderId="0" xfId="4" applyNumberFormat="1" applyFont="1" applyAlignment="1">
      <alignment horizontal="right" vertical="top"/>
    </xf>
    <xf numFmtId="0" fontId="6" fillId="0" borderId="0" xfId="7" applyFont="1"/>
    <xf numFmtId="3" fontId="5" fillId="0" borderId="0" xfId="0" applyNumberFormat="1" applyFont="1" applyAlignment="1" applyProtection="1">
      <alignment vertical="top"/>
      <protection locked="0"/>
    </xf>
    <xf numFmtId="166" fontId="5" fillId="0" borderId="1" xfId="2" applyNumberFormat="1" applyFont="1" applyBorder="1" applyAlignment="1" applyProtection="1">
      <alignment vertical="top"/>
      <protection locked="0"/>
    </xf>
    <xf numFmtId="4" fontId="0" fillId="0" borderId="1" xfId="0" applyNumberFormat="1" applyBorder="1"/>
    <xf numFmtId="166" fontId="5" fillId="0" borderId="0" xfId="2" applyNumberFormat="1" applyFont="1" applyAlignment="1" applyProtection="1">
      <alignment vertical="top"/>
      <protection locked="0"/>
    </xf>
    <xf numFmtId="0" fontId="46" fillId="0" borderId="0" xfId="0" applyFont="1"/>
    <xf numFmtId="0" fontId="6" fillId="0" borderId="0" xfId="0" applyFont="1" applyAlignment="1">
      <alignment horizontal="left" vertical="top"/>
    </xf>
    <xf numFmtId="0" fontId="6" fillId="0" borderId="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61" xfId="0" applyFont="1" applyBorder="1" applyAlignment="1">
      <alignment horizontal="right" vertical="center"/>
    </xf>
    <xf numFmtId="164" fontId="5" fillId="0" borderId="0" xfId="0" applyNumberFormat="1" applyFont="1" applyAlignment="1">
      <alignment horizontal="right" vertical="top"/>
    </xf>
    <xf numFmtId="37" fontId="2" fillId="0" borderId="0" xfId="0" applyNumberFormat="1" applyFont="1"/>
    <xf numFmtId="3" fontId="0" fillId="4" borderId="1" xfId="0" applyNumberFormat="1" applyFill="1" applyBorder="1" applyAlignment="1">
      <alignment horizontal="right"/>
    </xf>
    <xf numFmtId="0" fontId="0" fillId="4" borderId="1" xfId="0" applyFill="1" applyBorder="1"/>
    <xf numFmtId="3" fontId="9" fillId="4" borderId="1" xfId="0" applyNumberFormat="1" applyFont="1" applyFill="1" applyBorder="1"/>
    <xf numFmtId="3" fontId="23" fillId="4" borderId="0" xfId="0" applyNumberFormat="1" applyFont="1" applyFill="1"/>
    <xf numFmtId="3" fontId="23" fillId="4" borderId="1" xfId="0" applyNumberFormat="1" applyFont="1" applyFill="1" applyBorder="1"/>
    <xf numFmtId="4" fontId="0" fillId="0" borderId="0" xfId="0" applyNumberFormat="1"/>
    <xf numFmtId="0" fontId="47" fillId="0" borderId="0" xfId="4" applyFont="1"/>
    <xf numFmtId="0" fontId="48" fillId="0" borderId="0" xfId="0" applyFont="1"/>
    <xf numFmtId="0" fontId="49" fillId="33" borderId="39" xfId="0" applyFont="1" applyFill="1" applyBorder="1" applyAlignment="1">
      <alignment horizontal="center"/>
    </xf>
    <xf numFmtId="0" fontId="49" fillId="33" borderId="54" xfId="0" applyFont="1" applyFill="1" applyBorder="1" applyAlignment="1">
      <alignment horizontal="center"/>
    </xf>
    <xf numFmtId="14" fontId="49" fillId="33" borderId="39" xfId="0" applyNumberFormat="1" applyFont="1" applyFill="1" applyBorder="1" applyAlignment="1">
      <alignment horizontal="center" vertical="center"/>
    </xf>
    <xf numFmtId="14" fontId="49" fillId="33" borderId="3" xfId="0" applyNumberFormat="1" applyFont="1" applyFill="1" applyBorder="1" applyAlignment="1">
      <alignment horizontal="center" vertical="center"/>
    </xf>
    <xf numFmtId="0" fontId="49" fillId="33" borderId="15" xfId="0" applyFont="1" applyFill="1" applyBorder="1" applyAlignment="1">
      <alignment horizontal="center" vertical="center"/>
    </xf>
    <xf numFmtId="0" fontId="48" fillId="0" borderId="55" xfId="0" applyFont="1" applyBorder="1" applyAlignment="1">
      <alignment horizontal="left" vertical="center" wrapText="1"/>
    </xf>
    <xf numFmtId="17" fontId="48" fillId="0" borderId="15" xfId="0" applyNumberFormat="1" applyFont="1" applyBorder="1" applyAlignment="1">
      <alignment horizontal="center"/>
    </xf>
    <xf numFmtId="0" fontId="48" fillId="0" borderId="15" xfId="0" applyFont="1" applyBorder="1" applyAlignment="1">
      <alignment horizontal="center"/>
    </xf>
    <xf numFmtId="0" fontId="19" fillId="0" borderId="36" xfId="9" applyBorder="1" applyAlignment="1" applyProtection="1">
      <alignment horizontal="left" vertical="center" wrapText="1"/>
    </xf>
    <xf numFmtId="0" fontId="48" fillId="0" borderId="36" xfId="0" applyFont="1" applyBorder="1" applyAlignment="1">
      <alignment horizontal="left" vertical="center" wrapText="1"/>
    </xf>
    <xf numFmtId="17" fontId="48" fillId="0" borderId="36" xfId="0" applyNumberFormat="1" applyFont="1" applyBorder="1" applyAlignment="1">
      <alignment horizontal="center" vertical="center"/>
    </xf>
    <xf numFmtId="0" fontId="48" fillId="0" borderId="36" xfId="0" applyFont="1" applyBorder="1" applyAlignment="1">
      <alignment horizontal="center" vertical="center"/>
    </xf>
    <xf numFmtId="17" fontId="48" fillId="0" borderId="38" xfId="0" applyNumberFormat="1" applyFont="1" applyBorder="1" applyAlignment="1">
      <alignment horizontal="center"/>
    </xf>
    <xf numFmtId="0" fontId="48" fillId="0" borderId="38" xfId="0" applyFont="1" applyBorder="1" applyAlignment="1">
      <alignment horizontal="center"/>
    </xf>
    <xf numFmtId="17" fontId="48" fillId="0" borderId="36" xfId="0" applyNumberFormat="1" applyFont="1" applyBorder="1" applyAlignment="1">
      <alignment horizontal="center"/>
    </xf>
    <xf numFmtId="0" fontId="48" fillId="0" borderId="36" xfId="0" applyFont="1" applyBorder="1" applyAlignment="1">
      <alignment horizontal="center"/>
    </xf>
    <xf numFmtId="0" fontId="48" fillId="0" borderId="36" xfId="0" applyFont="1" applyBorder="1" applyAlignment="1">
      <alignment horizontal="left" vertical="center"/>
    </xf>
    <xf numFmtId="17" fontId="48" fillId="0" borderId="37" xfId="0" applyNumberFormat="1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9" fillId="33" borderId="15" xfId="0" applyFont="1" applyFill="1" applyBorder="1" applyAlignment="1">
      <alignment horizontal="center"/>
    </xf>
    <xf numFmtId="0" fontId="49" fillId="33" borderId="5" xfId="0" applyFont="1" applyFill="1" applyBorder="1" applyAlignment="1">
      <alignment horizontal="center"/>
    </xf>
    <xf numFmtId="14" fontId="49" fillId="33" borderId="15" xfId="0" applyNumberFormat="1" applyFont="1" applyFill="1" applyBorder="1" applyAlignment="1">
      <alignment horizontal="center" vertical="center"/>
    </xf>
    <xf numFmtId="0" fontId="49" fillId="33" borderId="15" xfId="0" applyFont="1" applyFill="1" applyBorder="1" applyAlignment="1">
      <alignment horizontal="left" vertical="center"/>
    </xf>
    <xf numFmtId="0" fontId="48" fillId="0" borderId="55" xfId="0" applyFont="1" applyBorder="1" applyAlignment="1">
      <alignment horizontal="left" vertical="center"/>
    </xf>
    <xf numFmtId="0" fontId="48" fillId="0" borderId="55" xfId="0" applyFont="1" applyBorder="1" applyAlignment="1">
      <alignment horizontal="center"/>
    </xf>
    <xf numFmtId="0" fontId="48" fillId="0" borderId="60" xfId="0" applyFont="1" applyBorder="1" applyAlignment="1">
      <alignment horizontal="center"/>
    </xf>
    <xf numFmtId="0" fontId="48" fillId="0" borderId="40" xfId="0" applyFont="1" applyBorder="1" applyAlignment="1">
      <alignment horizontal="center"/>
    </xf>
    <xf numFmtId="0" fontId="50" fillId="0" borderId="0" xfId="0" applyFont="1"/>
    <xf numFmtId="0" fontId="50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 vertical="top"/>
    </xf>
    <xf numFmtId="0" fontId="50" fillId="0" borderId="1" xfId="0" applyFont="1" applyBorder="1"/>
    <xf numFmtId="164" fontId="48" fillId="0" borderId="1" xfId="0" applyNumberFormat="1" applyFont="1" applyBorder="1"/>
    <xf numFmtId="166" fontId="48" fillId="0" borderId="1" xfId="2" applyNumberFormat="1" applyFont="1" applyBorder="1"/>
    <xf numFmtId="164" fontId="15" fillId="0" borderId="1" xfId="1" applyNumberFormat="1" applyFont="1" applyBorder="1" applyAlignment="1">
      <alignment vertical="center"/>
    </xf>
    <xf numFmtId="164" fontId="15" fillId="0" borderId="1" xfId="3" applyNumberFormat="1" applyFont="1" applyFill="1" applyBorder="1" applyAlignment="1">
      <alignment vertical="center"/>
    </xf>
    <xf numFmtId="0" fontId="48" fillId="0" borderId="1" xfId="0" applyFont="1" applyBorder="1" applyAlignment="1">
      <alignment horizontal="left"/>
    </xf>
    <xf numFmtId="164" fontId="48" fillId="0" borderId="1" xfId="0" applyNumberFormat="1" applyFont="1" applyBorder="1" applyAlignment="1">
      <alignment horizontal="right"/>
    </xf>
    <xf numFmtId="164" fontId="48" fillId="0" borderId="0" xfId="0" applyNumberFormat="1" applyFont="1"/>
    <xf numFmtId="166" fontId="48" fillId="0" borderId="0" xfId="2" applyNumberFormat="1" applyFont="1"/>
    <xf numFmtId="1" fontId="50" fillId="0" borderId="0" xfId="0" applyNumberFormat="1" applyFont="1"/>
    <xf numFmtId="0" fontId="48" fillId="0" borderId="1" xfId="0" applyFont="1" applyBorder="1"/>
    <xf numFmtId="1" fontId="48" fillId="0" borderId="1" xfId="0" applyNumberFormat="1" applyFont="1" applyBorder="1"/>
    <xf numFmtId="2" fontId="48" fillId="0" borderId="1" xfId="0" applyNumberFormat="1" applyFont="1" applyBorder="1"/>
    <xf numFmtId="0" fontId="6" fillId="0" borderId="0" xfId="0" applyFont="1" applyAlignment="1">
      <alignment horizontal="left" vertical="center"/>
    </xf>
    <xf numFmtId="3" fontId="48" fillId="0" borderId="1" xfId="0" applyNumberFormat="1" applyFont="1" applyBorder="1"/>
    <xf numFmtId="0" fontId="15" fillId="0" borderId="1" xfId="0" applyFont="1" applyBorder="1" applyAlignment="1">
      <alignment horizontal="left" vertical="top"/>
    </xf>
    <xf numFmtId="0" fontId="16" fillId="0" borderId="15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7" xfId="0" applyFont="1" applyBorder="1" applyAlignment="1">
      <alignment horizontal="right" vertical="center"/>
    </xf>
    <xf numFmtId="0" fontId="15" fillId="0" borderId="38" xfId="0" applyFont="1" applyBorder="1" applyAlignment="1">
      <alignment horizontal="left" vertical="top"/>
    </xf>
    <xf numFmtId="3" fontId="15" fillId="0" borderId="6" xfId="0" applyNumberFormat="1" applyFont="1" applyBorder="1" applyAlignment="1">
      <alignment horizontal="right" vertical="top"/>
    </xf>
    <xf numFmtId="3" fontId="15" fillId="0" borderId="0" xfId="0" applyNumberFormat="1" applyFont="1" applyAlignment="1">
      <alignment horizontal="right" vertical="top"/>
    </xf>
    <xf numFmtId="168" fontId="15" fillId="0" borderId="7" xfId="0" applyNumberFormat="1" applyFont="1" applyBorder="1" applyAlignment="1">
      <alignment horizontal="right" vertical="top"/>
    </xf>
    <xf numFmtId="0" fontId="16" fillId="0" borderId="38" xfId="0" applyFont="1" applyBorder="1" applyAlignment="1">
      <alignment horizontal="left" vertical="top"/>
    </xf>
    <xf numFmtId="3" fontId="16" fillId="0" borderId="6" xfId="0" applyNumberFormat="1" applyFont="1" applyBorder="1" applyAlignment="1">
      <alignment horizontal="right" vertical="top"/>
    </xf>
    <xf numFmtId="167" fontId="16" fillId="0" borderId="7" xfId="2" applyNumberFormat="1" applyFont="1" applyBorder="1" applyAlignment="1">
      <alignment horizontal="right" vertical="top"/>
    </xf>
    <xf numFmtId="3" fontId="16" fillId="0" borderId="0" xfId="0" applyNumberFormat="1" applyFont="1" applyAlignment="1">
      <alignment horizontal="right" vertical="top"/>
    </xf>
    <xf numFmtId="168" fontId="16" fillId="0" borderId="7" xfId="0" applyNumberFormat="1" applyFont="1" applyBorder="1" applyAlignment="1">
      <alignment horizontal="right" vertical="top"/>
    </xf>
    <xf numFmtId="3" fontId="15" fillId="0" borderId="1" xfId="0" applyNumberFormat="1" applyFont="1" applyBorder="1" applyAlignment="1">
      <alignment horizontal="right" vertical="top"/>
    </xf>
    <xf numFmtId="168" fontId="15" fillId="0" borderId="1" xfId="0" applyNumberFormat="1" applyFont="1" applyBorder="1" applyAlignment="1">
      <alignment horizontal="right" vertical="top"/>
    </xf>
    <xf numFmtId="0" fontId="16" fillId="0" borderId="0" xfId="0" applyFont="1" applyAlignment="1">
      <alignment horizontal="left" vertical="center"/>
    </xf>
    <xf numFmtId="167" fontId="48" fillId="0" borderId="1" xfId="0" applyNumberFormat="1" applyFont="1" applyBorder="1"/>
    <xf numFmtId="167" fontId="50" fillId="0" borderId="1" xfId="0" applyNumberFormat="1" applyFont="1" applyBorder="1"/>
    <xf numFmtId="0" fontId="48" fillId="0" borderId="38" xfId="0" applyFont="1" applyBorder="1"/>
    <xf numFmtId="3" fontId="50" fillId="0" borderId="1" xfId="0" applyNumberFormat="1" applyFont="1" applyBorder="1"/>
    <xf numFmtId="167" fontId="48" fillId="0" borderId="1" xfId="2" applyNumberFormat="1" applyFont="1" applyBorder="1"/>
    <xf numFmtId="2" fontId="2" fillId="0" borderId="0" xfId="0" applyNumberFormat="1" applyFont="1"/>
    <xf numFmtId="1" fontId="48" fillId="0" borderId="0" xfId="0" applyNumberFormat="1" applyFont="1"/>
    <xf numFmtId="2" fontId="48" fillId="0" borderId="0" xfId="0" applyNumberFormat="1" applyFont="1"/>
    <xf numFmtId="165" fontId="50" fillId="0" borderId="1" xfId="0" applyNumberFormat="1" applyFont="1" applyBorder="1"/>
    <xf numFmtId="166" fontId="50" fillId="0" borderId="1" xfId="2" applyNumberFormat="1" applyFont="1" applyBorder="1"/>
    <xf numFmtId="165" fontId="48" fillId="0" borderId="1" xfId="0" applyNumberFormat="1" applyFont="1" applyBorder="1"/>
    <xf numFmtId="165" fontId="48" fillId="0" borderId="1" xfId="1" applyNumberFormat="1" applyFont="1" applyBorder="1"/>
    <xf numFmtId="167" fontId="48" fillId="0" borderId="0" xfId="0" applyNumberFormat="1" applyFont="1"/>
    <xf numFmtId="164" fontId="50" fillId="0" borderId="1" xfId="0" applyNumberFormat="1" applyFont="1" applyBorder="1"/>
    <xf numFmtId="49" fontId="48" fillId="0" borderId="0" xfId="0" applyNumberFormat="1" applyFont="1"/>
    <xf numFmtId="0" fontId="48" fillId="8" borderId="0" xfId="0" applyFont="1" applyFill="1"/>
    <xf numFmtId="0" fontId="48" fillId="8" borderId="18" xfId="0" applyFont="1" applyFill="1" applyBorder="1"/>
    <xf numFmtId="49" fontId="48" fillId="7" borderId="1" xfId="0" applyNumberFormat="1" applyFont="1" applyFill="1" applyBorder="1" applyAlignment="1">
      <alignment horizontal="right" vertical="center" wrapText="1"/>
    </xf>
    <xf numFmtId="49" fontId="16" fillId="0" borderId="1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top"/>
    </xf>
    <xf numFmtId="0" fontId="49" fillId="0" borderId="0" xfId="0" applyFont="1"/>
    <xf numFmtId="49" fontId="50" fillId="7" borderId="17" xfId="0" applyNumberFormat="1" applyFont="1" applyFill="1" applyBorder="1"/>
    <xf numFmtId="49" fontId="48" fillId="7" borderId="19" xfId="0" applyNumberFormat="1" applyFont="1" applyFill="1" applyBorder="1" applyAlignment="1">
      <alignment horizontal="right" vertical="center" wrapText="1"/>
    </xf>
    <xf numFmtId="49" fontId="48" fillId="7" borderId="17" xfId="0" applyNumberFormat="1" applyFont="1" applyFill="1" applyBorder="1" applyAlignment="1">
      <alignment horizontal="right" vertical="center" wrapText="1"/>
    </xf>
    <xf numFmtId="49" fontId="48" fillId="7" borderId="20" xfId="0" applyNumberFormat="1" applyFont="1" applyFill="1" applyBorder="1" applyAlignment="1">
      <alignment horizontal="right" vertical="center" wrapText="1"/>
    </xf>
    <xf numFmtId="169" fontId="16" fillId="0" borderId="2" xfId="11" applyNumberFormat="1" applyFont="1" applyFill="1" applyBorder="1" applyAlignment="1">
      <alignment horizontal="right"/>
    </xf>
    <xf numFmtId="169" fontId="50" fillId="0" borderId="0" xfId="0" applyNumberFormat="1" applyFont="1" applyAlignment="1">
      <alignment horizontal="right"/>
    </xf>
    <xf numFmtId="164" fontId="50" fillId="0" borderId="0" xfId="0" applyNumberFormat="1" applyFont="1" applyAlignment="1">
      <alignment horizontal="right"/>
    </xf>
    <xf numFmtId="0" fontId="50" fillId="8" borderId="18" xfId="0" applyFont="1" applyFill="1" applyBorder="1"/>
    <xf numFmtId="169" fontId="50" fillId="0" borderId="2" xfId="0" applyNumberFormat="1" applyFont="1" applyBorder="1" applyAlignment="1">
      <alignment horizontal="right" vertical="center" wrapText="1"/>
    </xf>
    <xf numFmtId="169" fontId="50" fillId="0" borderId="0" xfId="0" applyNumberFormat="1" applyFont="1" applyAlignment="1">
      <alignment horizontal="right" vertical="center" wrapText="1"/>
    </xf>
    <xf numFmtId="164" fontId="50" fillId="0" borderId="18" xfId="0" applyNumberFormat="1" applyFont="1" applyBorder="1" applyAlignment="1">
      <alignment horizontal="right" vertical="center" wrapText="1"/>
    </xf>
    <xf numFmtId="49" fontId="15" fillId="0" borderId="0" xfId="0" applyNumberFormat="1" applyFont="1" applyAlignment="1">
      <alignment horizontal="left" vertical="center" wrapText="1"/>
    </xf>
    <xf numFmtId="167" fontId="48" fillId="0" borderId="2" xfId="0" applyNumberFormat="1" applyFont="1" applyBorder="1" applyAlignment="1">
      <alignment horizontal="right"/>
    </xf>
    <xf numFmtId="167" fontId="48" fillId="0" borderId="0" xfId="0" applyNumberFormat="1" applyFont="1" applyAlignment="1">
      <alignment horizontal="right"/>
    </xf>
    <xf numFmtId="164" fontId="48" fillId="0" borderId="18" xfId="0" applyNumberFormat="1" applyFont="1" applyBorder="1" applyAlignment="1">
      <alignment horizontal="right"/>
    </xf>
    <xf numFmtId="0" fontId="15" fillId="0" borderId="1" xfId="4" applyFont="1" applyBorder="1" applyAlignment="1">
      <alignment horizontal="left" vertical="top"/>
    </xf>
    <xf numFmtId="3" fontId="15" fillId="0" borderId="1" xfId="4" applyNumberFormat="1" applyFont="1" applyBorder="1" applyAlignment="1">
      <alignment horizontal="right" vertical="top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/>
    </xf>
    <xf numFmtId="0" fontId="50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164" fontId="15" fillId="0" borderId="0" xfId="3" applyNumberFormat="1" applyFont="1" applyFill="1" applyAlignment="1">
      <alignment vertical="center"/>
    </xf>
    <xf numFmtId="164" fontId="48" fillId="0" borderId="0" xfId="0" applyNumberFormat="1" applyFont="1" applyAlignment="1">
      <alignment horizontal="right"/>
    </xf>
    <xf numFmtId="0" fontId="50" fillId="0" borderId="1" xfId="0" applyFont="1" applyBorder="1" applyAlignment="1">
      <alignment vertical="center"/>
    </xf>
    <xf numFmtId="3" fontId="50" fillId="0" borderId="1" xfId="0" applyNumberFormat="1" applyFont="1" applyBorder="1" applyAlignment="1">
      <alignment vertical="center"/>
    </xf>
    <xf numFmtId="0" fontId="15" fillId="0" borderId="0" xfId="4" applyFont="1" applyAlignment="1">
      <alignment horizontal="left" vertical="top"/>
    </xf>
    <xf numFmtId="0" fontId="16" fillId="0" borderId="0" xfId="4" applyFont="1" applyAlignment="1">
      <alignment horizontal="left" vertical="top"/>
    </xf>
    <xf numFmtId="0" fontId="50" fillId="0" borderId="47" xfId="0" applyFont="1" applyBorder="1"/>
    <xf numFmtId="0" fontId="50" fillId="0" borderId="48" xfId="0" applyFont="1" applyBorder="1"/>
    <xf numFmtId="0" fontId="50" fillId="0" borderId="43" xfId="0" applyFont="1" applyBorder="1"/>
    <xf numFmtId="0" fontId="50" fillId="0" borderId="44" xfId="0" applyFont="1" applyBorder="1"/>
    <xf numFmtId="0" fontId="50" fillId="0" borderId="45" xfId="0" applyFont="1" applyBorder="1"/>
    <xf numFmtId="0" fontId="50" fillId="0" borderId="46" xfId="0" applyFont="1" applyBorder="1"/>
    <xf numFmtId="166" fontId="48" fillId="0" borderId="48" xfId="2" applyNumberFormat="1" applyFont="1" applyBorder="1"/>
    <xf numFmtId="166" fontId="48" fillId="0" borderId="43" xfId="2" applyNumberFormat="1" applyFont="1" applyBorder="1"/>
    <xf numFmtId="3" fontId="48" fillId="0" borderId="47" xfId="0" applyNumberFormat="1" applyFont="1" applyBorder="1"/>
    <xf numFmtId="3" fontId="48" fillId="0" borderId="1" xfId="0" applyNumberFormat="1" applyFont="1" applyBorder="1" applyAlignment="1">
      <alignment wrapText="1"/>
    </xf>
    <xf numFmtId="166" fontId="48" fillId="0" borderId="1" xfId="2" applyNumberFormat="1" applyFont="1" applyBorder="1" applyAlignment="1">
      <alignment wrapText="1"/>
    </xf>
    <xf numFmtId="166" fontId="48" fillId="0" borderId="48" xfId="2" applyNumberFormat="1" applyFont="1" applyBorder="1" applyAlignment="1">
      <alignment wrapText="1"/>
    </xf>
    <xf numFmtId="166" fontId="48" fillId="0" borderId="43" xfId="2" applyNumberFormat="1" applyFont="1" applyBorder="1" applyAlignment="1">
      <alignment wrapText="1"/>
    </xf>
    <xf numFmtId="3" fontId="50" fillId="0" borderId="50" xfId="0" applyNumberFormat="1" applyFont="1" applyBorder="1"/>
    <xf numFmtId="166" fontId="50" fillId="0" borderId="50" xfId="2" applyNumberFormat="1" applyFont="1" applyBorder="1"/>
    <xf numFmtId="166" fontId="50" fillId="0" borderId="51" xfId="2" applyNumberFormat="1" applyFont="1" applyBorder="1"/>
    <xf numFmtId="0" fontId="50" fillId="0" borderId="62" xfId="0" applyFont="1" applyBorder="1"/>
    <xf numFmtId="166" fontId="48" fillId="0" borderId="51" xfId="2" applyNumberFormat="1" applyFont="1" applyBorder="1"/>
    <xf numFmtId="0" fontId="48" fillId="0" borderId="0" xfId="0" applyFont="1" applyAlignment="1">
      <alignment wrapText="1"/>
    </xf>
    <xf numFmtId="3" fontId="48" fillId="0" borderId="0" xfId="0" applyNumberFormat="1" applyFont="1"/>
    <xf numFmtId="0" fontId="50" fillId="0" borderId="11" xfId="0" applyFont="1" applyBorder="1"/>
    <xf numFmtId="3" fontId="48" fillId="0" borderId="50" xfId="0" applyNumberFormat="1" applyFont="1" applyBorder="1"/>
    <xf numFmtId="166" fontId="48" fillId="0" borderId="50" xfId="2" applyNumberFormat="1" applyFont="1" applyBorder="1"/>
    <xf numFmtId="0" fontId="16" fillId="0" borderId="1" xfId="4" applyFont="1" applyBorder="1" applyAlignment="1">
      <alignment horizontal="left" vertical="top"/>
    </xf>
    <xf numFmtId="3" fontId="16" fillId="0" borderId="1" xfId="0" applyNumberFormat="1" applyFont="1" applyBorder="1" applyAlignment="1">
      <alignment horizontal="right" vertical="top"/>
    </xf>
    <xf numFmtId="0" fontId="51" fillId="0" borderId="0" xfId="9" applyFont="1" applyAlignment="1" applyProtection="1"/>
    <xf numFmtId="0" fontId="16" fillId="0" borderId="0" xfId="0" applyFont="1" applyAlignment="1">
      <alignment horizontal="left"/>
    </xf>
    <xf numFmtId="0" fontId="16" fillId="0" borderId="1" xfId="0" applyFont="1" applyBorder="1"/>
    <xf numFmtId="167" fontId="16" fillId="0" borderId="1" xfId="10" applyNumberFormat="1" applyFont="1" applyBorder="1"/>
    <xf numFmtId="167" fontId="16" fillId="0" borderId="0" xfId="10" applyNumberFormat="1" applyFont="1"/>
    <xf numFmtId="167" fontId="48" fillId="0" borderId="1" xfId="4" applyNumberFormat="1" applyFont="1" applyBorder="1"/>
    <xf numFmtId="167" fontId="15" fillId="0" borderId="1" xfId="10" applyNumberFormat="1" applyFont="1" applyBorder="1"/>
    <xf numFmtId="167" fontId="15" fillId="0" borderId="0" xfId="10" applyNumberFormat="1" applyFont="1"/>
    <xf numFmtId="167" fontId="15" fillId="0" borderId="1" xfId="0" applyNumberFormat="1" applyFont="1" applyBorder="1"/>
    <xf numFmtId="167" fontId="16" fillId="0" borderId="0" xfId="0" applyNumberFormat="1" applyFont="1"/>
    <xf numFmtId="167" fontId="16" fillId="0" borderId="1" xfId="0" applyNumberFormat="1" applyFont="1" applyBorder="1"/>
    <xf numFmtId="0" fontId="15" fillId="0" borderId="1" xfId="0" applyFont="1" applyBorder="1"/>
    <xf numFmtId="167" fontId="15" fillId="0" borderId="0" xfId="0" applyNumberFormat="1" applyFont="1"/>
    <xf numFmtId="3" fontId="15" fillId="0" borderId="7" xfId="0" applyNumberFormat="1" applyFont="1" applyBorder="1" applyAlignment="1">
      <alignment horizontal="right" vertical="top"/>
    </xf>
    <xf numFmtId="2" fontId="16" fillId="0" borderId="38" xfId="0" applyNumberFormat="1" applyFont="1" applyBorder="1" applyAlignment="1">
      <alignment horizontal="left" vertical="top"/>
    </xf>
    <xf numFmtId="0" fontId="15" fillId="0" borderId="42" xfId="0" applyFont="1" applyBorder="1" applyAlignment="1">
      <alignment horizontal="left" vertical="top"/>
    </xf>
    <xf numFmtId="3" fontId="15" fillId="0" borderId="8" xfId="0" applyNumberFormat="1" applyFont="1" applyBorder="1" applyAlignment="1">
      <alignment horizontal="right" vertical="top"/>
    </xf>
    <xf numFmtId="3" fontId="15" fillId="0" borderId="9" xfId="0" applyNumberFormat="1" applyFont="1" applyBorder="1" applyAlignment="1">
      <alignment horizontal="right" vertical="top"/>
    </xf>
    <xf numFmtId="168" fontId="15" fillId="0" borderId="10" xfId="0" applyNumberFormat="1" applyFont="1" applyBorder="1" applyAlignment="1">
      <alignment horizontal="right" vertical="top"/>
    </xf>
    <xf numFmtId="0" fontId="15" fillId="0" borderId="0" xfId="0" applyFont="1" applyAlignment="1">
      <alignment horizontal="left" vertical="top"/>
    </xf>
    <xf numFmtId="168" fontId="15" fillId="0" borderId="0" xfId="0" applyNumberFormat="1" applyFont="1" applyAlignment="1">
      <alignment horizontal="right" vertical="top"/>
    </xf>
    <xf numFmtId="2" fontId="50" fillId="0" borderId="0" xfId="0" applyNumberFormat="1" applyFont="1"/>
    <xf numFmtId="37" fontId="2" fillId="0" borderId="1" xfId="0" applyNumberFormat="1" applyFont="1" applyBorder="1"/>
    <xf numFmtId="0" fontId="50" fillId="0" borderId="1" xfId="0" applyFont="1" applyBorder="1" applyAlignment="1">
      <alignment horizontal="right"/>
    </xf>
    <xf numFmtId="1" fontId="15" fillId="4" borderId="1" xfId="0" applyNumberFormat="1" applyFont="1" applyFill="1" applyBorder="1"/>
    <xf numFmtId="49" fontId="16" fillId="4" borderId="1" xfId="0" applyNumberFormat="1" applyFont="1" applyFill="1" applyBorder="1" applyAlignment="1">
      <alignment horizontal="right"/>
    </xf>
    <xf numFmtId="1" fontId="16" fillId="4" borderId="1" xfId="0" applyNumberFormat="1" applyFont="1" applyFill="1" applyBorder="1"/>
    <xf numFmtId="4" fontId="15" fillId="4" borderId="1" xfId="0" applyNumberFormat="1" applyFont="1" applyFill="1" applyBorder="1" applyAlignment="1">
      <alignment horizontal="right"/>
    </xf>
    <xf numFmtId="0" fontId="16" fillId="4" borderId="1" xfId="0" applyFont="1" applyFill="1" applyBorder="1"/>
    <xf numFmtId="2" fontId="15" fillId="4" borderId="1" xfId="0" applyNumberFormat="1" applyFont="1" applyFill="1" applyBorder="1"/>
    <xf numFmtId="0" fontId="16" fillId="4" borderId="0" xfId="0" applyFont="1" applyFill="1"/>
    <xf numFmtId="2" fontId="15" fillId="4" borderId="0" xfId="0" applyNumberFormat="1" applyFont="1" applyFill="1"/>
    <xf numFmtId="0" fontId="48" fillId="4" borderId="1" xfId="0" applyFont="1" applyFill="1" applyBorder="1"/>
    <xf numFmtId="0" fontId="50" fillId="4" borderId="1" xfId="0" applyFont="1" applyFill="1" applyBorder="1"/>
    <xf numFmtId="2" fontId="16" fillId="4" borderId="1" xfId="0" applyNumberFormat="1" applyFont="1" applyFill="1" applyBorder="1"/>
    <xf numFmtId="0" fontId="50" fillId="4" borderId="12" xfId="0" applyFont="1" applyFill="1" applyBorder="1"/>
    <xf numFmtId="1" fontId="15" fillId="0" borderId="1" xfId="0" applyNumberFormat="1" applyFont="1" applyBorder="1"/>
    <xf numFmtId="1" fontId="15" fillId="0" borderId="0" xfId="0" applyNumberFormat="1" applyFont="1"/>
    <xf numFmtId="4" fontId="48" fillId="0" borderId="0" xfId="0" applyNumberFormat="1" applyFont="1" applyAlignment="1">
      <alignment horizontal="right"/>
    </xf>
    <xf numFmtId="4" fontId="52" fillId="0" borderId="0" xfId="0" applyNumberFormat="1" applyFont="1" applyAlignment="1">
      <alignment horizontal="right"/>
    </xf>
    <xf numFmtId="1" fontId="15" fillId="4" borderId="0" xfId="0" applyNumberFormat="1" applyFont="1" applyFill="1"/>
    <xf numFmtId="49" fontId="15" fillId="4" borderId="1" xfId="0" applyNumberFormat="1" applyFont="1" applyFill="1" applyBorder="1" applyAlignment="1">
      <alignment horizontal="right"/>
    </xf>
    <xf numFmtId="4" fontId="16" fillId="4" borderId="1" xfId="0" applyNumberFormat="1" applyFont="1" applyFill="1" applyBorder="1" applyAlignment="1">
      <alignment horizontal="right"/>
    </xf>
    <xf numFmtId="0" fontId="15" fillId="4" borderId="1" xfId="0" applyFont="1" applyFill="1" applyBorder="1"/>
    <xf numFmtId="2" fontId="50" fillId="0" borderId="1" xfId="0" applyNumberFormat="1" applyFont="1" applyBorder="1"/>
    <xf numFmtId="3" fontId="15" fillId="0" borderId="0" xfId="4" applyNumberFormat="1" applyFont="1" applyAlignment="1">
      <alignment horizontal="right" vertical="top"/>
    </xf>
    <xf numFmtId="3" fontId="16" fillId="0" borderId="1" xfId="0" applyNumberFormat="1" applyFont="1" applyBorder="1"/>
    <xf numFmtId="3" fontId="16" fillId="0" borderId="0" xfId="0" applyNumberFormat="1" applyFont="1"/>
    <xf numFmtId="166" fontId="16" fillId="0" borderId="1" xfId="2" applyNumberFormat="1" applyFont="1" applyBorder="1"/>
    <xf numFmtId="3" fontId="15" fillId="0" borderId="1" xfId="0" applyNumberFormat="1" applyFont="1" applyBorder="1" applyAlignment="1" applyProtection="1">
      <alignment vertical="top"/>
      <protection locked="0"/>
    </xf>
    <xf numFmtId="3" fontId="53" fillId="0" borderId="1" xfId="0" applyNumberFormat="1" applyFont="1" applyBorder="1" applyAlignment="1">
      <alignment vertical="top" wrapText="1"/>
    </xf>
    <xf numFmtId="3" fontId="54" fillId="0" borderId="1" xfId="0" applyNumberFormat="1" applyFont="1" applyBorder="1" applyAlignment="1">
      <alignment vertical="top" wrapText="1"/>
    </xf>
    <xf numFmtId="3" fontId="15" fillId="0" borderId="1" xfId="0" applyNumberFormat="1" applyFont="1" applyBorder="1"/>
    <xf numFmtId="3" fontId="15" fillId="0" borderId="1" xfId="0" quotePrefix="1" applyNumberFormat="1" applyFont="1" applyBorder="1"/>
    <xf numFmtId="3" fontId="15" fillId="0" borderId="0" xfId="0" quotePrefix="1" applyNumberFormat="1" applyFont="1"/>
    <xf numFmtId="3" fontId="15" fillId="0" borderId="0" xfId="0" applyNumberFormat="1" applyFont="1" applyAlignment="1" applyProtection="1">
      <alignment vertical="top"/>
      <protection locked="0"/>
    </xf>
    <xf numFmtId="3" fontId="53" fillId="0" borderId="0" xfId="0" applyNumberFormat="1" applyFont="1" applyAlignment="1">
      <alignment vertical="top" wrapText="1"/>
    </xf>
    <xf numFmtId="3" fontId="54" fillId="0" borderId="0" xfId="0" applyNumberFormat="1" applyFont="1" applyAlignment="1">
      <alignment vertical="top" wrapText="1"/>
    </xf>
    <xf numFmtId="166" fontId="16" fillId="0" borderId="0" xfId="2" applyNumberFormat="1" applyFont="1"/>
    <xf numFmtId="3" fontId="16" fillId="0" borderId="1" xfId="0" applyNumberFormat="1" applyFont="1" applyBorder="1" applyAlignment="1" applyProtection="1">
      <alignment vertical="top"/>
      <protection locked="0"/>
    </xf>
    <xf numFmtId="0" fontId="15" fillId="3" borderId="1" xfId="0" applyFont="1" applyFill="1" applyBorder="1" applyAlignment="1">
      <alignment horizontal="left" vertical="top"/>
    </xf>
    <xf numFmtId="3" fontId="15" fillId="3" borderId="1" xfId="0" applyNumberFormat="1" applyFont="1" applyFill="1" applyBorder="1" applyAlignment="1">
      <alignment horizontal="right" vertical="top"/>
    </xf>
    <xf numFmtId="0" fontId="50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0" xfId="0" applyFont="1" applyAlignment="1">
      <alignment wrapText="1"/>
    </xf>
    <xf numFmtId="0" fontId="48" fillId="0" borderId="1" xfId="0" applyFont="1" applyBorder="1" applyAlignment="1">
      <alignment wrapText="1"/>
    </xf>
    <xf numFmtId="0" fontId="50" fillId="0" borderId="1" xfId="0" applyFont="1" applyBorder="1" applyAlignment="1">
      <alignment wrapText="1"/>
    </xf>
    <xf numFmtId="3" fontId="16" fillId="0" borderId="1" xfId="0" applyNumberFormat="1" applyFont="1" applyBorder="1" applyAlignment="1">
      <alignment wrapText="1"/>
    </xf>
    <xf numFmtId="166" fontId="16" fillId="0" borderId="1" xfId="2" applyNumberFormat="1" applyFont="1" applyBorder="1" applyAlignment="1">
      <alignment wrapText="1"/>
    </xf>
    <xf numFmtId="3" fontId="16" fillId="0" borderId="0" xfId="0" applyNumberFormat="1" applyFont="1" applyAlignment="1">
      <alignment wrapText="1"/>
    </xf>
    <xf numFmtId="166" fontId="16" fillId="0" borderId="0" xfId="2" applyNumberFormat="1" applyFont="1" applyAlignment="1">
      <alignment wrapText="1"/>
    </xf>
    <xf numFmtId="0" fontId="16" fillId="0" borderId="0" xfId="0" applyFont="1" applyAlignment="1">
      <alignment wrapText="1"/>
    </xf>
    <xf numFmtId="3" fontId="15" fillId="0" borderId="0" xfId="0" quotePrefix="1" applyNumberFormat="1" applyFont="1" applyAlignment="1">
      <alignment wrapText="1"/>
    </xf>
    <xf numFmtId="3" fontId="15" fillId="0" borderId="0" xfId="0" applyNumberFormat="1" applyFont="1" applyAlignment="1">
      <alignment wrapText="1"/>
    </xf>
    <xf numFmtId="3" fontId="15" fillId="0" borderId="0" xfId="4" applyNumberFormat="1" applyFont="1" applyAlignment="1">
      <alignment horizontal="right" vertical="top" wrapText="1"/>
    </xf>
    <xf numFmtId="3" fontId="15" fillId="0" borderId="0" xfId="0" applyNumberFormat="1" applyFont="1" applyAlignment="1">
      <alignment horizontal="right" vertical="top" wrapText="1"/>
    </xf>
    <xf numFmtId="0" fontId="15" fillId="0" borderId="1" xfId="4" applyFont="1" applyBorder="1" applyAlignment="1">
      <alignment horizontal="left" vertical="top" wrapText="1"/>
    </xf>
    <xf numFmtId="164" fontId="50" fillId="0" borderId="1" xfId="0" applyNumberFormat="1" applyFont="1" applyBorder="1" applyAlignment="1">
      <alignment horizontal="left" wrapText="1"/>
    </xf>
    <xf numFmtId="0" fontId="15" fillId="0" borderId="1" xfId="0" applyFont="1" applyBorder="1" applyAlignment="1">
      <alignment horizontal="left" vertical="top" wrapText="1"/>
    </xf>
    <xf numFmtId="0" fontId="48" fillId="0" borderId="1" xfId="0" applyFont="1" applyBorder="1" applyAlignment="1">
      <alignment horizontal="left" wrapText="1"/>
    </xf>
    <xf numFmtId="0" fontId="50" fillId="0" borderId="1" xfId="0" applyFont="1" applyBorder="1" applyAlignment="1">
      <alignment horizontal="left" wrapText="1"/>
    </xf>
    <xf numFmtId="0" fontId="50" fillId="0" borderId="0" xfId="0" applyFont="1" applyAlignment="1">
      <alignment horizontal="left" wrapText="1"/>
    </xf>
    <xf numFmtId="164" fontId="48" fillId="0" borderId="1" xfId="0" applyNumberFormat="1" applyFont="1" applyBorder="1" applyAlignment="1">
      <alignment horizontal="left" wrapText="1"/>
    </xf>
    <xf numFmtId="164" fontId="48" fillId="0" borderId="1" xfId="0" applyNumberFormat="1" applyFont="1" applyBorder="1" applyAlignment="1">
      <alignment wrapText="1"/>
    </xf>
    <xf numFmtId="164" fontId="48" fillId="0" borderId="0" xfId="0" applyNumberFormat="1" applyFont="1" applyAlignment="1">
      <alignment wrapText="1"/>
    </xf>
    <xf numFmtId="166" fontId="48" fillId="0" borderId="0" xfId="2" applyNumberFormat="1" applyFont="1" applyAlignment="1">
      <alignment wrapText="1"/>
    </xf>
    <xf numFmtId="0" fontId="16" fillId="0" borderId="1" xfId="0" applyFont="1" applyBorder="1" applyAlignment="1">
      <alignment horizontal="left" vertical="top" wrapText="1"/>
    </xf>
    <xf numFmtId="0" fontId="50" fillId="0" borderId="1" xfId="0" applyFont="1" applyBorder="1" applyAlignment="1">
      <alignment vertical="center" wrapText="1"/>
    </xf>
    <xf numFmtId="0" fontId="48" fillId="0" borderId="0" xfId="0" applyFont="1" applyAlignment="1">
      <alignment vertical="center"/>
    </xf>
    <xf numFmtId="1" fontId="48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3" fontId="15" fillId="0" borderId="1" xfId="5" applyNumberFormat="1" applyFont="1" applyBorder="1" applyAlignment="1">
      <alignment horizontal="left" vertical="center"/>
      <protection locked="0"/>
    </xf>
    <xf numFmtId="3" fontId="53" fillId="0" borderId="1" xfId="5" applyNumberFormat="1" applyFont="1" applyBorder="1" applyAlignment="1" applyProtection="1">
      <alignment horizontal="left" vertical="center" wrapText="1"/>
    </xf>
    <xf numFmtId="3" fontId="54" fillId="0" borderId="1" xfId="5" applyNumberFormat="1" applyFont="1" applyBorder="1" applyAlignment="1" applyProtection="1">
      <alignment horizontal="left" vertical="center" wrapText="1"/>
    </xf>
    <xf numFmtId="3" fontId="15" fillId="0" borderId="1" xfId="5" applyNumberFormat="1" applyFont="1" applyBorder="1" applyAlignment="1" applyProtection="1">
      <alignment horizontal="left" vertical="center"/>
    </xf>
    <xf numFmtId="3" fontId="15" fillId="0" borderId="1" xfId="5" quotePrefix="1" applyNumberFormat="1" applyFont="1" applyBorder="1" applyAlignment="1" applyProtection="1">
      <alignment horizontal="left" vertical="center"/>
    </xf>
    <xf numFmtId="3" fontId="15" fillId="0" borderId="0" xfId="5" quotePrefix="1" applyNumberFormat="1" applyFont="1" applyAlignment="1" applyProtection="1">
      <alignment horizontal="left" vertical="center"/>
    </xf>
    <xf numFmtId="3" fontId="15" fillId="0" borderId="0" xfId="5" quotePrefix="1" applyNumberFormat="1" applyFont="1" applyAlignment="1" applyProtection="1">
      <alignment horizontal="left" vertical="center" wrapText="1"/>
    </xf>
    <xf numFmtId="0" fontId="48" fillId="0" borderId="0" xfId="0" applyFont="1" applyAlignment="1">
      <alignment horizontal="left" vertical="center"/>
    </xf>
    <xf numFmtId="1" fontId="48" fillId="0" borderId="1" xfId="0" applyNumberFormat="1" applyFont="1" applyBorder="1" applyAlignment="1">
      <alignment horizontal="left" vertical="center"/>
    </xf>
    <xf numFmtId="0" fontId="15" fillId="0" borderId="1" xfId="0" applyFont="1" applyBorder="1" applyAlignment="1">
      <alignment vertical="center" wrapText="1"/>
    </xf>
    <xf numFmtId="3" fontId="48" fillId="0" borderId="1" xfId="0" applyNumberFormat="1" applyFont="1" applyBorder="1" applyAlignment="1">
      <alignment vertical="center"/>
    </xf>
    <xf numFmtId="0" fontId="48" fillId="0" borderId="0" xfId="0" applyFont="1" applyAlignment="1">
      <alignment vertical="center" wrapText="1"/>
    </xf>
    <xf numFmtId="0" fontId="15" fillId="0" borderId="1" xfId="4" applyFont="1" applyBorder="1" applyAlignment="1">
      <alignment horizontal="left" vertical="center" wrapText="1"/>
    </xf>
    <xf numFmtId="3" fontId="15" fillId="0" borderId="0" xfId="4" applyNumberFormat="1" applyFont="1" applyAlignment="1">
      <alignment horizontal="right" vertical="center"/>
    </xf>
    <xf numFmtId="3" fontId="15" fillId="0" borderId="0" xfId="4" applyNumberFormat="1" applyFont="1" applyAlignment="1">
      <alignment horizontal="right" vertical="center" wrapText="1"/>
    </xf>
    <xf numFmtId="3" fontId="15" fillId="0" borderId="0" xfId="0" applyNumberFormat="1" applyFont="1" applyAlignment="1">
      <alignment horizontal="right" vertical="center"/>
    </xf>
    <xf numFmtId="3" fontId="15" fillId="0" borderId="0" xfId="0" applyNumberFormat="1" applyFont="1" applyAlignment="1">
      <alignment horizontal="right" vertical="center" wrapText="1"/>
    </xf>
    <xf numFmtId="0" fontId="48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164" fontId="50" fillId="0" borderId="1" xfId="0" applyNumberFormat="1" applyFont="1" applyBorder="1" applyAlignment="1">
      <alignment horizontal="left" vertical="center" wrapText="1"/>
    </xf>
    <xf numFmtId="3" fontId="15" fillId="0" borderId="1" xfId="4" applyNumberFormat="1" applyFont="1" applyBorder="1" applyAlignment="1">
      <alignment horizontal="right" vertical="center"/>
    </xf>
    <xf numFmtId="3" fontId="15" fillId="0" borderId="1" xfId="0" applyNumberFormat="1" applyFont="1" applyBorder="1" applyAlignment="1">
      <alignment horizontal="right" vertical="center"/>
    </xf>
    <xf numFmtId="0" fontId="15" fillId="3" borderId="1" xfId="0" applyFont="1" applyFill="1" applyBorder="1" applyAlignment="1">
      <alignment horizontal="left" vertical="center" wrapText="1"/>
    </xf>
    <xf numFmtId="3" fontId="15" fillId="3" borderId="1" xfId="0" applyNumberFormat="1" applyFont="1" applyFill="1" applyBorder="1" applyAlignment="1">
      <alignment horizontal="right" vertical="center"/>
    </xf>
    <xf numFmtId="0" fontId="16" fillId="0" borderId="3" xfId="7" applyFont="1" applyBorder="1"/>
    <xf numFmtId="0" fontId="16" fillId="0" borderId="13" xfId="7" applyFont="1" applyBorder="1"/>
    <xf numFmtId="0" fontId="16" fillId="0" borderId="14" xfId="7" applyFont="1" applyBorder="1"/>
    <xf numFmtId="0" fontId="16" fillId="0" borderId="15" xfId="7" applyFont="1" applyBorder="1"/>
    <xf numFmtId="3" fontId="15" fillId="0" borderId="1" xfId="4" applyNumberFormat="1" applyFont="1" applyBorder="1" applyAlignment="1" applyProtection="1">
      <alignment vertical="top"/>
      <protection locked="0"/>
    </xf>
    <xf numFmtId="3" fontId="54" fillId="0" borderId="1" xfId="4" applyNumberFormat="1" applyFont="1" applyBorder="1" applyAlignment="1">
      <alignment vertical="top" wrapText="1"/>
    </xf>
    <xf numFmtId="3" fontId="15" fillId="0" borderId="1" xfId="4" applyNumberFormat="1" applyFont="1" applyBorder="1"/>
    <xf numFmtId="3" fontId="15" fillId="0" borderId="1" xfId="4" quotePrefix="1" applyNumberFormat="1" applyFont="1" applyBorder="1"/>
    <xf numFmtId="3" fontId="15" fillId="0" borderId="1" xfId="4" applyNumberFormat="1" applyFont="1" applyBorder="1" applyAlignment="1" applyProtection="1">
      <alignment vertical="center"/>
      <protection locked="0"/>
    </xf>
    <xf numFmtId="3" fontId="5" fillId="0" borderId="0" xfId="4" quotePrefix="1" applyNumberFormat="1" applyFont="1" applyAlignment="1">
      <alignment vertical="center"/>
    </xf>
    <xf numFmtId="3" fontId="5" fillId="0" borderId="0" xfId="4" applyNumberFormat="1" applyFont="1" applyAlignment="1" applyProtection="1">
      <alignment vertical="center"/>
      <protection locked="0"/>
    </xf>
    <xf numFmtId="166" fontId="5" fillId="0" borderId="0" xfId="2" applyNumberFormat="1" applyFont="1" applyAlignment="1" applyProtection="1">
      <alignment vertical="center"/>
      <protection locked="0"/>
    </xf>
    <xf numFmtId="3" fontId="16" fillId="0" borderId="1" xfId="4" applyNumberFormat="1" applyFont="1" applyBorder="1" applyAlignment="1" applyProtection="1">
      <alignment vertical="center"/>
      <protection locked="0"/>
    </xf>
    <xf numFmtId="1" fontId="50" fillId="0" borderId="1" xfId="0" applyNumberFormat="1" applyFont="1" applyBorder="1" applyAlignment="1">
      <alignment vertical="center"/>
    </xf>
    <xf numFmtId="3" fontId="15" fillId="0" borderId="1" xfId="4" applyNumberFormat="1" applyFont="1" applyBorder="1" applyAlignment="1">
      <alignment horizontal="right" vertical="center" wrapText="1"/>
    </xf>
    <xf numFmtId="3" fontId="48" fillId="0" borderId="1" xfId="0" applyNumberFormat="1" applyFont="1" applyBorder="1" applyAlignment="1">
      <alignment vertical="center" wrapText="1"/>
    </xf>
    <xf numFmtId="0" fontId="48" fillId="0" borderId="1" xfId="0" applyFont="1" applyBorder="1" applyAlignment="1">
      <alignment vertical="center"/>
    </xf>
    <xf numFmtId="166" fontId="48" fillId="0" borderId="1" xfId="2" applyNumberFormat="1" applyFont="1" applyBorder="1" applyAlignment="1">
      <alignment vertical="center"/>
    </xf>
    <xf numFmtId="166" fontId="48" fillId="0" borderId="1" xfId="2" applyNumberFormat="1" applyFont="1" applyBorder="1" applyAlignment="1">
      <alignment vertical="center" wrapText="1"/>
    </xf>
    <xf numFmtId="0" fontId="16" fillId="0" borderId="43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center"/>
    </xf>
    <xf numFmtId="3" fontId="15" fillId="0" borderId="1" xfId="0" applyNumberFormat="1" applyFont="1" applyBorder="1" applyAlignment="1">
      <alignment horizontal="right" vertical="center" wrapText="1"/>
    </xf>
    <xf numFmtId="3" fontId="16" fillId="0" borderId="49" xfId="0" applyNumberFormat="1" applyFont="1" applyBorder="1" applyAlignment="1">
      <alignment horizontal="right" vertical="center"/>
    </xf>
    <xf numFmtId="3" fontId="15" fillId="0" borderId="1" xfId="0" applyNumberFormat="1" applyFont="1" applyBorder="1" applyAlignment="1">
      <alignment vertical="center" wrapText="1"/>
    </xf>
    <xf numFmtId="3" fontId="16" fillId="0" borderId="1" xfId="0" applyNumberFormat="1" applyFont="1" applyBorder="1" applyAlignment="1">
      <alignment vertical="center" wrapText="1"/>
    </xf>
    <xf numFmtId="3" fontId="15" fillId="0" borderId="11" xfId="0" applyNumberFormat="1" applyFont="1" applyBorder="1" applyAlignment="1">
      <alignment horizontal="right" vertical="top"/>
    </xf>
    <xf numFmtId="3" fontId="15" fillId="0" borderId="0" xfId="4" applyNumberFormat="1" applyFont="1" applyAlignment="1" applyProtection="1">
      <alignment vertical="top"/>
      <protection locked="0"/>
    </xf>
    <xf numFmtId="3" fontId="54" fillId="0" borderId="0" xfId="4" applyNumberFormat="1" applyFont="1" applyAlignment="1">
      <alignment vertical="top" wrapText="1"/>
    </xf>
    <xf numFmtId="3" fontId="15" fillId="0" borderId="0" xfId="4" applyNumberFormat="1" applyFont="1"/>
    <xf numFmtId="3" fontId="15" fillId="0" borderId="0" xfId="4" quotePrefix="1" applyNumberFormat="1" applyFont="1"/>
    <xf numFmtId="3" fontId="15" fillId="0" borderId="47" xfId="0" applyNumberFormat="1" applyFont="1" applyBorder="1" applyAlignment="1">
      <alignment horizontal="right" vertical="top"/>
    </xf>
    <xf numFmtId="3" fontId="15" fillId="0" borderId="47" xfId="0" applyNumberFormat="1" applyFont="1" applyBorder="1" applyAlignment="1">
      <alignment horizontal="right" vertical="top" wrapText="1"/>
    </xf>
    <xf numFmtId="3" fontId="15" fillId="0" borderId="1" xfId="0" applyNumberFormat="1" applyFont="1" applyBorder="1" applyAlignment="1">
      <alignment horizontal="right" vertical="top" wrapText="1"/>
    </xf>
    <xf numFmtId="0" fontId="16" fillId="0" borderId="47" xfId="0" applyFont="1" applyBorder="1" applyAlignment="1">
      <alignment horizontal="center" vertical="center" wrapText="1"/>
    </xf>
    <xf numFmtId="3" fontId="16" fillId="0" borderId="8" xfId="0" applyNumberFormat="1" applyFont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3" fontId="16" fillId="0" borderId="1" xfId="0" applyNumberFormat="1" applyFont="1" applyBorder="1" applyAlignment="1">
      <alignment horizontal="right" vertical="center"/>
    </xf>
    <xf numFmtId="0" fontId="15" fillId="0" borderId="3" xfId="0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0" fontId="16" fillId="0" borderId="8" xfId="0" applyFont="1" applyBorder="1" applyAlignment="1">
      <alignment horizontal="left" vertical="top"/>
    </xf>
    <xf numFmtId="0" fontId="50" fillId="0" borderId="20" xfId="0" applyFont="1" applyBorder="1"/>
    <xf numFmtId="3" fontId="48" fillId="0" borderId="63" xfId="0" applyNumberFormat="1" applyFont="1" applyBorder="1"/>
    <xf numFmtId="3" fontId="16" fillId="0" borderId="9" xfId="0" applyNumberFormat="1" applyFont="1" applyBorder="1" applyAlignment="1">
      <alignment horizontal="right" vertical="center"/>
    </xf>
    <xf numFmtId="0" fontId="16" fillId="0" borderId="1" xfId="4" applyFont="1" applyBorder="1" applyAlignment="1">
      <alignment horizontal="left" vertical="top" wrapText="1"/>
    </xf>
    <xf numFmtId="167" fontId="15" fillId="0" borderId="1" xfId="0" applyNumberFormat="1" applyFont="1" applyBorder="1" applyAlignment="1">
      <alignment wrapText="1"/>
    </xf>
    <xf numFmtId="167" fontId="16" fillId="0" borderId="1" xfId="0" applyNumberFormat="1" applyFont="1" applyBorder="1" applyAlignment="1">
      <alignment wrapText="1"/>
    </xf>
    <xf numFmtId="164" fontId="15" fillId="0" borderId="1" xfId="0" applyNumberFormat="1" applyFont="1" applyBorder="1" applyAlignment="1">
      <alignment horizontal="right" vertical="top"/>
    </xf>
    <xf numFmtId="164" fontId="16" fillId="0" borderId="1" xfId="0" applyNumberFormat="1" applyFont="1" applyBorder="1" applyAlignment="1">
      <alignment horizontal="right" vertical="top"/>
    </xf>
    <xf numFmtId="167" fontId="48" fillId="0" borderId="1" xfId="0" applyNumberFormat="1" applyFont="1" applyBorder="1" applyAlignment="1">
      <alignment wrapText="1"/>
    </xf>
    <xf numFmtId="167" fontId="50" fillId="0" borderId="1" xfId="2" applyNumberFormat="1" applyFont="1" applyBorder="1" applyAlignment="1">
      <alignment vertical="center"/>
    </xf>
    <xf numFmtId="167" fontId="48" fillId="0" borderId="1" xfId="2" applyNumberFormat="1" applyFont="1" applyBorder="1" applyAlignment="1">
      <alignment vertical="center"/>
    </xf>
    <xf numFmtId="0" fontId="48" fillId="0" borderId="1" xfId="0" applyFont="1" applyBorder="1" applyAlignment="1">
      <alignment horizontal="right"/>
    </xf>
    <xf numFmtId="167" fontId="20" fillId="0" borderId="1" xfId="0" applyNumberFormat="1" applyFont="1" applyBorder="1" applyAlignment="1">
      <alignment horizontal="right"/>
    </xf>
    <xf numFmtId="167" fontId="48" fillId="0" borderId="1" xfId="0" applyNumberFormat="1" applyFont="1" applyBorder="1" applyAlignment="1">
      <alignment horizontal="right"/>
    </xf>
    <xf numFmtId="0" fontId="17" fillId="0" borderId="0" xfId="0" applyFont="1"/>
    <xf numFmtId="2" fontId="48" fillId="0" borderId="1" xfId="2" applyNumberFormat="1" applyFont="1" applyBorder="1"/>
    <xf numFmtId="37" fontId="48" fillId="0" borderId="1" xfId="0" applyNumberFormat="1" applyFont="1" applyBorder="1"/>
    <xf numFmtId="0" fontId="50" fillId="34" borderId="41" xfId="0" applyFont="1" applyFill="1" applyBorder="1"/>
    <xf numFmtId="0" fontId="50" fillId="34" borderId="0" xfId="0" applyFont="1" applyFill="1"/>
    <xf numFmtId="37" fontId="48" fillId="0" borderId="1" xfId="0" applyNumberFormat="1" applyFont="1" applyBorder="1" applyAlignment="1">
      <alignment horizontal="right"/>
    </xf>
    <xf numFmtId="37" fontId="50" fillId="0" borderId="1" xfId="0" applyNumberFormat="1" applyFont="1" applyBorder="1" applyAlignment="1">
      <alignment horizontal="right"/>
    </xf>
    <xf numFmtId="1" fontId="0" fillId="0" borderId="1" xfId="0" applyNumberFormat="1" applyBorder="1"/>
    <xf numFmtId="37" fontId="50" fillId="0" borderId="1" xfId="0" applyNumberFormat="1" applyFont="1" applyBorder="1"/>
    <xf numFmtId="37" fontId="48" fillId="0" borderId="0" xfId="0" applyNumberFormat="1" applyFont="1"/>
    <xf numFmtId="49" fontId="48" fillId="0" borderId="1" xfId="0" applyNumberFormat="1" applyFont="1" applyBorder="1" applyAlignment="1">
      <alignment vertical="center" wrapText="1"/>
    </xf>
    <xf numFmtId="166" fontId="48" fillId="0" borderId="1" xfId="0" applyNumberFormat="1" applyFont="1" applyBorder="1"/>
    <xf numFmtId="0" fontId="56" fillId="0" borderId="0" xfId="0" applyFont="1"/>
    <xf numFmtId="0" fontId="50" fillId="0" borderId="17" xfId="0" applyFont="1" applyBorder="1" applyAlignment="1">
      <alignment vertical="top" wrapText="1"/>
    </xf>
    <xf numFmtId="0" fontId="1" fillId="0" borderId="0" xfId="0" applyFont="1"/>
    <xf numFmtId="0" fontId="16" fillId="0" borderId="0" xfId="12" applyFont="1" applyAlignment="1">
      <alignment vertical="center"/>
    </xf>
    <xf numFmtId="165" fontId="50" fillId="0" borderId="0" xfId="1" applyNumberFormat="1" applyFont="1" applyAlignment="1">
      <alignment wrapText="1"/>
    </xf>
    <xf numFmtId="166" fontId="50" fillId="0" borderId="0" xfId="0" applyNumberFormat="1" applyFont="1"/>
    <xf numFmtId="0" fontId="15" fillId="0" borderId="0" xfId="12" applyFont="1"/>
    <xf numFmtId="165" fontId="48" fillId="0" borderId="0" xfId="1" applyNumberFormat="1" applyFont="1" applyAlignment="1">
      <alignment wrapText="1"/>
    </xf>
    <xf numFmtId="166" fontId="48" fillId="0" borderId="0" xfId="0" applyNumberFormat="1" applyFont="1"/>
    <xf numFmtId="0" fontId="16" fillId="0" borderId="1" xfId="12" applyFont="1" applyBorder="1"/>
    <xf numFmtId="0" fontId="5" fillId="0" borderId="1" xfId="12" applyFont="1" applyBorder="1"/>
    <xf numFmtId="0" fontId="16" fillId="0" borderId="0" xfId="4" applyFont="1" applyAlignment="1">
      <alignment horizontal="left" vertical="center"/>
    </xf>
    <xf numFmtId="168" fontId="15" fillId="0" borderId="1" xfId="0" applyNumberFormat="1" applyFont="1" applyBorder="1"/>
    <xf numFmtId="0" fontId="18" fillId="0" borderId="0" xfId="0" applyFont="1" applyAlignment="1">
      <alignment wrapText="1"/>
    </xf>
    <xf numFmtId="168" fontId="15" fillId="0" borderId="1" xfId="0" applyNumberFormat="1" applyFont="1" applyBorder="1" applyAlignment="1">
      <alignment wrapText="1"/>
    </xf>
    <xf numFmtId="0" fontId="16" fillId="0" borderId="0" xfId="4" applyFont="1" applyAlignment="1">
      <alignment horizontal="left" vertical="center" wrapText="1"/>
    </xf>
    <xf numFmtId="0" fontId="16" fillId="0" borderId="0" xfId="4" applyFont="1" applyAlignment="1">
      <alignment horizontal="right" vertical="center"/>
    </xf>
    <xf numFmtId="0" fontId="53" fillId="0" borderId="0" xfId="4" applyFont="1"/>
    <xf numFmtId="168" fontId="15" fillId="0" borderId="0" xfId="4" applyNumberFormat="1" applyFont="1" applyAlignment="1">
      <alignment horizontal="right" vertical="top"/>
    </xf>
    <xf numFmtId="3" fontId="16" fillId="0" borderId="0" xfId="4" applyNumberFormat="1" applyFont="1" applyAlignment="1">
      <alignment horizontal="right" vertical="top"/>
    </xf>
    <xf numFmtId="168" fontId="16" fillId="0" borderId="0" xfId="4" applyNumberFormat="1" applyFont="1" applyAlignment="1">
      <alignment horizontal="right" vertical="top"/>
    </xf>
    <xf numFmtId="168" fontId="16" fillId="0" borderId="0" xfId="0" applyNumberFormat="1" applyFont="1" applyAlignment="1">
      <alignment horizontal="right" vertical="top"/>
    </xf>
    <xf numFmtId="3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0" fontId="15" fillId="0" borderId="0" xfId="4" applyFont="1"/>
    <xf numFmtId="0" fontId="59" fillId="0" borderId="0" xfId="4" applyFont="1"/>
    <xf numFmtId="4" fontId="16" fillId="0" borderId="0" xfId="4" applyNumberFormat="1" applyFont="1" applyAlignment="1">
      <alignment horizontal="right" vertical="top"/>
    </xf>
    <xf numFmtId="0" fontId="15" fillId="0" borderId="24" xfId="0" applyFont="1" applyBorder="1" applyAlignment="1">
      <alignment vertical="center" wrapText="1"/>
    </xf>
    <xf numFmtId="0" fontId="60" fillId="0" borderId="24" xfId="0" applyFont="1" applyBorder="1" applyAlignment="1">
      <alignment horizontal="center" vertical="center" wrapText="1" readingOrder="1"/>
    </xf>
    <xf numFmtId="0" fontId="60" fillId="9" borderId="25" xfId="0" applyFont="1" applyFill="1" applyBorder="1" applyAlignment="1">
      <alignment horizontal="left" vertical="center" wrapText="1" readingOrder="1"/>
    </xf>
    <xf numFmtId="166" fontId="54" fillId="9" borderId="25" xfId="0" applyNumberFormat="1" applyFont="1" applyFill="1" applyBorder="1" applyAlignment="1">
      <alignment horizontal="center" vertical="center" wrapText="1" readingOrder="1"/>
    </xf>
    <xf numFmtId="0" fontId="60" fillId="0" borderId="0" xfId="0" applyFont="1" applyAlignment="1">
      <alignment horizontal="left" vertical="center" wrapText="1" readingOrder="1"/>
    </xf>
    <xf numFmtId="166" fontId="54" fillId="0" borderId="0" xfId="0" applyNumberFormat="1" applyFont="1" applyAlignment="1">
      <alignment horizontal="center" vertical="center" wrapText="1" readingOrder="1"/>
    </xf>
    <xf numFmtId="0" fontId="60" fillId="9" borderId="0" xfId="0" applyFont="1" applyFill="1" applyAlignment="1">
      <alignment horizontal="left" vertical="center" wrapText="1" readingOrder="1"/>
    </xf>
    <xf numFmtId="166" fontId="54" fillId="9" borderId="0" xfId="0" applyNumberFormat="1" applyFont="1" applyFill="1" applyAlignment="1">
      <alignment horizontal="center" vertical="center" wrapText="1" readingOrder="1"/>
    </xf>
    <xf numFmtId="0" fontId="60" fillId="0" borderId="1" xfId="0" applyFont="1" applyBorder="1" applyAlignment="1">
      <alignment horizontal="left" vertical="center" wrapText="1" readingOrder="1"/>
    </xf>
    <xf numFmtId="166" fontId="54" fillId="0" borderId="1" xfId="0" applyNumberFormat="1" applyFont="1" applyBorder="1" applyAlignment="1">
      <alignment horizontal="center" vertical="center" wrapText="1" readingOrder="1"/>
    </xf>
    <xf numFmtId="165" fontId="48" fillId="0" borderId="0" xfId="1" applyNumberFormat="1" applyFont="1"/>
    <xf numFmtId="165" fontId="50" fillId="0" borderId="1" xfId="1" applyNumberFormat="1" applyFont="1" applyBorder="1"/>
    <xf numFmtId="0" fontId="15" fillId="0" borderId="64" xfId="0" applyFont="1" applyBorder="1" applyAlignment="1">
      <alignment horizontal="left" vertical="top" wrapText="1"/>
    </xf>
    <xf numFmtId="0" fontId="15" fillId="0" borderId="43" xfId="0" applyFont="1" applyBorder="1" applyAlignment="1">
      <alignment horizontal="left" vertical="top" wrapText="1"/>
    </xf>
    <xf numFmtId="0" fontId="15" fillId="0" borderId="43" xfId="0" applyFont="1" applyBorder="1" applyAlignment="1">
      <alignment horizontal="left" wrapText="1"/>
    </xf>
    <xf numFmtId="0" fontId="16" fillId="0" borderId="43" xfId="0" applyFont="1" applyBorder="1" applyAlignment="1">
      <alignment horizontal="left" wrapText="1"/>
    </xf>
    <xf numFmtId="49" fontId="15" fillId="0" borderId="1" xfId="0" applyNumberFormat="1" applyFont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left" wrapText="1"/>
    </xf>
    <xf numFmtId="0" fontId="50" fillId="4" borderId="16" xfId="0" applyFont="1" applyFill="1" applyBorder="1" applyAlignment="1">
      <alignment horizontal="center" vertical="top" wrapText="1"/>
    </xf>
    <xf numFmtId="165" fontId="50" fillId="4" borderId="16" xfId="1" applyNumberFormat="1" applyFont="1" applyFill="1" applyBorder="1" applyAlignment="1">
      <alignment horizontal="center" vertical="top" wrapText="1"/>
    </xf>
    <xf numFmtId="165" fontId="61" fillId="4" borderId="0" xfId="1" applyNumberFormat="1" applyFont="1" applyFill="1" applyAlignment="1">
      <alignment horizontal="right"/>
    </xf>
    <xf numFmtId="165" fontId="48" fillId="0" borderId="0" xfId="1" applyNumberFormat="1" applyFont="1" applyAlignment="1">
      <alignment horizontal="right"/>
    </xf>
    <xf numFmtId="165" fontId="0" fillId="0" borderId="0" xfId="0" applyNumberFormat="1"/>
    <xf numFmtId="0" fontId="0" fillId="0" borderId="0" xfId="5426" applyFont="1" applyFill="1" applyAlignment="1">
      <alignment vertical="center"/>
    </xf>
    <xf numFmtId="167" fontId="0" fillId="0" borderId="0" xfId="5426" applyNumberFormat="1" applyFont="1" applyFill="1" applyAlignment="1">
      <alignment vertical="center"/>
    </xf>
    <xf numFmtId="166" fontId="15" fillId="0" borderId="1" xfId="2" applyNumberFormat="1" applyFont="1" applyBorder="1"/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6" fontId="15" fillId="0" borderId="1" xfId="2" applyNumberFormat="1" applyFont="1" applyBorder="1" applyAlignment="1">
      <alignment horizontal="center"/>
    </xf>
    <xf numFmtId="164" fontId="15" fillId="0" borderId="1" xfId="1" applyNumberFormat="1" applyFont="1" applyBorder="1" applyAlignment="1">
      <alignment horizontal="center" vertical="center"/>
    </xf>
    <xf numFmtId="164" fontId="15" fillId="0" borderId="1" xfId="3" applyNumberFormat="1" applyFont="1" applyFill="1" applyBorder="1" applyAlignment="1">
      <alignment horizontal="center" vertical="center"/>
    </xf>
    <xf numFmtId="0" fontId="63" fillId="0" borderId="1" xfId="0" applyFont="1" applyBorder="1" applyAlignment="1">
      <alignment horizontal="left" vertical="center" wrapText="1" readingOrder="1"/>
    </xf>
    <xf numFmtId="0" fontId="63" fillId="0" borderId="1" xfId="0" applyFont="1" applyBorder="1" applyAlignment="1">
      <alignment horizontal="center" vertical="center" wrapText="1" readingOrder="1"/>
    </xf>
    <xf numFmtId="0" fontId="64" fillId="0" borderId="1" xfId="0" applyFont="1" applyBorder="1" applyAlignment="1">
      <alignment horizontal="left" readingOrder="1"/>
    </xf>
    <xf numFmtId="0" fontId="64" fillId="0" borderId="1" xfId="0" applyFont="1" applyBorder="1" applyAlignment="1">
      <alignment horizontal="center" wrapText="1" readingOrder="1"/>
    </xf>
    <xf numFmtId="0" fontId="64" fillId="0" borderId="1" xfId="0" applyFont="1" applyBorder="1" applyAlignment="1">
      <alignment horizontal="left" wrapText="1" readingOrder="1"/>
    </xf>
    <xf numFmtId="0" fontId="63" fillId="0" borderId="1" xfId="0" applyFont="1" applyBorder="1" applyAlignment="1">
      <alignment horizontal="left" wrapText="1" readingOrder="1"/>
    </xf>
    <xf numFmtId="0" fontId="63" fillId="0" borderId="1" xfId="0" applyFont="1" applyBorder="1" applyAlignment="1">
      <alignment horizontal="center" wrapText="1" readingOrder="1"/>
    </xf>
    <xf numFmtId="0" fontId="63" fillId="0" borderId="0" xfId="0" applyFont="1" applyAlignment="1">
      <alignment horizontal="left" wrapText="1" readingOrder="1"/>
    </xf>
    <xf numFmtId="0" fontId="50" fillId="0" borderId="1" xfId="0" applyFont="1" applyBorder="1" applyAlignment="1">
      <alignment horizontal="center"/>
    </xf>
    <xf numFmtId="164" fontId="48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left" vertical="center"/>
    </xf>
    <xf numFmtId="165" fontId="48" fillId="0" borderId="1" xfId="1" applyNumberFormat="1" applyFont="1" applyBorder="1" applyAlignment="1">
      <alignment horizontal="right"/>
    </xf>
    <xf numFmtId="165" fontId="48" fillId="0" borderId="0" xfId="0" applyNumberFormat="1" applyFont="1"/>
    <xf numFmtId="165" fontId="50" fillId="0" borderId="1" xfId="1" applyNumberFormat="1" applyFont="1" applyBorder="1" applyAlignment="1">
      <alignment horizontal="right"/>
    </xf>
    <xf numFmtId="165" fontId="50" fillId="0" borderId="0" xfId="1" applyNumberFormat="1" applyFont="1" applyAlignment="1">
      <alignment horizontal="right"/>
    </xf>
    <xf numFmtId="3" fontId="6" fillId="0" borderId="0" xfId="0" applyNumberFormat="1" applyFont="1" applyAlignment="1">
      <alignment horizontal="left" vertical="center"/>
    </xf>
    <xf numFmtId="1" fontId="15" fillId="0" borderId="26" xfId="0" applyNumberFormat="1" applyFont="1" applyBorder="1"/>
    <xf numFmtId="166" fontId="15" fillId="0" borderId="0" xfId="2" applyNumberFormat="1" applyFont="1"/>
    <xf numFmtId="164" fontId="15" fillId="0" borderId="1" xfId="0" applyNumberFormat="1" applyFont="1" applyBorder="1"/>
    <xf numFmtId="3" fontId="15" fillId="0" borderId="1" xfId="0" applyNumberFormat="1" applyFont="1" applyBorder="1" applyAlignment="1">
      <alignment horizontal="left" vertical="center"/>
    </xf>
    <xf numFmtId="167" fontId="0" fillId="0" borderId="0" xfId="0" applyNumberFormat="1"/>
    <xf numFmtId="10" fontId="0" fillId="0" borderId="0" xfId="2" applyNumberFormat="1" applyFont="1" applyFill="1" applyBorder="1"/>
    <xf numFmtId="0" fontId="50" fillId="0" borderId="1" xfId="0" applyFont="1" applyFill="1" applyBorder="1"/>
    <xf numFmtId="167" fontId="48" fillId="0" borderId="1" xfId="0" applyNumberFormat="1" applyFont="1" applyFill="1" applyBorder="1" applyAlignment="1">
      <alignment horizontal="right"/>
    </xf>
    <xf numFmtId="167" fontId="0" fillId="0" borderId="0" xfId="2" applyNumberFormat="1" applyFont="1"/>
    <xf numFmtId="166" fontId="50" fillId="0" borderId="1" xfId="0" applyNumberFormat="1" applyFont="1" applyBorder="1" applyAlignment="1">
      <alignment horizontal="right"/>
    </xf>
    <xf numFmtId="166" fontId="0" fillId="0" borderId="0" xfId="0" applyNumberFormat="1"/>
    <xf numFmtId="166" fontId="48" fillId="0" borderId="1" xfId="0" applyNumberFormat="1" applyFont="1" applyBorder="1" applyAlignment="1">
      <alignment horizontal="right"/>
    </xf>
    <xf numFmtId="166" fontId="48" fillId="0" borderId="0" xfId="0" applyNumberFormat="1" applyFont="1" applyBorder="1" applyAlignment="1">
      <alignment horizontal="right"/>
    </xf>
    <xf numFmtId="1" fontId="0" fillId="0" borderId="0" xfId="0" applyNumberFormat="1"/>
    <xf numFmtId="1" fontId="50" fillId="0" borderId="0" xfId="0" applyNumberFormat="1" applyFont="1" applyBorder="1" applyAlignment="1">
      <alignment horizontal="right"/>
    </xf>
    <xf numFmtId="170" fontId="48" fillId="0" borderId="1" xfId="0" applyNumberFormat="1" applyFont="1" applyBorder="1"/>
    <xf numFmtId="166" fontId="54" fillId="0" borderId="0" xfId="2" applyNumberFormat="1" applyFont="1"/>
    <xf numFmtId="164" fontId="0" fillId="0" borderId="0" xfId="0" applyNumberFormat="1"/>
    <xf numFmtId="0" fontId="48" fillId="0" borderId="11" xfId="0" applyFont="1" applyBorder="1" applyAlignment="1">
      <alignment horizontal="left"/>
    </xf>
    <xf numFmtId="164" fontId="48" fillId="0" borderId="11" xfId="0" applyNumberFormat="1" applyFont="1" applyBorder="1" applyAlignment="1">
      <alignment horizontal="center"/>
    </xf>
    <xf numFmtId="0" fontId="54" fillId="0" borderId="1" xfId="0" applyFont="1" applyBorder="1" applyAlignment="1">
      <alignment horizontal="center" vertical="center"/>
    </xf>
    <xf numFmtId="166" fontId="54" fillId="0" borderId="1" xfId="2" applyNumberFormat="1" applyFont="1" applyBorder="1"/>
    <xf numFmtId="164" fontId="0" fillId="0" borderId="1" xfId="0" applyNumberFormat="1" applyFill="1" applyBorder="1"/>
    <xf numFmtId="164" fontId="15" fillId="0" borderId="1" xfId="5428" applyNumberFormat="1" applyFont="1" applyFill="1" applyBorder="1"/>
    <xf numFmtId="6" fontId="0" fillId="0" borderId="1" xfId="0" applyNumberFormat="1" applyBorder="1"/>
    <xf numFmtId="171" fontId="48" fillId="0" borderId="0" xfId="0" applyNumberFormat="1" applyFont="1" applyAlignment="1">
      <alignment wrapText="1"/>
    </xf>
    <xf numFmtId="0" fontId="48" fillId="0" borderId="0" xfId="0" applyFont="1" applyBorder="1" applyAlignment="1">
      <alignment horizontal="left"/>
    </xf>
    <xf numFmtId="164" fontId="48" fillId="0" borderId="0" xfId="0" applyNumberFormat="1" applyFont="1" applyBorder="1"/>
    <xf numFmtId="0" fontId="0" fillId="0" borderId="0" xfId="5426" applyFont="1" applyFill="1" applyBorder="1" applyAlignment="1">
      <alignment vertical="center"/>
    </xf>
    <xf numFmtId="167" fontId="0" fillId="0" borderId="0" xfId="5426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center"/>
    </xf>
    <xf numFmtId="3" fontId="53" fillId="0" borderId="1" xfId="0" applyNumberFormat="1" applyFont="1" applyFill="1" applyBorder="1" applyAlignment="1">
      <alignment horizontal="right" vertical="center"/>
    </xf>
    <xf numFmtId="10" fontId="54" fillId="0" borderId="1" xfId="0" applyNumberFormat="1" applyFont="1" applyFill="1" applyBorder="1" applyAlignment="1">
      <alignment horizontal="right" vertical="center"/>
    </xf>
    <xf numFmtId="10" fontId="65" fillId="0" borderId="1" xfId="0" applyNumberFormat="1" applyFont="1" applyFill="1" applyBorder="1" applyAlignment="1">
      <alignment horizontal="center" vertical="center" wrapText="1"/>
    </xf>
    <xf numFmtId="3" fontId="53" fillId="0" borderId="1" xfId="0" applyNumberFormat="1" applyFont="1" applyFill="1" applyBorder="1" applyAlignment="1">
      <alignment horizontal="right" vertical="center" wrapText="1"/>
    </xf>
    <xf numFmtId="10" fontId="54" fillId="0" borderId="1" xfId="0" applyNumberFormat="1" applyFont="1" applyFill="1" applyBorder="1" applyAlignment="1">
      <alignment horizontal="right" vertical="center" wrapText="1"/>
    </xf>
    <xf numFmtId="10" fontId="65" fillId="0" borderId="1" xfId="0" applyNumberFormat="1" applyFont="1" applyFill="1" applyBorder="1" applyAlignment="1">
      <alignment horizontal="right" vertical="center" wrapText="1"/>
    </xf>
    <xf numFmtId="3" fontId="54" fillId="0" borderId="1" xfId="0" applyNumberFormat="1" applyFont="1" applyFill="1" applyBorder="1" applyAlignment="1">
      <alignment horizontal="right" vertical="center" wrapText="1"/>
    </xf>
    <xf numFmtId="3" fontId="53" fillId="0" borderId="1" xfId="0" applyNumberFormat="1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53" fillId="0" borderId="1" xfId="0" applyFont="1" applyFill="1" applyBorder="1" applyAlignment="1">
      <alignment vertical="center" wrapText="1"/>
    </xf>
    <xf numFmtId="10" fontId="65" fillId="0" borderId="1" xfId="0" applyNumberFormat="1" applyFont="1" applyFill="1" applyBorder="1" applyAlignment="1">
      <alignment vertical="center" wrapText="1"/>
    </xf>
    <xf numFmtId="0" fontId="0" fillId="0" borderId="0" xfId="0" quotePrefix="1" applyAlignment="1">
      <alignment horizontal="left"/>
    </xf>
    <xf numFmtId="0" fontId="58" fillId="0" borderId="0" xfId="0" applyFont="1" applyAlignment="1">
      <alignment vertical="center"/>
    </xf>
    <xf numFmtId="165" fontId="53" fillId="0" borderId="0" xfId="1" applyNumberFormat="1" applyFont="1"/>
    <xf numFmtId="165" fontId="59" fillId="0" borderId="0" xfId="1" applyNumberFormat="1" applyFont="1"/>
    <xf numFmtId="168" fontId="15" fillId="0" borderId="11" xfId="0" applyNumberFormat="1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3" fontId="15" fillId="0" borderId="0" xfId="0" applyNumberFormat="1" applyFont="1" applyBorder="1" applyAlignment="1">
      <alignment horizontal="right" vertical="top"/>
    </xf>
    <xf numFmtId="3" fontId="16" fillId="0" borderId="0" xfId="0" applyNumberFormat="1" applyFont="1" applyBorder="1" applyAlignment="1">
      <alignment horizontal="right" vertical="top"/>
    </xf>
    <xf numFmtId="3" fontId="16" fillId="0" borderId="8" xfId="0" applyNumberFormat="1" applyFont="1" applyBorder="1" applyAlignment="1">
      <alignment horizontal="right" vertical="top"/>
    </xf>
    <xf numFmtId="3" fontId="16" fillId="0" borderId="9" xfId="0" applyNumberFormat="1" applyFont="1" applyBorder="1" applyAlignment="1">
      <alignment horizontal="right" vertical="top"/>
    </xf>
    <xf numFmtId="168" fontId="16" fillId="0" borderId="10" xfId="0" applyNumberFormat="1" applyFont="1" applyBorder="1" applyAlignment="1">
      <alignment horizontal="right" vertical="top"/>
    </xf>
    <xf numFmtId="168" fontId="15" fillId="0" borderId="0" xfId="0" applyNumberFormat="1" applyFont="1" applyBorder="1" applyAlignment="1">
      <alignment horizontal="right" vertical="top"/>
    </xf>
    <xf numFmtId="167" fontId="16" fillId="0" borderId="0" xfId="2" applyNumberFormat="1" applyFont="1" applyBorder="1" applyAlignment="1">
      <alignment horizontal="right" vertical="top"/>
    </xf>
    <xf numFmtId="168" fontId="16" fillId="0" borderId="9" xfId="0" applyNumberFormat="1" applyFont="1" applyBorder="1" applyAlignment="1">
      <alignment horizontal="right" vertical="top"/>
    </xf>
    <xf numFmtId="3" fontId="5" fillId="0" borderId="6" xfId="0" applyNumberFormat="1" applyFont="1" applyBorder="1" applyAlignment="1">
      <alignment horizontal="right" vertical="top"/>
    </xf>
    <xf numFmtId="3" fontId="5" fillId="0" borderId="0" xfId="0" applyNumberFormat="1" applyFont="1" applyBorder="1" applyAlignment="1">
      <alignment horizontal="right" vertical="top"/>
    </xf>
    <xf numFmtId="168" fontId="5" fillId="0" borderId="7" xfId="0" applyNumberFormat="1" applyFont="1" applyBorder="1" applyAlignment="1">
      <alignment horizontal="right" vertical="top"/>
    </xf>
    <xf numFmtId="172" fontId="16" fillId="0" borderId="7" xfId="1" applyNumberFormat="1" applyFont="1" applyBorder="1" applyAlignment="1">
      <alignment horizontal="right" vertical="top"/>
    </xf>
    <xf numFmtId="165" fontId="16" fillId="0" borderId="6" xfId="1" applyNumberFormat="1" applyFont="1" applyBorder="1" applyAlignment="1">
      <alignment horizontal="right" vertical="top"/>
    </xf>
    <xf numFmtId="165" fontId="16" fillId="0" borderId="0" xfId="1" applyNumberFormat="1" applyFont="1" applyAlignment="1">
      <alignment horizontal="right" vertical="top"/>
    </xf>
    <xf numFmtId="3" fontId="5" fillId="0" borderId="7" xfId="0" applyNumberFormat="1" applyFont="1" applyBorder="1" applyAlignment="1">
      <alignment horizontal="right" vertical="top"/>
    </xf>
    <xf numFmtId="165" fontId="16" fillId="0" borderId="0" xfId="1" applyNumberFormat="1" applyFont="1" applyBorder="1" applyAlignment="1">
      <alignment horizontal="right" vertical="top"/>
    </xf>
    <xf numFmtId="0" fontId="0" fillId="0" borderId="6" xfId="0" applyFont="1" applyBorder="1"/>
    <xf numFmtId="0" fontId="0" fillId="0" borderId="0" xfId="0" applyFont="1" applyBorder="1"/>
    <xf numFmtId="0" fontId="0" fillId="0" borderId="7" xfId="0" applyFont="1" applyBorder="1"/>
    <xf numFmtId="3" fontId="15" fillId="0" borderId="4" xfId="0" applyNumberFormat="1" applyFont="1" applyBorder="1" applyAlignment="1">
      <alignment horizontal="right" vertical="top"/>
    </xf>
    <xf numFmtId="168" fontId="15" fillId="0" borderId="4" xfId="0" applyNumberFormat="1" applyFont="1" applyBorder="1" applyAlignment="1">
      <alignment horizontal="right" vertical="top"/>
    </xf>
    <xf numFmtId="3" fontId="50" fillId="0" borderId="9" xfId="0" applyNumberFormat="1" applyFont="1" applyBorder="1"/>
    <xf numFmtId="167" fontId="50" fillId="0" borderId="9" xfId="0" applyNumberFormat="1" applyFont="1" applyBorder="1"/>
    <xf numFmtId="167" fontId="50" fillId="0" borderId="10" xfId="0" applyNumberFormat="1" applyFont="1" applyBorder="1"/>
    <xf numFmtId="3" fontId="50" fillId="0" borderId="8" xfId="0" applyNumberFormat="1" applyFont="1" applyBorder="1"/>
    <xf numFmtId="3" fontId="15" fillId="0" borderId="3" xfId="0" applyNumberFormat="1" applyFont="1" applyBorder="1" applyAlignment="1">
      <alignment horizontal="right" vertical="top"/>
    </xf>
    <xf numFmtId="168" fontId="15" fillId="0" borderId="5" xfId="0" applyNumberFormat="1" applyFont="1" applyBorder="1" applyAlignment="1">
      <alignment horizontal="right" vertical="top"/>
    </xf>
    <xf numFmtId="0" fontId="50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7" fontId="50" fillId="0" borderId="1" xfId="0" applyNumberFormat="1" applyFont="1" applyBorder="1" applyAlignment="1">
      <alignment horizontal="center" vertical="center"/>
    </xf>
    <xf numFmtId="167" fontId="50" fillId="0" borderId="1" xfId="2" applyNumberFormat="1" applyFont="1" applyBorder="1" applyAlignment="1">
      <alignment horizontal="center" vertical="center"/>
    </xf>
    <xf numFmtId="167" fontId="48" fillId="0" borderId="1" xfId="0" applyNumberFormat="1" applyFont="1" applyBorder="1" applyAlignment="1">
      <alignment horizontal="center" vertical="center"/>
    </xf>
    <xf numFmtId="167" fontId="48" fillId="0" borderId="1" xfId="2" applyNumberFormat="1" applyFont="1" applyBorder="1" applyAlignment="1">
      <alignment horizontal="center" vertical="center"/>
    </xf>
    <xf numFmtId="168" fontId="48" fillId="0" borderId="1" xfId="0" applyNumberFormat="1" applyFont="1" applyBorder="1" applyAlignment="1">
      <alignment horizontal="center"/>
    </xf>
    <xf numFmtId="168" fontId="48" fillId="0" borderId="1" xfId="0" applyNumberFormat="1" applyFont="1" applyBorder="1" applyAlignment="1">
      <alignment horizontal="center" vertical="center"/>
    </xf>
    <xf numFmtId="168" fontId="50" fillId="0" borderId="1" xfId="0" applyNumberFormat="1" applyFont="1" applyBorder="1" applyAlignment="1">
      <alignment horizontal="center" vertical="center"/>
    </xf>
    <xf numFmtId="0" fontId="16" fillId="0" borderId="43" xfId="4" applyFont="1" applyBorder="1" applyAlignment="1">
      <alignment horizontal="left" vertical="top" wrapText="1"/>
    </xf>
    <xf numFmtId="0" fontId="50" fillId="0" borderId="1" xfId="0" applyFont="1" applyBorder="1" applyAlignment="1">
      <alignment horizontal="center" wrapText="1"/>
    </xf>
    <xf numFmtId="166" fontId="48" fillId="0" borderId="1" xfId="2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/>
    </xf>
    <xf numFmtId="168" fontId="15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 vertical="center" wrapText="1"/>
    </xf>
    <xf numFmtId="3" fontId="48" fillId="0" borderId="1" xfId="0" applyNumberFormat="1" applyFont="1" applyBorder="1" applyAlignment="1">
      <alignment horizontal="center"/>
    </xf>
    <xf numFmtId="10" fontId="48" fillId="0" borderId="1" xfId="2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5" fillId="0" borderId="0" xfId="0" applyNumberFormat="1" applyFont="1" applyAlignment="1">
      <alignment horizontal="left" vertical="top"/>
    </xf>
    <xf numFmtId="0" fontId="6" fillId="0" borderId="0" xfId="0" applyNumberFormat="1" applyFont="1" applyAlignment="1">
      <alignment horizontal="left" vertical="top"/>
    </xf>
    <xf numFmtId="3" fontId="6" fillId="0" borderId="0" xfId="0" applyNumberFormat="1" applyFont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0" fontId="0" fillId="0" borderId="0" xfId="0" applyFont="1"/>
    <xf numFmtId="0" fontId="16" fillId="0" borderId="52" xfId="0" applyFont="1" applyBorder="1" applyAlignment="1">
      <alignment horizontal="right" vertical="center"/>
    </xf>
    <xf numFmtId="0" fontId="16" fillId="0" borderId="53" xfId="0" applyFont="1" applyBorder="1" applyAlignment="1">
      <alignment horizontal="right" vertical="center"/>
    </xf>
    <xf numFmtId="0" fontId="16" fillId="0" borderId="54" xfId="0" applyFont="1" applyBorder="1" applyAlignment="1">
      <alignment horizontal="right" vertical="center"/>
    </xf>
    <xf numFmtId="0" fontId="16" fillId="0" borderId="3" xfId="0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6" fillId="0" borderId="5" xfId="0" applyFont="1" applyBorder="1" applyAlignment="1">
      <alignment horizontal="right" vertical="center"/>
    </xf>
    <xf numFmtId="0" fontId="0" fillId="0" borderId="3" xfId="0" applyFont="1" applyBorder="1"/>
    <xf numFmtId="0" fontId="15" fillId="0" borderId="6" xfId="0" applyNumberFormat="1" applyFont="1" applyBorder="1" applyAlignment="1">
      <alignment horizontal="left" vertical="top"/>
    </xf>
    <xf numFmtId="0" fontId="16" fillId="0" borderId="6" xfId="0" applyNumberFormat="1" applyFont="1" applyBorder="1" applyAlignment="1">
      <alignment horizontal="left" vertical="top"/>
    </xf>
    <xf numFmtId="0" fontId="15" fillId="0" borderId="8" xfId="0" applyNumberFormat="1" applyFont="1" applyBorder="1" applyAlignment="1">
      <alignment horizontal="left" vertical="top"/>
    </xf>
    <xf numFmtId="3" fontId="16" fillId="0" borderId="4" xfId="0" applyNumberFormat="1" applyFont="1" applyBorder="1" applyAlignment="1">
      <alignment horizontal="right" vertical="top"/>
    </xf>
    <xf numFmtId="168" fontId="16" fillId="0" borderId="5" xfId="0" applyNumberFormat="1" applyFont="1" applyBorder="1" applyAlignment="1">
      <alignment horizontal="right" vertical="top"/>
    </xf>
    <xf numFmtId="0" fontId="6" fillId="0" borderId="0" xfId="0" applyFont="1" applyAlignment="1">
      <alignment horizontal="left" vertical="center" wrapText="1"/>
    </xf>
    <xf numFmtId="0" fontId="15" fillId="0" borderId="6" xfId="0" applyNumberFormat="1" applyFont="1" applyBorder="1" applyAlignment="1">
      <alignment horizontal="left" vertical="top" wrapText="1"/>
    </xf>
    <xf numFmtId="0" fontId="0" fillId="0" borderId="3" xfId="0" applyFont="1" applyBorder="1" applyAlignment="1">
      <alignment wrapText="1"/>
    </xf>
    <xf numFmtId="0" fontId="16" fillId="0" borderId="6" xfId="0" applyNumberFormat="1" applyFont="1" applyBorder="1" applyAlignment="1">
      <alignment horizontal="left" vertical="top" wrapText="1"/>
    </xf>
    <xf numFmtId="0" fontId="15" fillId="0" borderId="8" xfId="0" applyNumberFormat="1" applyFont="1" applyBorder="1" applyAlignment="1">
      <alignment horizontal="left" vertical="top" wrapText="1"/>
    </xf>
    <xf numFmtId="0" fontId="0" fillId="0" borderId="0" xfId="0" applyFont="1" applyAlignment="1">
      <alignment wrapText="1"/>
    </xf>
    <xf numFmtId="0" fontId="16" fillId="0" borderId="15" xfId="0" applyFont="1" applyBorder="1" applyAlignment="1">
      <alignment horizontal="right" vertical="center"/>
    </xf>
    <xf numFmtId="168" fontId="0" fillId="0" borderId="38" xfId="0" applyNumberFormat="1" applyFont="1" applyBorder="1"/>
    <xf numFmtId="168" fontId="0" fillId="0" borderId="42" xfId="0" applyNumberFormat="1" applyFont="1" applyBorder="1"/>
    <xf numFmtId="17" fontId="48" fillId="0" borderId="37" xfId="0" applyNumberFormat="1" applyFont="1" applyBorder="1" applyAlignment="1">
      <alignment horizontal="center"/>
    </xf>
    <xf numFmtId="1" fontId="15" fillId="0" borderId="43" xfId="0" applyNumberFormat="1" applyFont="1" applyBorder="1"/>
    <xf numFmtId="0" fontId="50" fillId="0" borderId="64" xfId="0" applyFont="1" applyBorder="1" applyAlignment="1">
      <alignment horizontal="right" vertical="top" wrapText="1"/>
    </xf>
    <xf numFmtId="3" fontId="48" fillId="0" borderId="17" xfId="0" applyNumberFormat="1" applyFont="1" applyBorder="1" applyAlignment="1">
      <alignment horizontal="right"/>
    </xf>
    <xf numFmtId="3" fontId="15" fillId="4" borderId="1" xfId="0" applyNumberFormat="1" applyFont="1" applyFill="1" applyBorder="1" applyAlignment="1">
      <alignment horizontal="right"/>
    </xf>
    <xf numFmtId="3" fontId="48" fillId="4" borderId="1" xfId="0" applyNumberFormat="1" applyFont="1" applyFill="1" applyBorder="1" applyAlignment="1">
      <alignment horizontal="right"/>
    </xf>
    <xf numFmtId="3" fontId="9" fillId="4" borderId="0" xfId="0" applyNumberFormat="1" applyFont="1" applyFill="1" applyBorder="1" applyAlignment="1">
      <alignment horizontal="right" vertical="top"/>
    </xf>
    <xf numFmtId="3" fontId="0" fillId="4" borderId="0" xfId="0" applyNumberFormat="1" applyFill="1" applyBorder="1" applyAlignment="1">
      <alignment horizontal="right"/>
    </xf>
    <xf numFmtId="3" fontId="66" fillId="4" borderId="0" xfId="0" applyNumberFormat="1" applyFont="1" applyFill="1" applyBorder="1" applyAlignment="1">
      <alignment horizontal="right"/>
    </xf>
    <xf numFmtId="4" fontId="0" fillId="4" borderId="0" xfId="0" applyNumberFormat="1" applyFill="1" applyBorder="1" applyAlignment="1">
      <alignment horizontal="right"/>
    </xf>
    <xf numFmtId="4" fontId="66" fillId="4" borderId="0" xfId="0" applyNumberFormat="1" applyFont="1" applyFill="1" applyBorder="1" applyAlignment="1">
      <alignment horizontal="right"/>
    </xf>
    <xf numFmtId="1" fontId="15" fillId="0" borderId="0" xfId="0" applyNumberFormat="1" applyFont="1" applyBorder="1"/>
    <xf numFmtId="4" fontId="48" fillId="0" borderId="0" xfId="0" applyNumberFormat="1" applyFont="1" applyBorder="1" applyAlignment="1">
      <alignment horizontal="right"/>
    </xf>
    <xf numFmtId="4" fontId="52" fillId="0" borderId="0" xfId="0" applyNumberFormat="1" applyFont="1" applyBorder="1" applyAlignment="1">
      <alignment horizontal="right"/>
    </xf>
    <xf numFmtId="3" fontId="6" fillId="0" borderId="0" xfId="0" applyNumberFormat="1" applyFont="1" applyAlignment="1">
      <alignment horizontal="right" vertical="center"/>
    </xf>
    <xf numFmtId="1" fontId="6" fillId="0" borderId="0" xfId="0" applyNumberFormat="1" applyFont="1" applyAlignment="1">
      <alignment horizontal="right" vertical="center"/>
    </xf>
    <xf numFmtId="0" fontId="16" fillId="0" borderId="0" xfId="0" applyNumberFormat="1" applyFont="1" applyFill="1" applyAlignment="1">
      <alignment horizontal="left" vertical="top"/>
    </xf>
    <xf numFmtId="3" fontId="15" fillId="0" borderId="0" xfId="0" applyNumberFormat="1" applyFont="1" applyFill="1" applyAlignment="1">
      <alignment horizontal="right" vertical="top"/>
    </xf>
    <xf numFmtId="168" fontId="15" fillId="0" borderId="0" xfId="0" applyNumberFormat="1" applyFont="1" applyFill="1" applyAlignment="1">
      <alignment horizontal="right" vertical="top"/>
    </xf>
    <xf numFmtId="3" fontId="16" fillId="0" borderId="0" xfId="0" applyNumberFormat="1" applyFont="1" applyFill="1" applyAlignment="1">
      <alignment horizontal="right" vertical="top"/>
    </xf>
    <xf numFmtId="0" fontId="0" fillId="0" borderId="0" xfId="0" applyFont="1" applyFill="1"/>
    <xf numFmtId="166" fontId="50" fillId="0" borderId="1" xfId="2" applyNumberFormat="1" applyFont="1" applyBorder="1" applyAlignment="1">
      <alignment horizontal="center" vertical="center"/>
    </xf>
    <xf numFmtId="166" fontId="48" fillId="0" borderId="1" xfId="2" applyNumberFormat="1" applyFont="1" applyBorder="1" applyAlignment="1">
      <alignment horizontal="center" vertical="center"/>
    </xf>
    <xf numFmtId="0" fontId="0" fillId="0" borderId="0" xfId="0"/>
    <xf numFmtId="0" fontId="67" fillId="0" borderId="0" xfId="58" applyFont="1" applyAlignment="1"/>
    <xf numFmtId="0" fontId="6" fillId="0" borderId="26" xfId="58" applyFont="1" applyBorder="1" applyAlignment="1">
      <alignment wrapText="1"/>
    </xf>
    <xf numFmtId="0" fontId="5" fillId="0" borderId="0" xfId="58" applyFont="1" applyBorder="1"/>
    <xf numFmtId="3" fontId="69" fillId="0" borderId="18" xfId="5429" applyNumberFormat="1" applyFont="1" applyBorder="1" applyAlignment="1">
      <alignment horizontal="right"/>
    </xf>
    <xf numFmtId="3" fontId="69" fillId="0" borderId="0" xfId="5429" applyNumberFormat="1" applyFont="1" applyBorder="1" applyAlignment="1">
      <alignment horizontal="right"/>
    </xf>
    <xf numFmtId="3" fontId="69" fillId="0" borderId="65" xfId="5431" applyNumberFormat="1" applyFont="1" applyBorder="1" applyAlignment="1" applyProtection="1">
      <alignment horizontal="right" readingOrder="1"/>
      <protection locked="0"/>
    </xf>
    <xf numFmtId="3" fontId="8" fillId="0" borderId="18" xfId="63" applyNumberFormat="1" applyFont="1" applyFill="1" applyBorder="1" applyAlignment="1">
      <alignment horizontal="right" wrapText="1" readingOrder="1"/>
    </xf>
    <xf numFmtId="3" fontId="69" fillId="0" borderId="18" xfId="5429" applyNumberFormat="1" applyFont="1" applyBorder="1"/>
    <xf numFmtId="3" fontId="69" fillId="0" borderId="65" xfId="5432" applyNumberFormat="1" applyFont="1" applyBorder="1" applyAlignment="1" applyProtection="1">
      <alignment horizontal="right" readingOrder="1"/>
      <protection locked="0"/>
    </xf>
    <xf numFmtId="3" fontId="69" fillId="0" borderId="65" xfId="5433" applyNumberFormat="1" applyFont="1" applyBorder="1" applyAlignment="1" applyProtection="1">
      <alignment horizontal="right" readingOrder="1"/>
      <protection locked="0"/>
    </xf>
    <xf numFmtId="0" fontId="5" fillId="0" borderId="0" xfId="63" applyFont="1" applyBorder="1" applyAlignment="1">
      <alignment horizontal="left" indent="1"/>
    </xf>
    <xf numFmtId="3" fontId="69" fillId="38" borderId="18" xfId="5429" applyNumberFormat="1" applyFont="1" applyFill="1" applyBorder="1" applyAlignment="1">
      <alignment horizontal="right"/>
    </xf>
    <xf numFmtId="3" fontId="69" fillId="38" borderId="0" xfId="5429" applyNumberFormat="1" applyFont="1" applyFill="1" applyBorder="1" applyAlignment="1">
      <alignment horizontal="right"/>
    </xf>
    <xf numFmtId="3" fontId="69" fillId="0" borderId="65" xfId="5434" applyNumberFormat="1" applyFont="1" applyBorder="1" applyAlignment="1" applyProtection="1">
      <alignment horizontal="right" readingOrder="1"/>
      <protection locked="0"/>
    </xf>
    <xf numFmtId="0" fontId="70" fillId="0" borderId="66" xfId="63" applyNumberFormat="1" applyFont="1" applyFill="1" applyBorder="1" applyAlignment="1">
      <alignment horizontal="center" wrapText="1" readingOrder="1"/>
    </xf>
    <xf numFmtId="0" fontId="68" fillId="0" borderId="43" xfId="5430" applyFont="1" applyBorder="1" applyAlignment="1">
      <alignment horizontal="center" wrapText="1"/>
    </xf>
    <xf numFmtId="0" fontId="68" fillId="0" borderId="43" xfId="5429" applyFont="1" applyBorder="1" applyAlignment="1">
      <alignment horizontal="center" wrapText="1"/>
    </xf>
    <xf numFmtId="0" fontId="68" fillId="0" borderId="67" xfId="5429" applyFont="1" applyBorder="1" applyAlignment="1">
      <alignment horizontal="center" wrapText="1"/>
    </xf>
    <xf numFmtId="0" fontId="5" fillId="0" borderId="0" xfId="63" applyFont="1" applyFill="1" applyBorder="1" applyAlignment="1">
      <alignment horizontal="left" indent="1"/>
    </xf>
    <xf numFmtId="0" fontId="50" fillId="34" borderId="0" xfId="0" quotePrefix="1" applyFont="1" applyFill="1" applyAlignment="1">
      <alignment horizontal="left"/>
    </xf>
    <xf numFmtId="9" fontId="15" fillId="37" borderId="1" xfId="2" applyFont="1" applyFill="1" applyBorder="1"/>
    <xf numFmtId="9" fontId="0" fillId="37" borderId="0" xfId="2" applyFont="1" applyFill="1"/>
    <xf numFmtId="0" fontId="0" fillId="0" borderId="0" xfId="0" applyAlignment="1">
      <alignment horizontal="center" vertical="center"/>
    </xf>
    <xf numFmtId="0" fontId="50" fillId="34" borderId="0" xfId="0" quotePrefix="1" applyFont="1" applyFill="1" applyAlignment="1">
      <alignment horizontal="center" vertical="center"/>
    </xf>
    <xf numFmtId="37" fontId="50" fillId="0" borderId="1" xfId="0" applyNumberFormat="1" applyFont="1" applyBorder="1" applyAlignment="1">
      <alignment horizontal="center" vertical="center"/>
    </xf>
    <xf numFmtId="9" fontId="15" fillId="37" borderId="1" xfId="2" applyFont="1" applyFill="1" applyBorder="1" applyAlignment="1">
      <alignment horizontal="center" vertical="center"/>
    </xf>
    <xf numFmtId="9" fontId="0" fillId="37" borderId="0" xfId="2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170" fontId="0" fillId="0" borderId="0" xfId="0" applyNumberFormat="1"/>
    <xf numFmtId="2" fontId="0" fillId="0" borderId="0" xfId="0" applyNumberFormat="1"/>
    <xf numFmtId="0" fontId="50" fillId="0" borderId="52" xfId="0" applyFont="1" applyBorder="1" applyAlignment="1">
      <alignment horizontal="center" vertical="center" wrapText="1"/>
    </xf>
    <xf numFmtId="165" fontId="50" fillId="0" borderId="54" xfId="0" applyNumberFormat="1" applyFont="1" applyBorder="1" applyAlignment="1">
      <alignment horizontal="center" vertical="center"/>
    </xf>
    <xf numFmtId="0" fontId="0" fillId="0" borderId="0" xfId="0"/>
    <xf numFmtId="0" fontId="48" fillId="0" borderId="4" xfId="0" applyFont="1" applyBorder="1"/>
    <xf numFmtId="0" fontId="9" fillId="0" borderId="1" xfId="0" applyFont="1" applyBorder="1" applyAlignment="1">
      <alignment horizontal="left" vertical="top" wrapText="1"/>
    </xf>
    <xf numFmtId="0" fontId="0" fillId="0" borderId="1" xfId="0" applyFont="1" applyBorder="1"/>
    <xf numFmtId="0" fontId="48" fillId="0" borderId="9" xfId="0" applyFont="1" applyBorder="1"/>
    <xf numFmtId="0" fontId="48" fillId="0" borderId="42" xfId="0" applyFont="1" applyBorder="1" applyAlignment="1">
      <alignment horizontal="center"/>
    </xf>
    <xf numFmtId="0" fontId="51" fillId="0" borderId="3" xfId="9" applyFont="1" applyBorder="1" applyAlignment="1" applyProtection="1">
      <alignment horizontal="left" vertical="center" wrapText="1"/>
    </xf>
    <xf numFmtId="0" fontId="51" fillId="0" borderId="40" xfId="9" applyFont="1" applyBorder="1" applyAlignment="1" applyProtection="1">
      <alignment horizontal="left" vertical="center" wrapText="1"/>
    </xf>
    <xf numFmtId="0" fontId="19" fillId="0" borderId="40" xfId="9" applyBorder="1" applyAlignment="1" applyProtection="1">
      <alignment horizontal="left" vertical="center" wrapText="1"/>
    </xf>
    <xf numFmtId="0" fontId="51" fillId="0" borderId="6" xfId="9" applyFont="1" applyBorder="1" applyAlignment="1" applyProtection="1">
      <alignment horizontal="left" vertical="center" wrapText="1"/>
    </xf>
    <xf numFmtId="0" fontId="51" fillId="0" borderId="40" xfId="9" applyFont="1" applyBorder="1" applyAlignment="1" applyProtection="1">
      <alignment horizontal="left" vertical="center"/>
    </xf>
    <xf numFmtId="0" fontId="55" fillId="0" borderId="40" xfId="9" applyFont="1" applyBorder="1" applyAlignment="1" applyProtection="1">
      <alignment horizontal="left" vertical="center" wrapText="1"/>
    </xf>
    <xf numFmtId="0" fontId="51" fillId="0" borderId="56" xfId="9" applyFont="1" applyBorder="1" applyAlignment="1" applyProtection="1">
      <alignment horizontal="left" vertical="center" wrapText="1"/>
    </xf>
    <xf numFmtId="0" fontId="48" fillId="0" borderId="68" xfId="0" applyFont="1" applyBorder="1" applyAlignment="1">
      <alignment horizontal="left" vertical="center" wrapText="1"/>
    </xf>
    <xf numFmtId="0" fontId="48" fillId="0" borderId="69" xfId="0" applyFont="1" applyBorder="1" applyAlignment="1">
      <alignment horizontal="left" vertical="center" wrapText="1"/>
    </xf>
    <xf numFmtId="0" fontId="48" fillId="0" borderId="7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69" xfId="0" applyFont="1" applyBorder="1" applyAlignment="1">
      <alignment horizontal="left" vertical="center"/>
    </xf>
    <xf numFmtId="0" fontId="48" fillId="0" borderId="70" xfId="0" applyFont="1" applyBorder="1" applyAlignment="1">
      <alignment horizontal="left" vertical="center"/>
    </xf>
    <xf numFmtId="17" fontId="48" fillId="0" borderId="4" xfId="0" applyNumberFormat="1" applyFont="1" applyBorder="1" applyAlignment="1">
      <alignment horizontal="center"/>
    </xf>
    <xf numFmtId="17" fontId="48" fillId="0" borderId="69" xfId="0" applyNumberFormat="1" applyFont="1" applyBorder="1" applyAlignment="1">
      <alignment horizontal="center" vertical="center"/>
    </xf>
    <xf numFmtId="17" fontId="48" fillId="0" borderId="57" xfId="0" applyNumberFormat="1" applyFont="1" applyBorder="1" applyAlignment="1">
      <alignment horizontal="center"/>
    </xf>
    <xf numFmtId="17" fontId="48" fillId="0" borderId="0" xfId="0" applyNumberFormat="1" applyFont="1" applyBorder="1" applyAlignment="1">
      <alignment horizontal="center"/>
    </xf>
    <xf numFmtId="17" fontId="48" fillId="0" borderId="69" xfId="0" applyNumberFormat="1" applyFont="1" applyBorder="1" applyAlignment="1">
      <alignment horizontal="center"/>
    </xf>
    <xf numFmtId="17" fontId="48" fillId="0" borderId="70" xfId="0" applyNumberFormat="1" applyFont="1" applyBorder="1" applyAlignment="1">
      <alignment horizontal="center" vertical="center"/>
    </xf>
    <xf numFmtId="17" fontId="48" fillId="0" borderId="58" xfId="0" applyNumberFormat="1" applyFont="1" applyBorder="1" applyAlignment="1">
      <alignment horizontal="center"/>
    </xf>
    <xf numFmtId="17" fontId="48" fillId="0" borderId="57" xfId="0" applyNumberFormat="1" applyFont="1" applyBorder="1" applyAlignment="1">
      <alignment horizontal="center" vertical="center"/>
    </xf>
    <xf numFmtId="0" fontId="49" fillId="33" borderId="52" xfId="0" applyFont="1" applyFill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48" fillId="0" borderId="42" xfId="0" applyFont="1" applyBorder="1" applyAlignment="1">
      <alignment horizontal="center" vertical="center"/>
    </xf>
    <xf numFmtId="17" fontId="48" fillId="0" borderId="42" xfId="0" applyNumberFormat="1" applyFont="1" applyBorder="1" applyAlignment="1">
      <alignment horizontal="center"/>
    </xf>
    <xf numFmtId="17" fontId="48" fillId="0" borderId="42" xfId="0" applyNumberFormat="1" applyFont="1" applyBorder="1" applyAlignment="1">
      <alignment horizontal="center" vertical="center"/>
    </xf>
    <xf numFmtId="17" fontId="48" fillId="0" borderId="9" xfId="0" applyNumberFormat="1" applyFont="1" applyBorder="1" applyAlignment="1">
      <alignment horizontal="center" vertical="center"/>
    </xf>
    <xf numFmtId="0" fontId="48" fillId="0" borderId="0" xfId="0" applyFont="1" applyBorder="1"/>
    <xf numFmtId="0" fontId="19" fillId="0" borderId="8" xfId="9" applyBorder="1" applyAlignment="1" applyProtection="1"/>
    <xf numFmtId="3" fontId="71" fillId="10" borderId="17" xfId="0" applyNumberFormat="1" applyFont="1" applyFill="1" applyBorder="1" applyAlignment="1">
      <alignment horizontal="right" vertical="center"/>
    </xf>
    <xf numFmtId="3" fontId="9" fillId="10" borderId="1" xfId="0" applyNumberFormat="1" applyFont="1" applyFill="1" applyBorder="1" applyAlignment="1">
      <alignment horizontal="left" vertical="center"/>
    </xf>
    <xf numFmtId="49" fontId="9" fillId="10" borderId="1" xfId="0" applyNumberFormat="1" applyFont="1" applyFill="1" applyBorder="1" applyAlignment="1">
      <alignment horizontal="left" vertical="center"/>
    </xf>
    <xf numFmtId="49" fontId="3" fillId="1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top" wrapText="1"/>
    </xf>
    <xf numFmtId="1" fontId="47" fillId="10" borderId="1" xfId="0" applyNumberFormat="1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1" fontId="3" fillId="10" borderId="1" xfId="1" applyNumberFormat="1" applyFont="1" applyFill="1" applyBorder="1" applyAlignment="1">
      <alignment horizontal="center" vertical="center"/>
    </xf>
    <xf numFmtId="0" fontId="19" fillId="0" borderId="42" xfId="9" applyBorder="1" applyAlignment="1" applyProtection="1">
      <alignment horizontal="left" vertical="center" wrapText="1"/>
    </xf>
    <xf numFmtId="0" fontId="48" fillId="0" borderId="10" xfId="0" applyFont="1" applyBorder="1" applyAlignment="1">
      <alignment horizontal="center"/>
    </xf>
    <xf numFmtId="0" fontId="48" fillId="0" borderId="42" xfId="0" applyFont="1" applyBorder="1" applyAlignment="1">
      <alignment horizontal="left" vertical="center" wrapText="1"/>
    </xf>
    <xf numFmtId="17" fontId="48" fillId="0" borderId="8" xfId="0" applyNumberFormat="1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42" xfId="0" applyFont="1" applyBorder="1"/>
    <xf numFmtId="0" fontId="0" fillId="0" borderId="0" xfId="0"/>
    <xf numFmtId="0" fontId="15" fillId="0" borderId="64" xfId="0" applyFont="1" applyBorder="1" applyAlignment="1">
      <alignment horizontal="left" vertical="top"/>
    </xf>
    <xf numFmtId="3" fontId="15" fillId="0" borderId="1" xfId="4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3" fontId="15" fillId="0" borderId="64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50" fillId="0" borderId="1" xfId="0" applyFont="1" applyBorder="1" applyAlignment="1">
      <alignment horizontal="center"/>
    </xf>
    <xf numFmtId="0" fontId="53" fillId="0" borderId="0" xfId="4" applyFont="1"/>
    <xf numFmtId="164" fontId="48" fillId="0" borderId="1" xfId="0" applyNumberFormat="1" applyFont="1" applyBorder="1" applyAlignment="1">
      <alignment horizontal="center" vertical="center"/>
    </xf>
    <xf numFmtId="1" fontId="50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65" fontId="48" fillId="0" borderId="1" xfId="1" applyNumberFormat="1" applyFont="1" applyBorder="1" applyAlignment="1">
      <alignment horizontal="center" vertical="center"/>
    </xf>
    <xf numFmtId="0" fontId="48" fillId="0" borderId="71" xfId="0" applyFont="1" applyBorder="1"/>
    <xf numFmtId="0" fontId="48" fillId="0" borderId="67" xfId="0" applyFont="1" applyBorder="1" applyAlignment="1">
      <alignment horizontal="left"/>
    </xf>
    <xf numFmtId="0" fontId="48" fillId="0" borderId="67" xfId="0" applyFont="1" applyBorder="1"/>
    <xf numFmtId="0" fontId="48" fillId="0" borderId="72" xfId="0" applyFont="1" applyBorder="1" applyAlignment="1">
      <alignment horizontal="left"/>
    </xf>
    <xf numFmtId="165" fontId="53" fillId="0" borderId="1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165" fontId="48" fillId="0" borderId="0" xfId="1" applyNumberFormat="1" applyFont="1" applyBorder="1" applyAlignment="1">
      <alignment horizontal="center" vertical="center"/>
    </xf>
    <xf numFmtId="165" fontId="48" fillId="0" borderId="0" xfId="1" applyNumberFormat="1" applyFont="1" applyBorder="1"/>
    <xf numFmtId="165" fontId="50" fillId="0" borderId="1" xfId="1" applyNumberFormat="1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165" fontId="53" fillId="0" borderId="1" xfId="1" applyNumberFormat="1" applyFont="1" applyBorder="1"/>
    <xf numFmtId="3" fontId="53" fillId="0" borderId="1" xfId="0" applyNumberFormat="1" applyFont="1" applyBorder="1"/>
    <xf numFmtId="0" fontId="53" fillId="0" borderId="1" xfId="0" applyFont="1" applyBorder="1"/>
    <xf numFmtId="0" fontId="19" fillId="0" borderId="6" xfId="9" applyBorder="1" applyAlignment="1" applyProtection="1">
      <alignment horizontal="left" vertical="center" wrapText="1"/>
    </xf>
    <xf numFmtId="10" fontId="48" fillId="0" borderId="0" xfId="2" applyNumberFormat="1" applyFont="1" applyFill="1" applyBorder="1"/>
    <xf numFmtId="0" fontId="50" fillId="0" borderId="0" xfId="0" applyFont="1" applyAlignment="1">
      <alignment horizontal="right" vertical="center"/>
    </xf>
    <xf numFmtId="0" fontId="50" fillId="0" borderId="1" xfId="0" applyFont="1" applyBorder="1" applyAlignment="1">
      <alignment horizontal="right" vertical="center"/>
    </xf>
    <xf numFmtId="167" fontId="48" fillId="0" borderId="1" xfId="0" applyNumberFormat="1" applyFont="1" applyFill="1" applyBorder="1" applyAlignment="1">
      <alignment vertical="center"/>
    </xf>
    <xf numFmtId="10" fontId="48" fillId="0" borderId="1" xfId="2" applyNumberFormat="1" applyFont="1" applyFill="1" applyBorder="1"/>
    <xf numFmtId="0" fontId="16" fillId="37" borderId="1" xfId="0" applyFont="1" applyFill="1" applyBorder="1"/>
    <xf numFmtId="2" fontId="50" fillId="37" borderId="1" xfId="0" applyNumberFormat="1" applyFont="1" applyFill="1" applyBorder="1"/>
    <xf numFmtId="167" fontId="50" fillId="37" borderId="1" xfId="0" applyNumberFormat="1" applyFont="1" applyFill="1" applyBorder="1"/>
    <xf numFmtId="10" fontId="50" fillId="37" borderId="1" xfId="2" applyNumberFormat="1" applyFont="1" applyFill="1" applyBorder="1"/>
    <xf numFmtId="0" fontId="50" fillId="0" borderId="1" xfId="0" applyFont="1" applyFill="1" applyBorder="1" applyAlignment="1">
      <alignment vertical="center"/>
    </xf>
    <xf numFmtId="167" fontId="50" fillId="0" borderId="1" xfId="0" applyNumberFormat="1" applyFont="1" applyFill="1" applyBorder="1" applyAlignment="1">
      <alignment vertical="center"/>
    </xf>
    <xf numFmtId="167" fontId="48" fillId="0" borderId="1" xfId="0" applyNumberFormat="1" applyFont="1" applyFill="1" applyBorder="1"/>
    <xf numFmtId="167" fontId="48" fillId="0" borderId="1" xfId="0" applyNumberFormat="1" applyFont="1" applyBorder="1" applyAlignment="1">
      <alignment vertical="center"/>
    </xf>
    <xf numFmtId="0" fontId="16" fillId="0" borderId="59" xfId="0" applyFont="1" applyBorder="1"/>
    <xf numFmtId="167" fontId="50" fillId="0" borderId="64" xfId="0" applyNumberFormat="1" applyFont="1" applyBorder="1" applyAlignment="1">
      <alignment vertical="center"/>
    </xf>
    <xf numFmtId="166" fontId="50" fillId="0" borderId="64" xfId="2" applyNumberFormat="1" applyFont="1" applyBorder="1" applyAlignment="1">
      <alignment vertical="center"/>
    </xf>
    <xf numFmtId="0" fontId="15" fillId="0" borderId="1" xfId="0" quotePrefix="1" applyFont="1" applyBorder="1" applyAlignment="1">
      <alignment horizontal="left" vertical="center"/>
    </xf>
    <xf numFmtId="167" fontId="15" fillId="0" borderId="1" xfId="0" applyNumberFormat="1" applyFont="1" applyBorder="1" applyAlignment="1">
      <alignment vertical="center"/>
    </xf>
    <xf numFmtId="0" fontId="48" fillId="0" borderId="1" xfId="5426" applyFont="1" applyFill="1" applyBorder="1" applyAlignment="1">
      <alignment vertical="center"/>
    </xf>
    <xf numFmtId="167" fontId="48" fillId="0" borderId="1" xfId="5426" applyNumberFormat="1" applyFont="1" applyFill="1" applyBorder="1" applyAlignment="1">
      <alignment vertical="center"/>
    </xf>
    <xf numFmtId="0" fontId="48" fillId="0" borderId="0" xfId="5426" applyFont="1" applyFill="1" applyBorder="1" applyAlignment="1">
      <alignment vertical="center"/>
    </xf>
    <xf numFmtId="167" fontId="48" fillId="0" borderId="0" xfId="5426" applyNumberFormat="1" applyFont="1" applyFill="1" applyBorder="1" applyAlignment="1">
      <alignment vertical="center"/>
    </xf>
    <xf numFmtId="170" fontId="50" fillId="0" borderId="64" xfId="0" applyNumberFormat="1" applyFont="1" applyBorder="1" applyAlignment="1">
      <alignment vertical="center"/>
    </xf>
    <xf numFmtId="170" fontId="15" fillId="0" borderId="1" xfId="0" applyNumberFormat="1" applyFont="1" applyBorder="1" applyAlignment="1">
      <alignment vertical="center"/>
    </xf>
    <xf numFmtId="0" fontId="48" fillId="4" borderId="0" xfId="0" applyFont="1" applyFill="1" applyAlignment="1">
      <alignment vertical="center" wrapText="1"/>
    </xf>
    <xf numFmtId="0" fontId="50" fillId="3" borderId="0" xfId="0" applyFont="1" applyFill="1" applyAlignment="1">
      <alignment vertical="center"/>
    </xf>
    <xf numFmtId="170" fontId="50" fillId="3" borderId="0" xfId="0" applyNumberFormat="1" applyFont="1" applyFill="1" applyAlignment="1">
      <alignment vertical="center"/>
    </xf>
    <xf numFmtId="170" fontId="48" fillId="4" borderId="0" xfId="0" applyNumberFormat="1" applyFont="1" applyFill="1" applyAlignment="1">
      <alignment vertical="center" wrapText="1"/>
    </xf>
    <xf numFmtId="0" fontId="48" fillId="0" borderId="1" xfId="0" quotePrefix="1" applyFont="1" applyBorder="1" applyAlignment="1">
      <alignment horizontal="left"/>
    </xf>
    <xf numFmtId="0" fontId="50" fillId="3" borderId="1" xfId="0" applyFont="1" applyFill="1" applyBorder="1" applyAlignment="1">
      <alignment vertical="center"/>
    </xf>
    <xf numFmtId="167" fontId="50" fillId="3" borderId="1" xfId="0" applyNumberFormat="1" applyFont="1" applyFill="1" applyBorder="1" applyAlignment="1">
      <alignment vertical="center"/>
    </xf>
    <xf numFmtId="164" fontId="48" fillId="0" borderId="1" xfId="0" applyNumberFormat="1" applyFont="1" applyBorder="1" applyAlignment="1">
      <alignment vertical="center"/>
    </xf>
    <xf numFmtId="0" fontId="49" fillId="39" borderId="0" xfId="0" applyFont="1" applyFill="1"/>
    <xf numFmtId="49" fontId="48" fillId="0" borderId="1" xfId="0" applyNumberFormat="1" applyFont="1" applyBorder="1"/>
    <xf numFmtId="16" fontId="48" fillId="0" borderId="1" xfId="0" applyNumberFormat="1" applyFont="1" applyBorder="1"/>
    <xf numFmtId="0" fontId="48" fillId="0" borderId="64" xfId="0" applyFont="1" applyBorder="1"/>
    <xf numFmtId="16" fontId="48" fillId="0" borderId="64" xfId="0" applyNumberFormat="1" applyFont="1" applyBorder="1"/>
    <xf numFmtId="49" fontId="48" fillId="0" borderId="1" xfId="0" applyNumberFormat="1" applyFont="1" applyBorder="1" applyAlignment="1">
      <alignment horizontal="left"/>
    </xf>
    <xf numFmtId="49" fontId="48" fillId="0" borderId="0" xfId="0" applyNumberFormat="1" applyFont="1" applyAlignment="1">
      <alignment horizontal="left"/>
    </xf>
    <xf numFmtId="0" fontId="48" fillId="0" borderId="11" xfId="0" applyFont="1" applyBorder="1"/>
    <xf numFmtId="164" fontId="15" fillId="0" borderId="1" xfId="0" applyNumberFormat="1" applyFont="1" applyBorder="1" applyAlignment="1">
      <alignment horizontal="right" vertical="center"/>
    </xf>
    <xf numFmtId="0" fontId="48" fillId="0" borderId="0" xfId="0" applyFont="1" applyAlignment="1">
      <alignment horizontal="center"/>
    </xf>
    <xf numFmtId="0" fontId="16" fillId="0" borderId="0" xfId="4" applyFont="1" applyAlignment="1">
      <alignment horizontal="left" vertical="top" wrapText="1"/>
    </xf>
    <xf numFmtId="168" fontId="15" fillId="0" borderId="0" xfId="0" applyNumberFormat="1" applyFont="1"/>
    <xf numFmtId="168" fontId="48" fillId="0" borderId="0" xfId="0" applyNumberFormat="1" applyFont="1"/>
    <xf numFmtId="165" fontId="53" fillId="0" borderId="0" xfId="1" applyNumberFormat="1" applyFont="1" applyAlignment="1">
      <alignment horizontal="left" indent="2"/>
    </xf>
    <xf numFmtId="165" fontId="59" fillId="0" borderId="0" xfId="1" applyNumberFormat="1" applyFont="1" applyAlignment="1">
      <alignment horizontal="left" indent="2"/>
    </xf>
    <xf numFmtId="0" fontId="48" fillId="4" borderId="1" xfId="0" applyFont="1" applyFill="1" applyBorder="1" applyAlignment="1">
      <alignment horizontal="right"/>
    </xf>
    <xf numFmtId="166" fontId="48" fillId="4" borderId="1" xfId="2" applyNumberFormat="1" applyFont="1" applyFill="1" applyBorder="1" applyAlignment="1">
      <alignment horizontal="right"/>
    </xf>
    <xf numFmtId="0" fontId="48" fillId="37" borderId="1" xfId="0" applyFont="1" applyFill="1" applyBorder="1"/>
    <xf numFmtId="3" fontId="48" fillId="37" borderId="1" xfId="0" applyNumberFormat="1" applyFont="1" applyFill="1" applyBorder="1" applyAlignment="1">
      <alignment horizontal="right"/>
    </xf>
    <xf numFmtId="166" fontId="48" fillId="37" borderId="1" xfId="2" applyNumberFormat="1" applyFont="1" applyFill="1" applyBorder="1" applyAlignment="1">
      <alignment horizontal="right"/>
    </xf>
    <xf numFmtId="3" fontId="50" fillId="4" borderId="1" xfId="0" applyNumberFormat="1" applyFont="1" applyFill="1" applyBorder="1" applyAlignment="1">
      <alignment horizontal="right"/>
    </xf>
    <xf numFmtId="0" fontId="19" fillId="0" borderId="0" xfId="9" applyAlignment="1" applyProtection="1"/>
    <xf numFmtId="170" fontId="16" fillId="0" borderId="1" xfId="0" applyNumberFormat="1" applyFont="1" applyBorder="1" applyAlignment="1">
      <alignment horizontal="right" vertical="top"/>
    </xf>
    <xf numFmtId="165" fontId="48" fillId="10" borderId="1" xfId="1" applyNumberFormat="1" applyFont="1" applyFill="1" applyBorder="1" applyAlignment="1">
      <alignment horizontal="right"/>
    </xf>
    <xf numFmtId="165" fontId="48" fillId="10" borderId="1" xfId="0" applyNumberFormat="1" applyFont="1" applyFill="1" applyBorder="1"/>
    <xf numFmtId="165" fontId="48" fillId="10" borderId="1" xfId="1" applyNumberFormat="1" applyFont="1" applyFill="1" applyBorder="1"/>
    <xf numFmtId="165" fontId="48" fillId="10" borderId="1" xfId="0" applyNumberFormat="1" applyFont="1" applyFill="1" applyBorder="1" applyAlignment="1">
      <alignment horizontal="right"/>
    </xf>
    <xf numFmtId="165" fontId="18" fillId="10" borderId="1" xfId="1" applyNumberFormat="1" applyFont="1" applyFill="1" applyBorder="1" applyAlignment="1">
      <alignment horizontal="right"/>
    </xf>
    <xf numFmtId="0" fontId="5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0" fillId="0" borderId="44" xfId="0" applyFont="1" applyBorder="1" applyAlignment="1">
      <alignment horizontal="center"/>
    </xf>
    <xf numFmtId="0" fontId="50" fillId="0" borderId="45" xfId="0" applyFont="1" applyBorder="1" applyAlignment="1">
      <alignment horizontal="center"/>
    </xf>
    <xf numFmtId="0" fontId="50" fillId="0" borderId="46" xfId="0" applyFont="1" applyBorder="1" applyAlignment="1">
      <alignment horizontal="center"/>
    </xf>
    <xf numFmtId="0" fontId="50" fillId="0" borderId="52" xfId="0" applyFont="1" applyBorder="1" applyAlignment="1">
      <alignment horizontal="center"/>
    </xf>
    <xf numFmtId="0" fontId="50" fillId="0" borderId="53" xfId="0" applyFont="1" applyBorder="1" applyAlignment="1">
      <alignment horizontal="center"/>
    </xf>
    <xf numFmtId="0" fontId="50" fillId="0" borderId="54" xfId="0" applyFont="1" applyBorder="1" applyAlignment="1">
      <alignment horizontal="center"/>
    </xf>
    <xf numFmtId="0" fontId="50" fillId="0" borderId="3" xfId="0" applyFont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0" fontId="9" fillId="0" borderId="1" xfId="0" applyFont="1" applyFill="1" applyBorder="1" applyAlignment="1">
      <alignment vertical="top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/>
    </xf>
    <xf numFmtId="0" fontId="16" fillId="0" borderId="64" xfId="0" applyFont="1" applyFill="1" applyBorder="1" applyAlignment="1">
      <alignment horizontal="center" vertical="center"/>
    </xf>
    <xf numFmtId="0" fontId="16" fillId="0" borderId="5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48" fillId="0" borderId="4" xfId="0" applyFont="1" applyBorder="1"/>
    <xf numFmtId="0" fontId="48" fillId="0" borderId="5" xfId="0" applyFont="1" applyBorder="1"/>
    <xf numFmtId="0" fontId="6" fillId="0" borderId="0" xfId="0" applyFont="1" applyAlignment="1">
      <alignment horizontal="center" vertical="center" wrapText="1"/>
    </xf>
    <xf numFmtId="0" fontId="0" fillId="0" borderId="0" xfId="0"/>
    <xf numFmtId="0" fontId="0" fillId="0" borderId="52" xfId="0" applyFont="1" applyBorder="1" applyAlignment="1">
      <alignment horizontal="center"/>
    </xf>
    <xf numFmtId="0" fontId="0" fillId="0" borderId="53" xfId="0" applyFont="1" applyBorder="1" applyAlignment="1">
      <alignment horizontal="center"/>
    </xf>
    <xf numFmtId="0" fontId="0" fillId="0" borderId="54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16" fillId="0" borderId="63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0" fontId="48" fillId="0" borderId="3" xfId="0" applyFont="1" applyBorder="1" applyAlignment="1">
      <alignment horizontal="center" wrapText="1"/>
    </xf>
    <xf numFmtId="0" fontId="48" fillId="0" borderId="4" xfId="0" applyFont="1" applyBorder="1" applyAlignment="1">
      <alignment horizontal="center" wrapText="1"/>
    </xf>
    <xf numFmtId="0" fontId="48" fillId="0" borderId="5" xfId="0" applyFont="1" applyBorder="1" applyAlignment="1">
      <alignment horizontal="center" wrapText="1"/>
    </xf>
    <xf numFmtId="0" fontId="16" fillId="0" borderId="0" xfId="4" applyFont="1" applyAlignment="1">
      <alignment horizontal="center" vertical="center" wrapText="1"/>
    </xf>
    <xf numFmtId="0" fontId="53" fillId="0" borderId="0" xfId="4" applyFont="1"/>
    <xf numFmtId="49" fontId="15" fillId="0" borderId="1" xfId="0" applyNumberFormat="1" applyFont="1" applyBorder="1" applyAlignment="1">
      <alignment horizontal="center" vertical="center" wrapText="1"/>
    </xf>
    <xf numFmtId="49" fontId="50" fillId="0" borderId="21" xfId="0" applyNumberFormat="1" applyFont="1" applyBorder="1" applyAlignment="1">
      <alignment horizontal="center" vertical="center" wrapText="1"/>
    </xf>
    <xf numFmtId="49" fontId="50" fillId="0" borderId="22" xfId="0" applyNumberFormat="1" applyFont="1" applyBorder="1" applyAlignment="1">
      <alignment horizontal="center" vertical="center" wrapText="1"/>
    </xf>
    <xf numFmtId="49" fontId="50" fillId="0" borderId="23" xfId="0" applyNumberFormat="1" applyFont="1" applyBorder="1" applyAlignment="1">
      <alignment horizontal="center" vertical="center" wrapText="1"/>
    </xf>
    <xf numFmtId="0" fontId="50" fillId="4" borderId="0" xfId="0" applyFont="1" applyFill="1" applyAlignment="1">
      <alignment horizontal="left" vertical="top" wrapText="1"/>
    </xf>
    <xf numFmtId="0" fontId="48" fillId="4" borderId="1" xfId="0" applyFont="1" applyFill="1" applyBorder="1" applyAlignment="1">
      <alignment horizontal="center"/>
    </xf>
    <xf numFmtId="0" fontId="15" fillId="0" borderId="17" xfId="0" applyFont="1" applyBorder="1"/>
  </cellXfs>
  <cellStyles count="5435">
    <cellStyle name="%" xfId="7" xr:uid="{EBEAF070-BBF9-43BF-86FD-8A6A7768E738}"/>
    <cellStyle name="20% - Accent1 2" xfId="1058" xr:uid="{DFF41F30-352E-470E-AFEB-690DE511E630}"/>
    <cellStyle name="20% - Accent1 3" xfId="14" xr:uid="{B509C75A-304D-4D61-AD04-A518507F8642}"/>
    <cellStyle name="20% - Accent2 2" xfId="1059" xr:uid="{D4FA4298-B945-434C-A8A5-6A61E5DFB5B3}"/>
    <cellStyle name="20% - Accent2 3" xfId="15" xr:uid="{5563EFE6-85B5-45A3-A653-580991866442}"/>
    <cellStyle name="20% - Accent3 2" xfId="1060" xr:uid="{A2FE6019-7D69-4092-85FC-740360A93703}"/>
    <cellStyle name="20% - Accent3 3" xfId="16" xr:uid="{FE1AB80E-9F43-47D6-AA2A-E994A849D180}"/>
    <cellStyle name="20% - Accent4 2" xfId="1061" xr:uid="{3D70820A-2726-413E-94DD-2662D20303EE}"/>
    <cellStyle name="20% - Accent4 3" xfId="17" xr:uid="{1A248E39-CC3A-413C-8A1A-ED0EC8CAA06A}"/>
    <cellStyle name="20% - Accent5 2" xfId="1062" xr:uid="{33EAEE5D-81A7-4B5B-8B7E-A04C8E8201CF}"/>
    <cellStyle name="20% - Accent5 3" xfId="18" xr:uid="{5CF32A7E-BAC9-40B5-A0F3-092B5418AB09}"/>
    <cellStyle name="20% - Accent6 2" xfId="1063" xr:uid="{38927253-983B-401F-8AEF-18D291705D88}"/>
    <cellStyle name="20% - Accent6 3" xfId="19" xr:uid="{224476C6-724B-44B7-A357-1B6A73F41CAD}"/>
    <cellStyle name="40% - Accent1" xfId="5426" builtinId="31"/>
    <cellStyle name="40% - Accent1 2" xfId="1064" xr:uid="{69843F10-2D30-4B24-B4B9-099B0EA7694E}"/>
    <cellStyle name="40% - Accent1 3" xfId="20" xr:uid="{AE7B25A5-C234-4662-9AB6-774F6E18EA90}"/>
    <cellStyle name="40% - Accent2 2" xfId="1065" xr:uid="{FD4504B3-B382-4C5D-8D35-2CA0B7862049}"/>
    <cellStyle name="40% - Accent2 3" xfId="21" xr:uid="{37998A14-F354-407D-A71B-2D5D74100DEC}"/>
    <cellStyle name="40% - Accent3 2" xfId="1066" xr:uid="{2F037AF6-6B8A-463C-993A-B3824C09E0B4}"/>
    <cellStyle name="40% - Accent3 3" xfId="22" xr:uid="{7175B386-DCED-41E2-BEB1-F0179F9530D3}"/>
    <cellStyle name="40% - Accent4 2" xfId="1067" xr:uid="{08F9C63C-7907-430A-A2D3-AD6C007A80CC}"/>
    <cellStyle name="40% - Accent4 3" xfId="23" xr:uid="{AFDF8443-62D5-4DDA-B0CA-4017BB73DC55}"/>
    <cellStyle name="40% - Accent5 2" xfId="1068" xr:uid="{0ACD22B2-DA11-49FD-9709-255E58CA4BCB}"/>
    <cellStyle name="40% - Accent5 3" xfId="24" xr:uid="{5DEB03CD-42CA-4C30-96AC-1008FB4DA862}"/>
    <cellStyle name="40% - Accent6 2" xfId="1069" xr:uid="{904CA224-B681-432D-820C-5B43A78DC5C1}"/>
    <cellStyle name="40% - Accent6 3" xfId="25" xr:uid="{0D9F6826-EDC6-44BF-87FE-0AC1DB63F0A8}"/>
    <cellStyle name="60% - Accent1" xfId="3" builtinId="32"/>
    <cellStyle name="60% - Accent1 2" xfId="6" xr:uid="{DABFA968-F8C3-445D-81F6-3FDFD1DFB3BD}"/>
    <cellStyle name="60% - Accent1 2 2" xfId="1070" xr:uid="{15558888-B7D5-481C-AE96-1996896F629B}"/>
    <cellStyle name="60% - Accent1 3" xfId="26" xr:uid="{21426712-55E7-44B6-923A-E1FAA879BE10}"/>
    <cellStyle name="60% - Accent2 2" xfId="1071" xr:uid="{B4FFC67D-A4E6-4480-B0C7-D92EC3D968DE}"/>
    <cellStyle name="60% - Accent2 3" xfId="27" xr:uid="{B2C213A0-C863-420B-983A-15BCF5259948}"/>
    <cellStyle name="60% - Accent3 2" xfId="1072" xr:uid="{980B67E9-DECC-44EE-9971-452D5A52266E}"/>
    <cellStyle name="60% - Accent3 3" xfId="28" xr:uid="{98E3FCE4-90AE-4F00-8AD4-480A3E31FC97}"/>
    <cellStyle name="60% - Accent4 2" xfId="1073" xr:uid="{C4A58B6B-EFBB-474D-A08E-FF412B0B0897}"/>
    <cellStyle name="60% - Accent4 3" xfId="29" xr:uid="{F8F3F8A5-5A60-47EF-8DF7-927DDD20FBB3}"/>
    <cellStyle name="60% - Accent5 2" xfId="1074" xr:uid="{6462D6C1-07E3-48D6-8F99-873706B40958}"/>
    <cellStyle name="60% - Accent5 3" xfId="30" xr:uid="{87A93971-1C58-4985-8823-8A0BEC595DBE}"/>
    <cellStyle name="60% - Accent6 2" xfId="1075" xr:uid="{B036E42D-8316-431F-8A89-1DC51B307F91}"/>
    <cellStyle name="60% - Accent6 3" xfId="31" xr:uid="{B716D0D2-AF7E-4C55-B4E0-F91E796A97B6}"/>
    <cellStyle name="Accent1" xfId="5428" builtinId="29"/>
    <cellStyle name="Accent1 2" xfId="1076" xr:uid="{4D0B11EB-AD90-4DA5-B009-592FBE1CE8B3}"/>
    <cellStyle name="Accent1 3" xfId="32" xr:uid="{9369149D-AB91-4A7F-B804-B52AF31E7D66}"/>
    <cellStyle name="Accent2 2" xfId="1077" xr:uid="{AF2B786D-4F78-48A9-98B6-E74D6CC10E9D}"/>
    <cellStyle name="Accent2 3" xfId="33" xr:uid="{40F66A94-8D3E-49B6-90D8-8A5626BD7F96}"/>
    <cellStyle name="Accent3 2" xfId="1078" xr:uid="{D91DF4CA-AEBE-4625-8E1E-1097F78125B1}"/>
    <cellStyle name="Accent3 3" xfId="34" xr:uid="{E6885614-AF1E-40C6-AB7B-56FB431096AA}"/>
    <cellStyle name="Accent4 2" xfId="1079" xr:uid="{D6C0B939-4E7E-472E-B604-4DCC69B4F898}"/>
    <cellStyle name="Accent4 3" xfId="35" xr:uid="{29279B74-3CFA-4E10-BFC1-E9BDD170FA09}"/>
    <cellStyle name="Accent5 2" xfId="1080" xr:uid="{4A699D77-9536-49B2-B036-92ED9849A7E1}"/>
    <cellStyle name="Accent5 3" xfId="36" xr:uid="{3FBEA12A-0FB1-44AB-B8E1-5369A0600D0F}"/>
    <cellStyle name="Accent6 2" xfId="1081" xr:uid="{58212FAB-38DB-4BDB-A796-DD3E43C227E8}"/>
    <cellStyle name="Accent6 3" xfId="37" xr:uid="{20166AB1-AF56-4670-BAA3-F8FEFD6EF94A}"/>
    <cellStyle name="Bad 2" xfId="1082" xr:uid="{AAE582D8-3BBF-4BA7-A660-AB146D945292}"/>
    <cellStyle name="Bad 3" xfId="38" xr:uid="{20F0B83A-2D95-4B1D-9504-AB8338CDCF09}"/>
    <cellStyle name="Calculation 10" xfId="66" xr:uid="{E03F1EBE-B168-49B0-BDA4-ADA4FFF8F59F}"/>
    <cellStyle name="Calculation 10 10" xfId="67" xr:uid="{99BF3FE1-D619-4570-A939-9B81FB9C0A01}"/>
    <cellStyle name="Calculation 10 10 2" xfId="2085" xr:uid="{528249A6-35E7-4700-B349-9569587D1620}"/>
    <cellStyle name="Calculation 10 10 3" xfId="2142" xr:uid="{12BE4252-5077-49A9-8D96-E437620D1B0E}"/>
    <cellStyle name="Calculation 10 10 4" xfId="2143" xr:uid="{F07BCA35-BA89-4E42-A4A8-C4BAD8285A35}"/>
    <cellStyle name="Calculation 10 10 5" xfId="2144" xr:uid="{66BA9B84-111E-4BAB-A9E1-5A020E071FCA}"/>
    <cellStyle name="Calculation 10 11" xfId="68" xr:uid="{5F583D8B-9053-481D-83CE-FED6052742FC}"/>
    <cellStyle name="Calculation 10 11 2" xfId="2084" xr:uid="{F4739749-0543-4A10-A07E-0C6A7D137EE7}"/>
    <cellStyle name="Calculation 10 11 3" xfId="2145" xr:uid="{F1AA57D2-984B-4C28-97CC-0C4E5B2D26A6}"/>
    <cellStyle name="Calculation 10 11 4" xfId="2146" xr:uid="{4C984231-BE00-4BE2-9801-CEFC2CD4FEDE}"/>
    <cellStyle name="Calculation 10 11 5" xfId="2147" xr:uid="{A2A1EB38-E73C-4330-ACF8-59F3889B995B}"/>
    <cellStyle name="Calculation 10 12" xfId="2086" xr:uid="{0A59DBA0-76B0-497B-942A-FC7829619EFD}"/>
    <cellStyle name="Calculation 10 12 2" xfId="2148" xr:uid="{29FFA10B-D8AE-4662-86B3-5409FDC7B128}"/>
    <cellStyle name="Calculation 10 12 3" xfId="2149" xr:uid="{A5805457-249E-46CD-9863-84744277A244}"/>
    <cellStyle name="Calculation 10 12 4" xfId="2150" xr:uid="{29DE3CF2-A050-41A8-9CF9-307AB14AAD10}"/>
    <cellStyle name="Calculation 10 12 5" xfId="2151" xr:uid="{1207B64B-1427-4BF2-A9CA-E0C695B28DB6}"/>
    <cellStyle name="Calculation 10 13" xfId="2152" xr:uid="{177FC3D5-A1FF-4C17-BE19-FFA4318BF422}"/>
    <cellStyle name="Calculation 10 14" xfId="2153" xr:uid="{529095D6-BAD7-4941-8C33-1C8D1627B8F1}"/>
    <cellStyle name="Calculation 10 15" xfId="2154" xr:uid="{FA1A5887-008E-43A0-8F94-8034F26AB16F}"/>
    <cellStyle name="Calculation 10 16" xfId="2155" xr:uid="{7A10ED64-04CD-42CC-9A41-D9570E177F02}"/>
    <cellStyle name="Calculation 10 2" xfId="69" xr:uid="{67253024-BB44-4E47-9E9C-B1C6E8B723D9}"/>
    <cellStyle name="Calculation 10 2 2" xfId="70" xr:uid="{94B8C18B-FBCB-4194-A44E-C2AA22A2F2DC}"/>
    <cellStyle name="Calculation 10 2 2 2" xfId="2082" xr:uid="{51085227-89F9-491A-9715-44F188E5CCD5}"/>
    <cellStyle name="Calculation 10 2 2 3" xfId="2156" xr:uid="{4212B7B1-0729-4543-A3F1-EC67EA9B6B2B}"/>
    <cellStyle name="Calculation 10 2 2 4" xfId="2157" xr:uid="{4D477CED-C8E2-4036-A30A-997BBBA8E691}"/>
    <cellStyle name="Calculation 10 2 2 5" xfId="2158" xr:uid="{A2E1C18D-00BF-4D0D-8292-522C796318D8}"/>
    <cellStyle name="Calculation 10 2 3" xfId="2083" xr:uid="{8EA08BAE-3D27-4C13-AF23-1F355A8A9616}"/>
    <cellStyle name="Calculation 10 2 4" xfId="2159" xr:uid="{BED50861-17F8-4ACF-B78F-28C9358D959D}"/>
    <cellStyle name="Calculation 10 2 5" xfId="2160" xr:uid="{1A151D40-CD4A-4610-A6FA-EA0394D9398D}"/>
    <cellStyle name="Calculation 10 2 6" xfId="2161" xr:uid="{0BD3FAA2-C61D-4626-9AC3-86FEBE7529AA}"/>
    <cellStyle name="Calculation 10 3" xfId="71" xr:uid="{8D53B81F-9EB4-4DBE-B25F-15E20001B414}"/>
    <cellStyle name="Calculation 10 3 2" xfId="72" xr:uid="{C9926235-C333-43E9-A433-1F789DAC58FB}"/>
    <cellStyle name="Calculation 10 3 2 2" xfId="2080" xr:uid="{77FE9F62-F471-4A86-91AE-84AF64AC5EF2}"/>
    <cellStyle name="Calculation 10 3 2 3" xfId="2162" xr:uid="{5ADDBEBE-B1AB-4CD1-91EB-3000B76C1703}"/>
    <cellStyle name="Calculation 10 3 2 4" xfId="2163" xr:uid="{8F3E0617-D2DF-49D1-91DB-2DCAAFEAE719}"/>
    <cellStyle name="Calculation 10 3 2 5" xfId="2164" xr:uid="{5A3B88CC-0FFB-4883-9350-F5B7B2FD4A5E}"/>
    <cellStyle name="Calculation 10 3 3" xfId="2081" xr:uid="{A9DEB975-C4BD-4778-992B-B5F2018035BE}"/>
    <cellStyle name="Calculation 10 3 4" xfId="2165" xr:uid="{7873967D-1A50-49BB-8A80-6F9A9C49FA73}"/>
    <cellStyle name="Calculation 10 3 5" xfId="2166" xr:uid="{67BCEC01-1408-4008-83C3-514656DCEC08}"/>
    <cellStyle name="Calculation 10 3 6" xfId="2167" xr:uid="{7D23A47C-0322-463D-BBAA-5C9FA797A383}"/>
    <cellStyle name="Calculation 10 4" xfId="73" xr:uid="{D0DF071D-B97A-4351-A2C9-A8BB0A75827A}"/>
    <cellStyle name="Calculation 10 4 2" xfId="74" xr:uid="{1D6B5ECE-9499-42C9-B48E-76ED9B5B2F02}"/>
    <cellStyle name="Calculation 10 4 2 2" xfId="2078" xr:uid="{3B7ED849-7FE0-4AB9-9086-54270C6EA089}"/>
    <cellStyle name="Calculation 10 4 2 3" xfId="2168" xr:uid="{2867BBCD-D3A7-420E-9458-9F1EEFB56EBA}"/>
    <cellStyle name="Calculation 10 4 2 4" xfId="2169" xr:uid="{2EC9DB1C-DA19-485F-BEF5-B9F346C50E46}"/>
    <cellStyle name="Calculation 10 4 2 5" xfId="2170" xr:uid="{1F27F96C-36E3-4115-B738-A193C8D617E0}"/>
    <cellStyle name="Calculation 10 4 3" xfId="2079" xr:uid="{28A0E48D-39C0-4856-A425-4AD67AE96AD7}"/>
    <cellStyle name="Calculation 10 4 4" xfId="2171" xr:uid="{2CBC7D5A-51DD-4E2A-98E3-6A5CF2071A17}"/>
    <cellStyle name="Calculation 10 4 5" xfId="2172" xr:uid="{C9F5B84B-9415-408C-9977-83AD8C6015A3}"/>
    <cellStyle name="Calculation 10 4 6" xfId="2173" xr:uid="{35AF273D-C950-4009-8F2F-55495A19D09F}"/>
    <cellStyle name="Calculation 10 5" xfId="75" xr:uid="{A076BBB0-7CC8-4F23-85D0-C0133E66FCBA}"/>
    <cellStyle name="Calculation 10 5 2" xfId="76" xr:uid="{0C336F0C-9D85-496E-96BB-69B350C930A7}"/>
    <cellStyle name="Calculation 10 5 2 2" xfId="2076" xr:uid="{85F7DABE-94F8-4E8F-AC1C-5A8DBB5CB99F}"/>
    <cellStyle name="Calculation 10 5 2 3" xfId="2174" xr:uid="{517FCE46-95AC-4AFD-A63F-25A70CF75E43}"/>
    <cellStyle name="Calculation 10 5 2 4" xfId="2175" xr:uid="{87E83823-908B-4457-852D-88697A7FC5C9}"/>
    <cellStyle name="Calculation 10 5 2 5" xfId="2176" xr:uid="{B891B6A8-F2E6-40EC-903D-647800FB13F8}"/>
    <cellStyle name="Calculation 10 5 3" xfId="2077" xr:uid="{1B68D324-C2E5-4381-9665-CB697CB17946}"/>
    <cellStyle name="Calculation 10 5 4" xfId="2177" xr:uid="{AE213A3D-8349-435E-970E-34C7C490492C}"/>
    <cellStyle name="Calculation 10 5 5" xfId="2178" xr:uid="{ED43971D-DC41-457E-B859-462ACF38EDCE}"/>
    <cellStyle name="Calculation 10 5 6" xfId="2179" xr:uid="{A25EE0B7-03D4-43CD-AEEB-46778493FD7E}"/>
    <cellStyle name="Calculation 10 6" xfId="77" xr:uid="{81F88EFF-480E-4DDD-8485-49848668CC53}"/>
    <cellStyle name="Calculation 10 6 2" xfId="78" xr:uid="{D34B3517-12CA-4FB6-B710-12D811CF01E8}"/>
    <cellStyle name="Calculation 10 6 2 2" xfId="2074" xr:uid="{40DA076E-D7A1-4886-AF7B-8C7437E35527}"/>
    <cellStyle name="Calculation 10 6 2 3" xfId="2180" xr:uid="{6EDC0E28-A4E2-4B58-BCA6-E62B4D27114A}"/>
    <cellStyle name="Calculation 10 6 2 4" xfId="2181" xr:uid="{29E30473-39FD-4126-88E3-FCA7EDFDD376}"/>
    <cellStyle name="Calculation 10 6 2 5" xfId="2182" xr:uid="{0D6E5FCA-443D-4474-96D8-20EF636223EB}"/>
    <cellStyle name="Calculation 10 6 3" xfId="2075" xr:uid="{4D919276-FD96-45BC-8165-9D0025BFDDCC}"/>
    <cellStyle name="Calculation 10 6 4" xfId="2183" xr:uid="{79F3A9B8-3815-4680-A173-CC484CB3F9C8}"/>
    <cellStyle name="Calculation 10 6 5" xfId="2184" xr:uid="{9E596CEE-0ED4-4E7D-9331-BDC3D6AB86A0}"/>
    <cellStyle name="Calculation 10 6 6" xfId="2185" xr:uid="{146E521C-7910-48D2-86A6-086FF9BF0EF3}"/>
    <cellStyle name="Calculation 10 7" xfId="79" xr:uid="{9B25D6C3-F77C-4EDE-A81A-B4AD9E62C25B}"/>
    <cellStyle name="Calculation 10 7 2" xfId="80" xr:uid="{7BB22CCD-3791-47EB-9FBA-B9F35B3B5DD0}"/>
    <cellStyle name="Calculation 10 7 2 2" xfId="2072" xr:uid="{16049A8A-CB34-4D6F-BE38-6CD21092F136}"/>
    <cellStyle name="Calculation 10 7 2 3" xfId="2186" xr:uid="{CE33DF78-201F-414C-845D-1E9028909319}"/>
    <cellStyle name="Calculation 10 7 2 4" xfId="2187" xr:uid="{35B60755-32FE-493D-AEAE-5A7B76608D07}"/>
    <cellStyle name="Calculation 10 7 2 5" xfId="2188" xr:uid="{195851A9-FA06-4409-8811-3FCBD48C199D}"/>
    <cellStyle name="Calculation 10 7 3" xfId="2073" xr:uid="{1D0A602B-6140-49A7-8751-164AC08793DD}"/>
    <cellStyle name="Calculation 10 7 4" xfId="2189" xr:uid="{6F172AA3-C89D-418B-B6D4-C15BF8130E2D}"/>
    <cellStyle name="Calculation 10 7 5" xfId="2190" xr:uid="{EAD2144E-CF0E-4FD6-A89A-053A61908F61}"/>
    <cellStyle name="Calculation 10 7 6" xfId="2191" xr:uid="{ADA0E920-C016-4C75-9B2F-BC7AF621DE45}"/>
    <cellStyle name="Calculation 10 8" xfId="81" xr:uid="{B398CA09-4A28-4D75-B74B-71DD387C1742}"/>
    <cellStyle name="Calculation 10 8 2" xfId="82" xr:uid="{45F67179-3DA6-4D55-A674-9B4EFB8CEE4D}"/>
    <cellStyle name="Calculation 10 8 2 2" xfId="2070" xr:uid="{DE6AE3A6-449A-4C40-9677-98FA8A644909}"/>
    <cellStyle name="Calculation 10 8 2 3" xfId="2192" xr:uid="{63AEBF6A-B34A-44D4-8903-8DAC74E96A6A}"/>
    <cellStyle name="Calculation 10 8 2 4" xfId="2193" xr:uid="{F94F71C6-8072-44D1-8E67-99AB92E0B627}"/>
    <cellStyle name="Calculation 10 8 2 5" xfId="2194" xr:uid="{63ED343D-83DF-43FE-91B7-DA8D7591B591}"/>
    <cellStyle name="Calculation 10 8 3" xfId="2071" xr:uid="{53478BEF-3973-4902-A4FD-F60096A3E028}"/>
    <cellStyle name="Calculation 10 8 4" xfId="2195" xr:uid="{789EFCD1-5733-4206-8E62-A1FC658D1679}"/>
    <cellStyle name="Calculation 10 8 5" xfId="2196" xr:uid="{78C81634-30EB-4BC6-8DD6-83815CCCD176}"/>
    <cellStyle name="Calculation 10 8 6" xfId="2197" xr:uid="{996C1EF1-C1FA-4FEB-8097-9FA1948B4162}"/>
    <cellStyle name="Calculation 10 9" xfId="83" xr:uid="{27772B46-F054-4501-A60F-34664AF2771D}"/>
    <cellStyle name="Calculation 10 9 2" xfId="84" xr:uid="{8B8B217C-47A3-4B8C-9AFD-BCDCF5C83380}"/>
    <cellStyle name="Calculation 10 9 2 2" xfId="2068" xr:uid="{46727128-4243-4436-B4E5-43E5BA8B89BD}"/>
    <cellStyle name="Calculation 10 9 2 3" xfId="2198" xr:uid="{2E89E21D-D1C2-4EF2-AA0A-9DCC325EC4F4}"/>
    <cellStyle name="Calculation 10 9 2 4" xfId="2199" xr:uid="{4883307D-9656-4E09-AEB2-F7964A6FF182}"/>
    <cellStyle name="Calculation 10 9 2 5" xfId="2200" xr:uid="{C7A7B3CF-22CC-4BBB-80F4-11DBED43C02B}"/>
    <cellStyle name="Calculation 10 9 3" xfId="2069" xr:uid="{3BD5D723-FDB8-4984-A477-FBA259FF59A2}"/>
    <cellStyle name="Calculation 10 9 4" xfId="2201" xr:uid="{930CDF26-2390-43E8-9F4E-3CF1AE0A93F1}"/>
    <cellStyle name="Calculation 10 9 5" xfId="2202" xr:uid="{22244D05-A808-4F2F-9D2C-01476892215A}"/>
    <cellStyle name="Calculation 10 9 6" xfId="2203" xr:uid="{FC87C3C6-FD75-418B-9504-08F59C14B148}"/>
    <cellStyle name="Calculation 11" xfId="85" xr:uid="{DF1F3498-203B-4448-9B90-0008F73C5C2E}"/>
    <cellStyle name="Calculation 11 10" xfId="86" xr:uid="{F5FD2C5C-1103-4615-B870-333109941784}"/>
    <cellStyle name="Calculation 11 10 2" xfId="2066" xr:uid="{21921731-B344-4C4A-A33D-AA918F68EE8D}"/>
    <cellStyle name="Calculation 11 10 3" xfId="2204" xr:uid="{E2BFE834-F068-45E0-A4C8-2318AF18CA69}"/>
    <cellStyle name="Calculation 11 10 4" xfId="2205" xr:uid="{3D16FA17-DF45-449A-BBC7-59C58903C672}"/>
    <cellStyle name="Calculation 11 10 5" xfId="2206" xr:uid="{2CCC711D-6895-4B82-935D-8FC1144E80DD}"/>
    <cellStyle name="Calculation 11 11" xfId="2067" xr:uid="{D28DA22F-9318-4443-85CD-E8CB8FD585AD}"/>
    <cellStyle name="Calculation 11 11 2" xfId="2207" xr:uid="{5D962983-4741-413B-9B52-E62B9B5DF57A}"/>
    <cellStyle name="Calculation 11 11 3" xfId="2208" xr:uid="{4E78BEF2-D76A-4D00-A0F9-E63E4CF7C861}"/>
    <cellStyle name="Calculation 11 11 4" xfId="2209" xr:uid="{39529F59-74E2-44C4-AAC5-E945EA577725}"/>
    <cellStyle name="Calculation 11 11 5" xfId="2210" xr:uid="{4A324D54-ECC3-47C1-86DE-D198A85F9C8A}"/>
    <cellStyle name="Calculation 11 12" xfId="2211" xr:uid="{F4084C47-B5AC-4744-9D5B-7998522F9C32}"/>
    <cellStyle name="Calculation 11 13" xfId="2212" xr:uid="{C8B7353E-CC13-48A1-805F-00CFA193C5E5}"/>
    <cellStyle name="Calculation 11 14" xfId="2213" xr:uid="{F1B3F43E-A678-4369-B074-D9741D038F40}"/>
    <cellStyle name="Calculation 11 15" xfId="2214" xr:uid="{34C663D1-1CF6-41E5-8834-4E053FE99508}"/>
    <cellStyle name="Calculation 11 2" xfId="87" xr:uid="{825A773C-3D8D-4116-A181-A3E6BCD160FB}"/>
    <cellStyle name="Calculation 11 2 2" xfId="88" xr:uid="{E80CE873-ADC2-49E0-B464-C1E86FB8F45D}"/>
    <cellStyle name="Calculation 11 2 2 2" xfId="2064" xr:uid="{10973F10-6731-4BA0-89B0-86F36EB1CA43}"/>
    <cellStyle name="Calculation 11 2 2 3" xfId="2215" xr:uid="{32BB047C-F082-4662-B578-ECC76827A670}"/>
    <cellStyle name="Calculation 11 2 2 4" xfId="2216" xr:uid="{F1CC79FF-4856-4FEC-9FA6-623300B2F0A1}"/>
    <cellStyle name="Calculation 11 2 2 5" xfId="2217" xr:uid="{2B601C2A-46B6-47DD-824F-07AFD0DD2FE7}"/>
    <cellStyle name="Calculation 11 2 3" xfId="2065" xr:uid="{031D5DD4-9659-4A3D-BD54-9483098F007A}"/>
    <cellStyle name="Calculation 11 2 4" xfId="2218" xr:uid="{22EA10BE-ADA7-4641-9C83-CD3A1B4E5311}"/>
    <cellStyle name="Calculation 11 2 5" xfId="2219" xr:uid="{3B9255E2-6012-43AD-AE52-59EE014703EC}"/>
    <cellStyle name="Calculation 11 2 6" xfId="2220" xr:uid="{4952CEB2-3021-47F2-A192-5987463A42D7}"/>
    <cellStyle name="Calculation 11 3" xfId="89" xr:uid="{DA9D42F4-7F9C-4160-94B1-C43CDB579022}"/>
    <cellStyle name="Calculation 11 3 2" xfId="90" xr:uid="{23B79DD4-8CF4-48E0-8C4F-7DE11536753F}"/>
    <cellStyle name="Calculation 11 3 2 2" xfId="2062" xr:uid="{B052BACD-9821-4016-8CA5-41063B374744}"/>
    <cellStyle name="Calculation 11 3 2 3" xfId="2221" xr:uid="{55C2FF15-F74D-4159-9B4F-A79046E9473E}"/>
    <cellStyle name="Calculation 11 3 2 4" xfId="2222" xr:uid="{3D8948A7-144B-4FD8-A25E-703A6FF9B086}"/>
    <cellStyle name="Calculation 11 3 2 5" xfId="2223" xr:uid="{559BFE29-8500-4493-83A5-72C0FB645B2A}"/>
    <cellStyle name="Calculation 11 3 3" xfId="2063" xr:uid="{928D6ECC-C5BB-4DC9-9C77-DBB09B5256BE}"/>
    <cellStyle name="Calculation 11 3 4" xfId="2224" xr:uid="{7BD06718-2B90-4D5D-811C-28A0E6FD2FEC}"/>
    <cellStyle name="Calculation 11 3 5" xfId="2225" xr:uid="{DA2BE6F8-AEF7-4D1C-9D45-CD22DEFE7791}"/>
    <cellStyle name="Calculation 11 3 6" xfId="2226" xr:uid="{BFB7409B-2BAC-4147-93BD-86FF2CA2D184}"/>
    <cellStyle name="Calculation 11 4" xfId="91" xr:uid="{3E4FA015-9F54-4F2B-8398-75470D52FCAB}"/>
    <cellStyle name="Calculation 11 4 2" xfId="92" xr:uid="{3CFAB08E-03E7-4813-B92F-1F80224295F1}"/>
    <cellStyle name="Calculation 11 4 2 2" xfId="2060" xr:uid="{F3C54312-AC9F-4FAE-84B7-3372D4A12D0E}"/>
    <cellStyle name="Calculation 11 4 2 3" xfId="2227" xr:uid="{48470195-7DA0-4797-9782-06561B6E8324}"/>
    <cellStyle name="Calculation 11 4 2 4" xfId="2228" xr:uid="{A6E0A37F-1F9F-4A11-9520-5FE80B2FE1E8}"/>
    <cellStyle name="Calculation 11 4 2 5" xfId="2229" xr:uid="{78583C9E-FD98-4323-B1CD-06FCD662DCFD}"/>
    <cellStyle name="Calculation 11 4 3" xfId="2061" xr:uid="{941089EE-C23C-4ECA-9C12-CEC3C66246EB}"/>
    <cellStyle name="Calculation 11 4 4" xfId="2230" xr:uid="{771B05F4-7B57-44CB-B0D0-67DE67BC7863}"/>
    <cellStyle name="Calculation 11 4 5" xfId="2231" xr:uid="{A822DA35-C11A-401F-97BE-B8BAF77AA86E}"/>
    <cellStyle name="Calculation 11 4 6" xfId="2232" xr:uid="{F67BE608-F080-4C1A-8420-517D3FB4D9E2}"/>
    <cellStyle name="Calculation 11 5" xfId="93" xr:uid="{F6EBEC13-B487-4158-A24F-14AC4AD5D48F}"/>
    <cellStyle name="Calculation 11 5 2" xfId="94" xr:uid="{A3D28A67-032E-43F0-BF17-96AF53167562}"/>
    <cellStyle name="Calculation 11 5 2 2" xfId="2058" xr:uid="{4E6549DB-F0E1-4283-BF8D-8E8284ED0580}"/>
    <cellStyle name="Calculation 11 5 2 3" xfId="2233" xr:uid="{59990C13-6CED-4C5F-9E10-8FA699D087D7}"/>
    <cellStyle name="Calculation 11 5 2 4" xfId="2234" xr:uid="{81052907-0EDC-46E5-87D4-E20FA6CADB7B}"/>
    <cellStyle name="Calculation 11 5 2 5" xfId="2235" xr:uid="{FBFE43E7-A6E6-44AB-B0A2-A15660EDF177}"/>
    <cellStyle name="Calculation 11 5 3" xfId="2059" xr:uid="{9D4974A0-EBE0-43A4-8AB5-846825C566B6}"/>
    <cellStyle name="Calculation 11 5 4" xfId="2236" xr:uid="{75212DD6-F391-49D6-ABD9-55EF18B72DE3}"/>
    <cellStyle name="Calculation 11 5 5" xfId="2237" xr:uid="{69FBC938-C522-4989-8FFC-8FA213BA6D83}"/>
    <cellStyle name="Calculation 11 5 6" xfId="2238" xr:uid="{10FDB20A-13EF-4511-9781-F40F4548759E}"/>
    <cellStyle name="Calculation 11 6" xfId="95" xr:uid="{45246A68-5F7E-4E1D-9FCF-BE11D79693E4}"/>
    <cellStyle name="Calculation 11 6 2" xfId="96" xr:uid="{D40B80CB-B355-4CAF-B1D8-6674E67C0EE5}"/>
    <cellStyle name="Calculation 11 6 2 2" xfId="2056" xr:uid="{6BF69FA6-3B6C-4063-89A0-A5FEC5212A84}"/>
    <cellStyle name="Calculation 11 6 2 3" xfId="2239" xr:uid="{4349B230-F1BC-4639-9C1B-2AF76B709C33}"/>
    <cellStyle name="Calculation 11 6 2 4" xfId="2240" xr:uid="{C2296981-21D4-4E8D-9792-B34965753C80}"/>
    <cellStyle name="Calculation 11 6 2 5" xfId="2241" xr:uid="{8F215567-CF9A-4CD0-B147-6C34EC54AB4C}"/>
    <cellStyle name="Calculation 11 6 3" xfId="2057" xr:uid="{C234F9DE-2E2E-40A1-B51E-2DC7E812D9FC}"/>
    <cellStyle name="Calculation 11 6 4" xfId="2242" xr:uid="{F32D29F5-638E-42E1-9779-417162E9B1ED}"/>
    <cellStyle name="Calculation 11 6 5" xfId="2243" xr:uid="{6939034F-E3A2-420D-A527-914E58660170}"/>
    <cellStyle name="Calculation 11 6 6" xfId="2244" xr:uid="{8D81BE10-08BC-4B93-8173-C4A484DEDC27}"/>
    <cellStyle name="Calculation 11 7" xfId="97" xr:uid="{DF6742ED-4F7A-4157-BFC6-23F4E8106445}"/>
    <cellStyle name="Calculation 11 7 2" xfId="98" xr:uid="{A8E5D30E-6C62-4653-895B-5FEC98C82978}"/>
    <cellStyle name="Calculation 11 7 2 2" xfId="2054" xr:uid="{7CF8FE67-603E-46FF-9B0F-BB0FE3FDD279}"/>
    <cellStyle name="Calculation 11 7 2 3" xfId="2245" xr:uid="{C4C8DC79-6778-4C84-AA3F-8175FB96F0BD}"/>
    <cellStyle name="Calculation 11 7 2 4" xfId="2246" xr:uid="{506FB519-F49B-41F8-8A92-A67138A432B5}"/>
    <cellStyle name="Calculation 11 7 2 5" xfId="2247" xr:uid="{A576B0E9-8FD3-4CB8-8E0C-1985D44F53E8}"/>
    <cellStyle name="Calculation 11 7 3" xfId="2055" xr:uid="{D87B607C-471F-45C5-AF98-7EA9B76EEFE1}"/>
    <cellStyle name="Calculation 11 7 4" xfId="2248" xr:uid="{78C3723E-EAF2-4A86-8D0A-C19AA9500CB6}"/>
    <cellStyle name="Calculation 11 7 5" xfId="2249" xr:uid="{154F362F-3C23-437F-BD82-3630B82773CE}"/>
    <cellStyle name="Calculation 11 7 6" xfId="2250" xr:uid="{82933DC2-D8E5-4787-9788-BA55476FE562}"/>
    <cellStyle name="Calculation 11 8" xfId="99" xr:uid="{39B9FCB6-0D14-4277-AFAA-C31B22A1CD9F}"/>
    <cellStyle name="Calculation 11 8 2" xfId="100" xr:uid="{A22CEBA4-228F-40B0-89E3-1B6BD04B62D2}"/>
    <cellStyle name="Calculation 11 8 2 2" xfId="2052" xr:uid="{80C06BBA-737B-4C3C-9BB8-714CEFF250D7}"/>
    <cellStyle name="Calculation 11 8 2 3" xfId="2251" xr:uid="{2B1B2225-4BBC-43CF-AFD6-95CC470B733F}"/>
    <cellStyle name="Calculation 11 8 2 4" xfId="2252" xr:uid="{7B0EC4A3-2AD6-47F1-8203-977FEF795811}"/>
    <cellStyle name="Calculation 11 8 2 5" xfId="2253" xr:uid="{77A36246-78CC-4AFE-862E-AAD3467DFD2F}"/>
    <cellStyle name="Calculation 11 8 3" xfId="2053" xr:uid="{9E4A2A99-165A-4CD5-8635-ECF42A9165BF}"/>
    <cellStyle name="Calculation 11 8 4" xfId="2254" xr:uid="{ABA0E5CA-FC5F-404E-B63E-A9AF3DB730AF}"/>
    <cellStyle name="Calculation 11 8 5" xfId="2255" xr:uid="{0C7A30CA-84E0-4F14-8D1E-812BDA354097}"/>
    <cellStyle name="Calculation 11 8 6" xfId="2256" xr:uid="{6784B98B-6AE5-4699-815E-816578DB36A4}"/>
    <cellStyle name="Calculation 11 9" xfId="101" xr:uid="{3EB93CB4-17E6-4C1D-982F-CEAFB70313B5}"/>
    <cellStyle name="Calculation 11 9 2" xfId="2051" xr:uid="{209284EC-A8ED-4EC5-B6C7-6C60E9F59C55}"/>
    <cellStyle name="Calculation 11 9 3" xfId="2257" xr:uid="{64D9C1D6-7731-40DD-968D-02602CB75AC4}"/>
    <cellStyle name="Calculation 11 9 4" xfId="2258" xr:uid="{D6809A9D-CC91-4A6A-8CFC-CF33A95EDEF8}"/>
    <cellStyle name="Calculation 11 9 5" xfId="2259" xr:uid="{84AAF275-BB6E-4FEE-9B35-000638B0678C}"/>
    <cellStyle name="Calculation 12" xfId="102" xr:uid="{CAE338BB-E0C8-4AA1-B5F9-42F9F6A687F4}"/>
    <cellStyle name="Calculation 12 2" xfId="103" xr:uid="{2FF685D5-2279-4ECC-8E4E-6D10A657DAA0}"/>
    <cellStyle name="Calculation 12 2 2" xfId="2049" xr:uid="{871D1952-0A23-490C-B486-1BD66DE19F54}"/>
    <cellStyle name="Calculation 12 2 3" xfId="2260" xr:uid="{06E7DAB0-88F1-4D43-B17B-DF32DFB02D9D}"/>
    <cellStyle name="Calculation 12 2 4" xfId="2261" xr:uid="{F8AC51DF-11A4-4DC8-A5A2-B1A87CE84633}"/>
    <cellStyle name="Calculation 12 2 5" xfId="2262" xr:uid="{BCBD1EA0-AFB2-4431-924F-37C1DA5C0E51}"/>
    <cellStyle name="Calculation 12 3" xfId="2050" xr:uid="{D784190A-946B-468E-A047-D4E716291BA5}"/>
    <cellStyle name="Calculation 12 4" xfId="2263" xr:uid="{4EF7F4C8-FC1A-4E3F-A28F-17DD6210B466}"/>
    <cellStyle name="Calculation 12 5" xfId="2264" xr:uid="{F679C703-D369-40A0-9652-55C016B3DD47}"/>
    <cellStyle name="Calculation 12 6" xfId="2265" xr:uid="{9AB2A9AA-910A-46D5-A7B2-33AC9D7F8EDE}"/>
    <cellStyle name="Calculation 13" xfId="2092" xr:uid="{9D29D22F-376D-45BB-8841-D5D810EE3928}"/>
    <cellStyle name="Calculation 14" xfId="39" xr:uid="{2DDB502E-4F15-4815-B529-C3B198EC97BA}"/>
    <cellStyle name="Calculation 2" xfId="104" xr:uid="{CF1FD4ED-E062-4EDC-95CC-6F5D7824DA08}"/>
    <cellStyle name="Calculation 2 10" xfId="105" xr:uid="{E31D4CAD-CA5F-4E5E-A5E1-831F577842B2}"/>
    <cellStyle name="Calculation 2 10 2" xfId="2047" xr:uid="{A2199432-40C7-431A-BE73-46609AC50CF7}"/>
    <cellStyle name="Calculation 2 10 3" xfId="2266" xr:uid="{BEB826B4-1D71-47BA-A315-5BA297C007C6}"/>
    <cellStyle name="Calculation 2 10 4" xfId="2267" xr:uid="{CA2B1A1B-3204-4D95-A725-2709C4EB5B4E}"/>
    <cellStyle name="Calculation 2 10 5" xfId="2268" xr:uid="{B348F83A-2465-455E-8F6D-ECAE8EDFBA8B}"/>
    <cellStyle name="Calculation 2 11" xfId="106" xr:uid="{5E5221EA-1143-42C7-A5A1-73F630A2CB14}"/>
    <cellStyle name="Calculation 2 11 2" xfId="2046" xr:uid="{49D78B20-BB6C-496F-8A05-38EA5864B0F7}"/>
    <cellStyle name="Calculation 2 11 3" xfId="2269" xr:uid="{E75C9959-6BFD-439F-8224-8944F059F05D}"/>
    <cellStyle name="Calculation 2 11 4" xfId="2270" xr:uid="{3EAB7E1A-5AED-4D95-B389-5163BBA9EF05}"/>
    <cellStyle name="Calculation 2 11 5" xfId="2271" xr:uid="{0BD64CB6-377C-435B-BE82-7C0DCBDCDB23}"/>
    <cellStyle name="Calculation 2 12" xfId="2048" xr:uid="{A95B59A0-E372-4B85-9F7D-4F6286C38FDA}"/>
    <cellStyle name="Calculation 2 12 2" xfId="2272" xr:uid="{0EDE5030-DFAB-413A-AC45-FC46DDE8EB2B}"/>
    <cellStyle name="Calculation 2 12 3" xfId="2273" xr:uid="{C46832A3-BFA9-45B0-A879-0C64A99808D6}"/>
    <cellStyle name="Calculation 2 12 4" xfId="2274" xr:uid="{1814930A-BB66-4403-AEBD-44FCF0EA4CAC}"/>
    <cellStyle name="Calculation 2 12 5" xfId="2275" xr:uid="{E8B8F670-78A9-40D9-9C14-FEA0624DA738}"/>
    <cellStyle name="Calculation 2 13" xfId="2276" xr:uid="{FD9CBF35-70E8-4F20-B694-0704E605CC65}"/>
    <cellStyle name="Calculation 2 14" xfId="2277" xr:uid="{CAEDE823-5272-423F-AB49-5BDB6407987B}"/>
    <cellStyle name="Calculation 2 15" xfId="2278" xr:uid="{1EAA5805-98BB-4492-84DD-A83753BC0E67}"/>
    <cellStyle name="Calculation 2 16" xfId="2279" xr:uid="{2750D661-82AC-460B-959F-9EC5780562A8}"/>
    <cellStyle name="Calculation 2 2" xfId="107" xr:uid="{EA768835-EA04-487D-89D3-9E3C2017412A}"/>
    <cellStyle name="Calculation 2 2 2" xfId="108" xr:uid="{8F1D3F38-7757-4B3E-8D58-7CED234A1AE5}"/>
    <cellStyle name="Calculation 2 2 2 2" xfId="2044" xr:uid="{87FF94B2-61D5-469C-A1D2-EEEBA2AC5A7F}"/>
    <cellStyle name="Calculation 2 2 2 3" xfId="2280" xr:uid="{82ECEAEE-CAC0-4870-B6A8-A09916776083}"/>
    <cellStyle name="Calculation 2 2 2 4" xfId="2281" xr:uid="{A8E4DDC1-8508-40AB-9201-10344D7448B6}"/>
    <cellStyle name="Calculation 2 2 2 5" xfId="2282" xr:uid="{EDB068E3-C556-4EE9-BF4D-9AF195D0F030}"/>
    <cellStyle name="Calculation 2 2 3" xfId="2045" xr:uid="{86BE6EB1-AC4C-46B0-8A4F-327C13F0D49F}"/>
    <cellStyle name="Calculation 2 2 4" xfId="2283" xr:uid="{DD2A0945-33E2-4DA9-9E92-65BA1E76C545}"/>
    <cellStyle name="Calculation 2 2 5" xfId="2284" xr:uid="{FC59C492-CEFC-47B0-8595-287412353FCC}"/>
    <cellStyle name="Calculation 2 2 6" xfId="2285" xr:uid="{A2D5830B-456F-4B97-B003-08A9D03FCC8E}"/>
    <cellStyle name="Calculation 2 3" xfId="109" xr:uid="{4E5C902C-2078-4161-A1EB-648434380EF1}"/>
    <cellStyle name="Calculation 2 3 2" xfId="110" xr:uid="{D76F7FC6-EA30-4E6D-BC94-F74DF9549575}"/>
    <cellStyle name="Calculation 2 3 2 2" xfId="2042" xr:uid="{95982E45-D802-43E2-AA42-6BC7B7ED7DB6}"/>
    <cellStyle name="Calculation 2 3 2 3" xfId="2286" xr:uid="{494ED8F4-17D2-4CB7-A2AB-D87170C9F063}"/>
    <cellStyle name="Calculation 2 3 2 4" xfId="2287" xr:uid="{90F135B4-D9BA-4DA3-8799-2F45F78D72AE}"/>
    <cellStyle name="Calculation 2 3 2 5" xfId="2288" xr:uid="{A3278D5F-855F-44F9-A743-7765EC6A1999}"/>
    <cellStyle name="Calculation 2 3 3" xfId="2043" xr:uid="{FA3150E2-A781-48B6-9AAB-FDCD99C59CB5}"/>
    <cellStyle name="Calculation 2 3 4" xfId="2289" xr:uid="{8256BB5A-2347-4859-A63B-71107BC77A9C}"/>
    <cellStyle name="Calculation 2 3 5" xfId="2290" xr:uid="{33D0FBCD-CF5F-45EB-86AF-BE7D3709B612}"/>
    <cellStyle name="Calculation 2 3 6" xfId="2291" xr:uid="{2DDE4ECA-2A20-4E64-962E-EB325C505638}"/>
    <cellStyle name="Calculation 2 4" xfId="111" xr:uid="{F8460EB4-9BDB-480F-B586-31C6AD25AA3E}"/>
    <cellStyle name="Calculation 2 4 2" xfId="112" xr:uid="{DB94C800-8A61-4176-9DEF-5519DB117C07}"/>
    <cellStyle name="Calculation 2 4 2 2" xfId="2040" xr:uid="{164631BC-2557-4357-BC53-8C611B93B2E3}"/>
    <cellStyle name="Calculation 2 4 2 3" xfId="2292" xr:uid="{48A368E1-CE98-477B-820E-60D3B918AB89}"/>
    <cellStyle name="Calculation 2 4 2 4" xfId="2293" xr:uid="{2EB504CF-CEA7-4D86-8FF4-D483F914A796}"/>
    <cellStyle name="Calculation 2 4 2 5" xfId="2294" xr:uid="{AF0648A3-9656-48A4-973E-5A8E6C629ABA}"/>
    <cellStyle name="Calculation 2 4 3" xfId="2041" xr:uid="{B1A53898-F7A1-4736-835F-B4C70B0AC49D}"/>
    <cellStyle name="Calculation 2 4 4" xfId="2295" xr:uid="{4AE1A9A1-E76D-4C0D-9DAB-8F7E8A5A80C2}"/>
    <cellStyle name="Calculation 2 4 5" xfId="2296" xr:uid="{EAC78A9B-6222-4B92-9977-29DBF3F19BD1}"/>
    <cellStyle name="Calculation 2 4 6" xfId="2297" xr:uid="{41DE9303-0E76-4903-AB34-E4BF753BBF22}"/>
    <cellStyle name="Calculation 2 5" xfId="113" xr:uid="{EB0C9F79-8E9A-47CC-B17F-0F0BEA57E42C}"/>
    <cellStyle name="Calculation 2 5 2" xfId="114" xr:uid="{4FDBFE39-D110-456F-8FF5-92A7ECB7B947}"/>
    <cellStyle name="Calculation 2 5 2 2" xfId="2038" xr:uid="{5376F019-5B9A-46EB-AF33-C2E2F93160D9}"/>
    <cellStyle name="Calculation 2 5 2 3" xfId="2298" xr:uid="{AFF253A4-A443-4BD5-8056-D27BBCAB2031}"/>
    <cellStyle name="Calculation 2 5 2 4" xfId="2299" xr:uid="{C66D6D93-25A9-4B0B-814C-C3D5BE27D23B}"/>
    <cellStyle name="Calculation 2 5 2 5" xfId="2300" xr:uid="{3F6D4D0D-B2EB-4DC2-9E2F-DCF9DA1E560E}"/>
    <cellStyle name="Calculation 2 5 3" xfId="2039" xr:uid="{D25725BC-D674-4839-B488-F0F6F5CE850D}"/>
    <cellStyle name="Calculation 2 5 4" xfId="2301" xr:uid="{7182C653-3549-4365-8F30-4908B88D65D0}"/>
    <cellStyle name="Calculation 2 5 5" xfId="2302" xr:uid="{899E1A91-29DE-4A0E-B8FD-97037F687D05}"/>
    <cellStyle name="Calculation 2 5 6" xfId="2303" xr:uid="{6D5C5B44-7ED4-40D8-97D8-4EECE02CF03C}"/>
    <cellStyle name="Calculation 2 6" xfId="115" xr:uid="{AABB43FF-E7AA-4863-89D3-D21212BF29DC}"/>
    <cellStyle name="Calculation 2 6 2" xfId="116" xr:uid="{6236937D-D0D0-41CA-AB5E-736BEADF1FDA}"/>
    <cellStyle name="Calculation 2 6 2 2" xfId="2036" xr:uid="{140F6688-2332-460E-850A-B07EAF3C85A4}"/>
    <cellStyle name="Calculation 2 6 2 3" xfId="2304" xr:uid="{874AD7A9-8771-4C52-8ACD-6353A989C704}"/>
    <cellStyle name="Calculation 2 6 2 4" xfId="2305" xr:uid="{6BB37BC6-4ECB-484C-B4DF-A774AB2EA27B}"/>
    <cellStyle name="Calculation 2 6 2 5" xfId="2306" xr:uid="{17409FFF-E350-47C1-A511-98CC4F446384}"/>
    <cellStyle name="Calculation 2 6 3" xfId="2037" xr:uid="{4D9DC067-62FA-4BE6-A65A-CFCBE464C579}"/>
    <cellStyle name="Calculation 2 6 4" xfId="2307" xr:uid="{B9E8E4A7-4096-42B1-B6D1-F7A4D851135F}"/>
    <cellStyle name="Calculation 2 6 5" xfId="2308" xr:uid="{632B4D5E-2DFC-49D4-A1AD-BCFBB35C2F3D}"/>
    <cellStyle name="Calculation 2 6 6" xfId="2309" xr:uid="{BB8F899D-7236-4C92-9818-C1CF25FFE2AC}"/>
    <cellStyle name="Calculation 2 7" xfId="117" xr:uid="{15B94628-B3EE-4C90-89F1-6459EF605F2E}"/>
    <cellStyle name="Calculation 2 7 2" xfId="118" xr:uid="{3B3B605D-B0A7-4108-9E5A-187178CC3FDC}"/>
    <cellStyle name="Calculation 2 7 2 2" xfId="2034" xr:uid="{DDD854B0-AD1E-4221-B452-5606EA1E54C5}"/>
    <cellStyle name="Calculation 2 7 2 3" xfId="2310" xr:uid="{3D7ADBEF-4116-46FB-93AE-481F76E67338}"/>
    <cellStyle name="Calculation 2 7 2 4" xfId="2311" xr:uid="{588E719C-66D7-4274-873C-3747C1020CDF}"/>
    <cellStyle name="Calculation 2 7 2 5" xfId="2312" xr:uid="{B45DADBB-A09A-43C5-B764-D635F4029736}"/>
    <cellStyle name="Calculation 2 7 3" xfId="2035" xr:uid="{51B7510A-D797-42A8-81F9-B1EC13110110}"/>
    <cellStyle name="Calculation 2 7 4" xfId="2313" xr:uid="{6DAFB411-550B-4BBF-BBDB-3161F0B01ACF}"/>
    <cellStyle name="Calculation 2 7 5" xfId="2314" xr:uid="{29206E42-8F71-477F-B52B-FCEAE12127CC}"/>
    <cellStyle name="Calculation 2 7 6" xfId="2315" xr:uid="{EDA84E07-24B5-4209-86C0-CFA43F8ED1FA}"/>
    <cellStyle name="Calculation 2 8" xfId="119" xr:uid="{2698B175-999D-4788-BCE8-F1CED9F7BA99}"/>
    <cellStyle name="Calculation 2 8 2" xfId="120" xr:uid="{F396F39B-F5F0-4058-A786-2D05D83F0CD6}"/>
    <cellStyle name="Calculation 2 8 2 2" xfId="2032" xr:uid="{D7CB4265-67D2-4155-975D-61A4D0C80A1C}"/>
    <cellStyle name="Calculation 2 8 2 3" xfId="2316" xr:uid="{B9A50A42-487B-4439-A0F8-ED12DF19A1B7}"/>
    <cellStyle name="Calculation 2 8 2 4" xfId="2317" xr:uid="{4FA0BE73-B59B-4B63-A036-155B7213AB3D}"/>
    <cellStyle name="Calculation 2 8 2 5" xfId="2318" xr:uid="{B3BABAE0-9E12-4C85-BC85-446D8809557D}"/>
    <cellStyle name="Calculation 2 8 3" xfId="2033" xr:uid="{1A0C53CB-FBC3-4724-B0E5-7A0EE0F6D4EA}"/>
    <cellStyle name="Calculation 2 8 4" xfId="2319" xr:uid="{EC99452C-B851-4D5A-BD58-9090882AC33F}"/>
    <cellStyle name="Calculation 2 8 5" xfId="2320" xr:uid="{C4D5148B-5129-4B72-885F-8A09C3FCCB7A}"/>
    <cellStyle name="Calculation 2 8 6" xfId="2321" xr:uid="{0EFCBA36-B3F2-403E-9F06-957A94946C55}"/>
    <cellStyle name="Calculation 2 9" xfId="121" xr:uid="{83EB28B1-C65F-4E77-BEBE-9A4D823A92D2}"/>
    <cellStyle name="Calculation 2 9 2" xfId="122" xr:uid="{D9C04FF8-9E00-4110-A177-824811C19389}"/>
    <cellStyle name="Calculation 2 9 2 2" xfId="2030" xr:uid="{B8F0E12F-C37D-4D00-B4B0-3F4AA1D1242D}"/>
    <cellStyle name="Calculation 2 9 2 3" xfId="2322" xr:uid="{BC8FB8A6-D2F1-44BA-9785-FA2F7806E64C}"/>
    <cellStyle name="Calculation 2 9 2 4" xfId="2323" xr:uid="{99C53028-B951-4BEE-B52D-91DA66186C78}"/>
    <cellStyle name="Calculation 2 9 2 5" xfId="2324" xr:uid="{14021887-8BA6-473E-8D98-DC8463C6961B}"/>
    <cellStyle name="Calculation 2 9 3" xfId="2031" xr:uid="{E2BAEF3E-270B-4984-978E-6F760C7DBCF4}"/>
    <cellStyle name="Calculation 2 9 4" xfId="2325" xr:uid="{1D4F65FF-214D-4018-AEB9-D69F95AA6611}"/>
    <cellStyle name="Calculation 2 9 5" xfId="2326" xr:uid="{45FC1EB8-B99F-4208-BA9F-99B74763C7A4}"/>
    <cellStyle name="Calculation 2 9 6" xfId="2327" xr:uid="{02B213F7-13E7-4DEB-A33C-0A261CEEA49E}"/>
    <cellStyle name="Calculation 3" xfId="123" xr:uid="{3DEC8FCD-A568-487A-9BA5-D53404D173C7}"/>
    <cellStyle name="Calculation 3 10" xfId="124" xr:uid="{B7308023-D2E4-4BA5-A0D5-D09A6126B4A3}"/>
    <cellStyle name="Calculation 3 10 2" xfId="2028" xr:uid="{356C3E1E-9081-46A3-9AD6-AD390B7DF16B}"/>
    <cellStyle name="Calculation 3 10 3" xfId="2328" xr:uid="{FC574D12-52CA-45E2-BEE8-B1F1AE7BBDD8}"/>
    <cellStyle name="Calculation 3 10 4" xfId="2329" xr:uid="{4BC1E8C0-D702-4BAD-AADD-B5D869D32289}"/>
    <cellStyle name="Calculation 3 10 5" xfId="2330" xr:uid="{830E359D-DD38-443D-9DED-922EA0CB03F0}"/>
    <cellStyle name="Calculation 3 11" xfId="125" xr:uid="{37A0BB79-AB96-47E0-AB39-7601450C147A}"/>
    <cellStyle name="Calculation 3 11 2" xfId="2027" xr:uid="{E07EDA47-4054-4404-93A7-3523A4D01809}"/>
    <cellStyle name="Calculation 3 11 3" xfId="2331" xr:uid="{24957502-F9C1-4DA3-80A4-A1E5EE310D4B}"/>
    <cellStyle name="Calculation 3 11 4" xfId="2332" xr:uid="{ACFB9F6F-EA81-4B86-8D29-D828F631976A}"/>
    <cellStyle name="Calculation 3 11 5" xfId="2333" xr:uid="{81D6F159-917D-4704-8FE8-0C242E6D51C4}"/>
    <cellStyle name="Calculation 3 12" xfId="2029" xr:uid="{334B4A66-37D0-474B-8B41-34ED4B338B51}"/>
    <cellStyle name="Calculation 3 12 2" xfId="2334" xr:uid="{6D49E38F-3C52-4739-8733-21945CA1FE68}"/>
    <cellStyle name="Calculation 3 12 3" xfId="2335" xr:uid="{BA8E818D-27C0-403F-A0D7-6D96FF9F15A5}"/>
    <cellStyle name="Calculation 3 12 4" xfId="2336" xr:uid="{2E0CA83F-0929-4467-B9FA-D822DD96830C}"/>
    <cellStyle name="Calculation 3 12 5" xfId="2337" xr:uid="{9E8D573F-FE43-4C06-9520-13A7AB2FD448}"/>
    <cellStyle name="Calculation 3 13" xfId="2338" xr:uid="{4C61DE70-C4EC-4D4D-886D-4C7CD0CF5F60}"/>
    <cellStyle name="Calculation 3 14" xfId="2339" xr:uid="{3016FDB7-52CC-4510-BFD4-3DC52781CBF6}"/>
    <cellStyle name="Calculation 3 15" xfId="2340" xr:uid="{35D066D6-58CE-45D6-8EE7-74FB6D9EFB71}"/>
    <cellStyle name="Calculation 3 16" xfId="2341" xr:uid="{DC7C8987-B33E-4D10-BC2C-EE498D113E77}"/>
    <cellStyle name="Calculation 3 2" xfId="126" xr:uid="{373CB385-F930-459C-B223-EE36E34BD0FC}"/>
    <cellStyle name="Calculation 3 2 2" xfId="127" xr:uid="{E3CCC635-99EB-4DE7-924D-8B625AD178B6}"/>
    <cellStyle name="Calculation 3 2 2 2" xfId="2025" xr:uid="{862536E8-8E53-45A2-B76E-E231A7C14787}"/>
    <cellStyle name="Calculation 3 2 2 3" xfId="2342" xr:uid="{49B8E679-C23D-4A53-9C04-A666806783FF}"/>
    <cellStyle name="Calculation 3 2 2 4" xfId="2343" xr:uid="{585B5ED7-A9DD-4682-BEB2-8D0668D67659}"/>
    <cellStyle name="Calculation 3 2 2 5" xfId="2344" xr:uid="{42601DA0-E3EF-4483-95B8-E0E5FCD9E4F0}"/>
    <cellStyle name="Calculation 3 2 3" xfId="2026" xr:uid="{48DBACE2-B5B7-46BD-83B1-F4126B21E521}"/>
    <cellStyle name="Calculation 3 2 4" xfId="2345" xr:uid="{12C7A582-E535-4D66-8960-DA56893DE64A}"/>
    <cellStyle name="Calculation 3 2 5" xfId="2346" xr:uid="{F8B34E97-452E-4FD3-8EB4-C12B758D8E2A}"/>
    <cellStyle name="Calculation 3 2 6" xfId="2347" xr:uid="{669F5FFF-4F53-430C-8048-EEF628105289}"/>
    <cellStyle name="Calculation 3 3" xfId="128" xr:uid="{6943ECE9-9653-47E5-B4F4-18C6EAF0A2EA}"/>
    <cellStyle name="Calculation 3 3 2" xfId="129" xr:uid="{181FA75B-A348-483A-BA1C-396A117A8523}"/>
    <cellStyle name="Calculation 3 3 2 2" xfId="2023" xr:uid="{76825714-3AFE-4F3B-8F1F-A5D19B744292}"/>
    <cellStyle name="Calculation 3 3 2 3" xfId="2348" xr:uid="{3C20FC3C-FA6F-4452-9433-30E5E5E5F13A}"/>
    <cellStyle name="Calculation 3 3 2 4" xfId="2349" xr:uid="{11B133C1-0BF3-464B-B41A-D631487E8350}"/>
    <cellStyle name="Calculation 3 3 2 5" xfId="2350" xr:uid="{25340581-A42E-4AFF-A740-9E628CB21C74}"/>
    <cellStyle name="Calculation 3 3 3" xfId="2024" xr:uid="{8AF55778-09A8-46BB-8E54-A3AD104DE5F2}"/>
    <cellStyle name="Calculation 3 3 4" xfId="2351" xr:uid="{5258F8D0-46A4-467A-920E-745456F3DACC}"/>
    <cellStyle name="Calculation 3 3 5" xfId="2352" xr:uid="{D54DD878-F4A4-473A-BA19-44DF0E84268E}"/>
    <cellStyle name="Calculation 3 3 6" xfId="2353" xr:uid="{5CAC9621-CDD5-48D8-9BE0-D05C448EB6E1}"/>
    <cellStyle name="Calculation 3 4" xfId="130" xr:uid="{C04CE401-BF01-420B-B3AD-224080807578}"/>
    <cellStyle name="Calculation 3 4 2" xfId="131" xr:uid="{1ADCEE38-3229-4228-BA85-18EF0C57F0A3}"/>
    <cellStyle name="Calculation 3 4 2 2" xfId="2021" xr:uid="{01765039-DBAF-4768-9A37-135454892152}"/>
    <cellStyle name="Calculation 3 4 2 3" xfId="2354" xr:uid="{F844DEA8-C39D-4757-BE96-490A94C2C83B}"/>
    <cellStyle name="Calculation 3 4 2 4" xfId="2355" xr:uid="{BECA3E29-7BD2-4A8A-AA1E-9C97916FD2CC}"/>
    <cellStyle name="Calculation 3 4 2 5" xfId="2356" xr:uid="{8F90E128-9104-4373-A823-7B66F30CB475}"/>
    <cellStyle name="Calculation 3 4 3" xfId="2022" xr:uid="{E528A07D-C745-48EA-876D-ED5F24BA96C2}"/>
    <cellStyle name="Calculation 3 4 4" xfId="2357" xr:uid="{090B6293-2907-4FD9-A159-CF7A091649CC}"/>
    <cellStyle name="Calculation 3 4 5" xfId="2358" xr:uid="{5AE04E02-9B14-471E-A680-01500AC87BFA}"/>
    <cellStyle name="Calculation 3 4 6" xfId="2359" xr:uid="{9DFD3DE6-0D54-4FB2-A7E4-1375B0A03DAC}"/>
    <cellStyle name="Calculation 3 5" xfId="132" xr:uid="{F5C1CEE3-C252-4787-856C-5460244A1164}"/>
    <cellStyle name="Calculation 3 5 2" xfId="133" xr:uid="{7957CEBD-7056-43C8-A947-6A2E5E140F16}"/>
    <cellStyle name="Calculation 3 5 2 2" xfId="2019" xr:uid="{C69B677D-0DC9-45C4-A0EA-44C8248AE6F7}"/>
    <cellStyle name="Calculation 3 5 2 3" xfId="2360" xr:uid="{972F2A0A-7B3E-4567-B834-3A66423C68FD}"/>
    <cellStyle name="Calculation 3 5 2 4" xfId="2361" xr:uid="{D4148755-1F4A-478F-AE5A-D0134143179D}"/>
    <cellStyle name="Calculation 3 5 2 5" xfId="2362" xr:uid="{DF6E07F5-05BE-4663-B636-050B595217EA}"/>
    <cellStyle name="Calculation 3 5 3" xfId="2020" xr:uid="{B7E67118-88FF-46DC-B2EB-2D7F4B543258}"/>
    <cellStyle name="Calculation 3 5 4" xfId="2363" xr:uid="{4A3F439A-2B64-4030-8382-51C8F6F5BA5B}"/>
    <cellStyle name="Calculation 3 5 5" xfId="2364" xr:uid="{40DFB968-B901-40C9-8D57-AE847BD3F6C6}"/>
    <cellStyle name="Calculation 3 5 6" xfId="2365" xr:uid="{E1A719EB-24E7-405D-8544-3897E977F3B0}"/>
    <cellStyle name="Calculation 3 6" xfId="134" xr:uid="{90189529-CFFA-4A2E-A21C-9A4218776283}"/>
    <cellStyle name="Calculation 3 6 2" xfId="135" xr:uid="{408C11A3-8305-4F59-9A40-A1E770E2D8E5}"/>
    <cellStyle name="Calculation 3 6 2 2" xfId="2017" xr:uid="{D16B337C-F5A3-46F4-AE0D-F0B81C4D1176}"/>
    <cellStyle name="Calculation 3 6 2 3" xfId="2366" xr:uid="{7A19BF01-FD32-4A3E-9085-CE3C1D86643E}"/>
    <cellStyle name="Calculation 3 6 2 4" xfId="2367" xr:uid="{CC2A4738-99CC-43CB-A17B-6DFCDE0DA41E}"/>
    <cellStyle name="Calculation 3 6 2 5" xfId="2368" xr:uid="{B26237B0-5B3A-4CBB-80ED-92FBEED7E6F3}"/>
    <cellStyle name="Calculation 3 6 3" xfId="2018" xr:uid="{6B535BB7-485E-405D-9822-E55430E6DF18}"/>
    <cellStyle name="Calculation 3 6 4" xfId="2369" xr:uid="{65C9447F-BC8A-4AEB-B410-2B13DD6AEA67}"/>
    <cellStyle name="Calculation 3 6 5" xfId="2370" xr:uid="{909C3886-D31F-480F-8A3B-92A8D0EB1DF4}"/>
    <cellStyle name="Calculation 3 6 6" xfId="2371" xr:uid="{58E61A13-26E1-4EDA-8890-8EDF6609C1BD}"/>
    <cellStyle name="Calculation 3 7" xfId="136" xr:uid="{8BCC31A2-19C8-4D98-8465-37CA9D03CADB}"/>
    <cellStyle name="Calculation 3 7 2" xfId="137" xr:uid="{FE948095-C85C-4037-B772-4A29783EE8FA}"/>
    <cellStyle name="Calculation 3 7 2 2" xfId="2015" xr:uid="{DCE6DF7F-AC6E-449D-A238-F15547B508FA}"/>
    <cellStyle name="Calculation 3 7 2 3" xfId="2372" xr:uid="{E7C61565-F8BC-4919-B7F7-9041AD384E02}"/>
    <cellStyle name="Calculation 3 7 2 4" xfId="2373" xr:uid="{AADCAA3C-917C-410D-BEAC-915BB1C82EBE}"/>
    <cellStyle name="Calculation 3 7 2 5" xfId="2374" xr:uid="{5AB92303-077B-4355-9036-A18AF8250ACE}"/>
    <cellStyle name="Calculation 3 7 3" xfId="2016" xr:uid="{08880357-2ECD-4196-9CFB-A050DCD31ECB}"/>
    <cellStyle name="Calculation 3 7 4" xfId="2375" xr:uid="{2629204C-4899-4E55-AD40-FF0D2B806A70}"/>
    <cellStyle name="Calculation 3 7 5" xfId="2376" xr:uid="{23A6A3B7-6664-4497-B6D0-F300E1A99E0D}"/>
    <cellStyle name="Calculation 3 7 6" xfId="2377" xr:uid="{062C2047-283E-4574-963B-5016AF7CA756}"/>
    <cellStyle name="Calculation 3 8" xfId="138" xr:uid="{9FD30628-3358-4833-858D-9BCBE2969DA0}"/>
    <cellStyle name="Calculation 3 8 2" xfId="139" xr:uid="{7B2B4419-6C79-4289-8DA7-EDA2854D9105}"/>
    <cellStyle name="Calculation 3 8 2 2" xfId="2013" xr:uid="{26B2F0DE-EAF4-4C42-B749-1220E447C1A0}"/>
    <cellStyle name="Calculation 3 8 2 3" xfId="2378" xr:uid="{F3D73408-DAC0-4E66-A6D8-E9AC1EB2488C}"/>
    <cellStyle name="Calculation 3 8 2 4" xfId="2379" xr:uid="{0830DCB8-7A80-42B9-AAE4-2136B8F3C03A}"/>
    <cellStyle name="Calculation 3 8 2 5" xfId="2380" xr:uid="{A407D1E5-6D5C-4C69-896C-1D9FB8BADB9D}"/>
    <cellStyle name="Calculation 3 8 3" xfId="2014" xr:uid="{AA0ACE79-F06D-475A-B740-31F9792017AA}"/>
    <cellStyle name="Calculation 3 8 4" xfId="2381" xr:uid="{7E6BEB62-B7C9-4B96-9C98-914659939B32}"/>
    <cellStyle name="Calculation 3 8 5" xfId="2382" xr:uid="{E87BAEC5-D754-441D-85E8-868431A97B34}"/>
    <cellStyle name="Calculation 3 8 6" xfId="2383" xr:uid="{11D37A6D-FD7C-47C7-AF5C-259BC814C768}"/>
    <cellStyle name="Calculation 3 9" xfId="140" xr:uid="{86C67841-54AC-479E-AA46-74C22A2B067E}"/>
    <cellStyle name="Calculation 3 9 2" xfId="141" xr:uid="{9DCCBC9E-3597-4CB7-9409-D11C374F8CF8}"/>
    <cellStyle name="Calculation 3 9 2 2" xfId="2011" xr:uid="{E538BAD0-3B1D-4EA3-98FF-8BE6EB79EECB}"/>
    <cellStyle name="Calculation 3 9 2 3" xfId="2384" xr:uid="{CD83C0EF-27A8-4E4D-B30A-BF15886EE6A4}"/>
    <cellStyle name="Calculation 3 9 2 4" xfId="2385" xr:uid="{2F93DEE6-3511-4978-A03A-F04487FFA637}"/>
    <cellStyle name="Calculation 3 9 2 5" xfId="2386" xr:uid="{C2C75240-B031-435B-841B-0A2B88AF31B8}"/>
    <cellStyle name="Calculation 3 9 3" xfId="2012" xr:uid="{85BF7062-83B0-45F2-AD08-4939E801518E}"/>
    <cellStyle name="Calculation 3 9 4" xfId="2387" xr:uid="{B7825992-4F6A-44DB-B63F-1CA498637012}"/>
    <cellStyle name="Calculation 3 9 5" xfId="2388" xr:uid="{BF6ABA89-E7D9-497A-A560-84AEAB22C61E}"/>
    <cellStyle name="Calculation 3 9 6" xfId="2389" xr:uid="{4E8904ED-EE61-4159-B7BF-A74891C70712}"/>
    <cellStyle name="Calculation 4" xfId="142" xr:uid="{6308BEB0-4BA5-43BD-AE46-F2F7ACC109A4}"/>
    <cellStyle name="Calculation 4 10" xfId="143" xr:uid="{7E0F8998-14FE-4EE2-BB2E-773BB588F3CF}"/>
    <cellStyle name="Calculation 4 10 2" xfId="2009" xr:uid="{A64B548C-4A52-4FDD-9905-304060B6FEFE}"/>
    <cellStyle name="Calculation 4 10 3" xfId="2390" xr:uid="{C77C90DC-D656-434A-B6E5-5D17FC6CF50F}"/>
    <cellStyle name="Calculation 4 10 4" xfId="2391" xr:uid="{98D0052F-6F85-444A-8DE0-8684FB85E899}"/>
    <cellStyle name="Calculation 4 10 5" xfId="2392" xr:uid="{603FB6BF-0559-455D-941B-40D1089709A9}"/>
    <cellStyle name="Calculation 4 11" xfId="144" xr:uid="{5CA60E0B-9E5E-456B-89F5-909E44E9C655}"/>
    <cellStyle name="Calculation 4 11 2" xfId="2008" xr:uid="{3843CF8C-7AC8-47F8-8E67-561D85518366}"/>
    <cellStyle name="Calculation 4 11 3" xfId="2393" xr:uid="{47B62006-13EE-40A6-81D7-78B66AE4F960}"/>
    <cellStyle name="Calculation 4 11 4" xfId="2394" xr:uid="{E4BDD4A9-F48C-4916-81B6-55B986A1DF3D}"/>
    <cellStyle name="Calculation 4 11 5" xfId="2395" xr:uid="{02A61968-16FB-4B93-96BC-7354026DD4FB}"/>
    <cellStyle name="Calculation 4 12" xfId="2010" xr:uid="{CF7D49BF-06E1-4FEF-B220-AE6B1E10308A}"/>
    <cellStyle name="Calculation 4 12 2" xfId="2396" xr:uid="{425BF7F3-BCA4-4D9E-A90E-CDF084E391EB}"/>
    <cellStyle name="Calculation 4 12 3" xfId="2397" xr:uid="{89EFD83F-DEFA-46C4-9C9A-B20D1E74622D}"/>
    <cellStyle name="Calculation 4 12 4" xfId="2398" xr:uid="{1DB1735D-26D2-4018-AC29-BFEFE86715E3}"/>
    <cellStyle name="Calculation 4 12 5" xfId="2399" xr:uid="{A678E5EE-752B-450A-838C-397693306E11}"/>
    <cellStyle name="Calculation 4 13" xfId="2400" xr:uid="{2000F422-EAA2-4474-93DA-EE66176F1821}"/>
    <cellStyle name="Calculation 4 14" xfId="2401" xr:uid="{819C9AE3-F720-47D2-A49C-44BBFA949137}"/>
    <cellStyle name="Calculation 4 15" xfId="2402" xr:uid="{06D59D9E-8081-4550-A9D8-00F940CDB080}"/>
    <cellStyle name="Calculation 4 16" xfId="2403" xr:uid="{BCBCAB53-C72C-4F93-B208-A2D0BA20D2A9}"/>
    <cellStyle name="Calculation 4 2" xfId="145" xr:uid="{89223503-E153-4D89-A7F4-1B0C1C433D64}"/>
    <cellStyle name="Calculation 4 2 2" xfId="146" xr:uid="{E179F1C5-1EC7-4066-B8F7-B68A7456B4BD}"/>
    <cellStyle name="Calculation 4 2 2 2" xfId="2006" xr:uid="{FD845432-3443-4763-A25E-6433657E6615}"/>
    <cellStyle name="Calculation 4 2 2 3" xfId="2404" xr:uid="{9F03CA56-B3A0-440B-88EC-39C5EECA778B}"/>
    <cellStyle name="Calculation 4 2 2 4" xfId="2405" xr:uid="{9A241775-7BAE-4638-BBDC-C753604BC5AA}"/>
    <cellStyle name="Calculation 4 2 2 5" xfId="2406" xr:uid="{FC8C7D93-BD5D-40F3-BE81-06C8BBB596B8}"/>
    <cellStyle name="Calculation 4 2 3" xfId="2007" xr:uid="{A2093EC1-D215-4250-B234-A2E530BBFC65}"/>
    <cellStyle name="Calculation 4 2 4" xfId="2407" xr:uid="{7E356458-21D8-494F-80D9-AF573FD9B1CC}"/>
    <cellStyle name="Calculation 4 2 5" xfId="2408" xr:uid="{A53D5C2F-4F2F-4923-A939-0C48AC153F16}"/>
    <cellStyle name="Calculation 4 2 6" xfId="2409" xr:uid="{2C7C02D8-1A07-48C4-9CAC-43F2EAB4BAAE}"/>
    <cellStyle name="Calculation 4 3" xfId="147" xr:uid="{71BFC0A6-DC10-43CB-88F9-9F884E7E98D0}"/>
    <cellStyle name="Calculation 4 3 2" xfId="148" xr:uid="{32336D9A-4696-414F-896C-56D2CC3D097F}"/>
    <cellStyle name="Calculation 4 3 2 2" xfId="2004" xr:uid="{513357BE-3120-40E3-BE0E-223956BF3346}"/>
    <cellStyle name="Calculation 4 3 2 3" xfId="2410" xr:uid="{0B6A1006-C7A0-4A0F-9FD8-D76AA2813DBD}"/>
    <cellStyle name="Calculation 4 3 2 4" xfId="2411" xr:uid="{9B0F2546-1C93-45B9-AB6C-85D6A56833A5}"/>
    <cellStyle name="Calculation 4 3 2 5" xfId="2412" xr:uid="{6E18C3AE-7592-4B43-97FC-E4F78BC1A512}"/>
    <cellStyle name="Calculation 4 3 3" xfId="2005" xr:uid="{052339EF-042F-418C-BDDA-34787F62DB80}"/>
    <cellStyle name="Calculation 4 3 4" xfId="2413" xr:uid="{060A31D9-5A39-485D-9DB5-4E5D30FE7526}"/>
    <cellStyle name="Calculation 4 3 5" xfId="2414" xr:uid="{39AACEEC-03B7-42A9-A7A1-1090656ACC1D}"/>
    <cellStyle name="Calculation 4 3 6" xfId="2415" xr:uid="{C3205E94-6E3E-4587-A4AE-D15B1AB25EC2}"/>
    <cellStyle name="Calculation 4 4" xfId="149" xr:uid="{03DE8747-4924-4F36-BCE2-D67EE85BEA0B}"/>
    <cellStyle name="Calculation 4 4 2" xfId="150" xr:uid="{CFDE61C2-DF3C-40DD-A369-8C5384B2B952}"/>
    <cellStyle name="Calculation 4 4 2 2" xfId="2002" xr:uid="{15E557AE-4448-4163-A20D-FA0CF7CF4D20}"/>
    <cellStyle name="Calculation 4 4 2 3" xfId="2416" xr:uid="{CA643748-EB26-44E6-8F9F-5CB5A2FB1264}"/>
    <cellStyle name="Calculation 4 4 2 4" xfId="2417" xr:uid="{A62E7C2E-7A07-48D5-817B-3DF7F915C284}"/>
    <cellStyle name="Calculation 4 4 2 5" xfId="2418" xr:uid="{58AE33F2-C936-4EDC-9265-301A77665842}"/>
    <cellStyle name="Calculation 4 4 3" xfId="2003" xr:uid="{8CDC5179-5529-4FF2-B331-53203B66E9F9}"/>
    <cellStyle name="Calculation 4 4 4" xfId="2419" xr:uid="{06274EB7-E976-4F20-BA92-6AE125D822FD}"/>
    <cellStyle name="Calculation 4 4 5" xfId="2420" xr:uid="{1ED483AB-E1D8-4CCA-86E3-15551ED728EC}"/>
    <cellStyle name="Calculation 4 4 6" xfId="2421" xr:uid="{BBB43E1A-1565-4AEA-BA38-C5B8AECB05C9}"/>
    <cellStyle name="Calculation 4 5" xfId="151" xr:uid="{3AC083A5-F8F2-46B1-8A3C-A8C587605DE6}"/>
    <cellStyle name="Calculation 4 5 2" xfId="152" xr:uid="{0A0DCA88-F1F0-4E5C-BC92-8F37383A13AF}"/>
    <cellStyle name="Calculation 4 5 2 2" xfId="2000" xr:uid="{F6F01AB6-6769-4243-A58E-A386A3883F93}"/>
    <cellStyle name="Calculation 4 5 2 3" xfId="2422" xr:uid="{58E71AC2-1B5F-4E83-8BC1-CE9139556059}"/>
    <cellStyle name="Calculation 4 5 2 4" xfId="2423" xr:uid="{64D3A1A7-D6BF-4446-8F27-29A1515AA7B8}"/>
    <cellStyle name="Calculation 4 5 2 5" xfId="2424" xr:uid="{B2D5C1CA-49C5-4729-B1F1-170622883BA6}"/>
    <cellStyle name="Calculation 4 5 3" xfId="2001" xr:uid="{E46B59CC-67E8-4483-A1AF-D43BFCDBA84E}"/>
    <cellStyle name="Calculation 4 5 4" xfId="2425" xr:uid="{97A4CFBC-B56B-4F48-84BA-71E639201AAA}"/>
    <cellStyle name="Calculation 4 5 5" xfId="2426" xr:uid="{20A27ECD-8292-4EF0-9FE8-B8ECD4CA4EBD}"/>
    <cellStyle name="Calculation 4 5 6" xfId="2427" xr:uid="{85E9B09C-DCF6-4890-AA32-8D6203544D72}"/>
    <cellStyle name="Calculation 4 6" xfId="153" xr:uid="{539C2583-94F2-4912-A751-4A6126ADE25A}"/>
    <cellStyle name="Calculation 4 6 2" xfId="154" xr:uid="{3DAB97CB-16F3-44B0-9A53-1D201EF7444C}"/>
    <cellStyle name="Calculation 4 6 2 2" xfId="1998" xr:uid="{9C359D29-FF79-4314-B88F-1FB0E13A405E}"/>
    <cellStyle name="Calculation 4 6 2 3" xfId="2428" xr:uid="{6A1C467D-E275-4C8E-B5F7-F3BE5B1B3D72}"/>
    <cellStyle name="Calculation 4 6 2 4" xfId="2429" xr:uid="{FBE543C1-3EBA-4967-8638-044E0F8C153D}"/>
    <cellStyle name="Calculation 4 6 2 5" xfId="2430" xr:uid="{40AB6EBB-33FE-4689-8C71-2B7C83DBB839}"/>
    <cellStyle name="Calculation 4 6 3" xfId="1999" xr:uid="{123E97F6-0388-43AF-8550-0D66F2328FD7}"/>
    <cellStyle name="Calculation 4 6 4" xfId="2431" xr:uid="{D47E4F4C-337D-4106-81AF-C43C4AB72553}"/>
    <cellStyle name="Calculation 4 6 5" xfId="2432" xr:uid="{E354FF3A-D932-4F2A-BFC8-78BD8902D7E0}"/>
    <cellStyle name="Calculation 4 6 6" xfId="2433" xr:uid="{DD0A2DEE-3F5A-40C7-961D-C535D7AC94B6}"/>
    <cellStyle name="Calculation 4 7" xfId="155" xr:uid="{14FC405C-B8B1-4FB7-BE67-4E9D3250C26A}"/>
    <cellStyle name="Calculation 4 7 2" xfId="156" xr:uid="{77BB41FB-ABFC-4ED4-BE2F-02368A3C298A}"/>
    <cellStyle name="Calculation 4 7 2 2" xfId="1996" xr:uid="{8601911F-4F86-43ED-A247-345648572D2A}"/>
    <cellStyle name="Calculation 4 7 2 3" xfId="2434" xr:uid="{9726E1E6-FE78-49D8-A090-95DFEBABACA2}"/>
    <cellStyle name="Calculation 4 7 2 4" xfId="2435" xr:uid="{E222EA3E-6D09-48CD-B545-9778B45C098E}"/>
    <cellStyle name="Calculation 4 7 2 5" xfId="2436" xr:uid="{984647B5-188A-4FE5-84F3-418E9A327A36}"/>
    <cellStyle name="Calculation 4 7 3" xfId="1997" xr:uid="{1569F9BB-73AE-4C6A-9170-1A15329A9448}"/>
    <cellStyle name="Calculation 4 7 4" xfId="2437" xr:uid="{0A90201E-65F9-4716-B3A2-F0BAC3436E6F}"/>
    <cellStyle name="Calculation 4 7 5" xfId="2438" xr:uid="{13A5004E-1989-4573-99F2-AF4A2284130E}"/>
    <cellStyle name="Calculation 4 7 6" xfId="2439" xr:uid="{0B09BC69-6B0A-4498-A2D2-794C252A24DD}"/>
    <cellStyle name="Calculation 4 8" xfId="157" xr:uid="{39935CBF-090B-4FDD-A2B0-7702D3AD7234}"/>
    <cellStyle name="Calculation 4 8 2" xfId="158" xr:uid="{B70AC278-6859-4CA0-808F-8AF39DE11EB8}"/>
    <cellStyle name="Calculation 4 8 2 2" xfId="1994" xr:uid="{5F947201-0952-4C8D-8188-C495D2AB208C}"/>
    <cellStyle name="Calculation 4 8 2 3" xfId="2440" xr:uid="{8E5742A2-B0EA-4441-B67C-D71AC60B44F8}"/>
    <cellStyle name="Calculation 4 8 2 4" xfId="2441" xr:uid="{60730E5E-287E-4C69-94DF-D62DE9217FC3}"/>
    <cellStyle name="Calculation 4 8 2 5" xfId="2442" xr:uid="{1FCCDB56-9232-4F80-B36E-7376B9714CD1}"/>
    <cellStyle name="Calculation 4 8 3" xfId="1995" xr:uid="{1906CC3E-D474-441D-AB51-A7AF512C2BE5}"/>
    <cellStyle name="Calculation 4 8 4" xfId="2443" xr:uid="{40ABF11D-6902-409E-8820-42F77E9E694F}"/>
    <cellStyle name="Calculation 4 8 5" xfId="2444" xr:uid="{765A481B-23D2-484D-B1C2-6AB26B289E7D}"/>
    <cellStyle name="Calculation 4 8 6" xfId="2445" xr:uid="{1660FA17-F635-4678-97E0-68110803566A}"/>
    <cellStyle name="Calculation 4 9" xfId="159" xr:uid="{6D7028A8-B772-4D60-8AD3-BFB03122BD6C}"/>
    <cellStyle name="Calculation 4 9 2" xfId="160" xr:uid="{CBDA20AA-A856-4053-9306-81A6074F6467}"/>
    <cellStyle name="Calculation 4 9 2 2" xfId="1992" xr:uid="{8091CC62-4B71-41EE-B900-7397F148D3FF}"/>
    <cellStyle name="Calculation 4 9 2 3" xfId="2446" xr:uid="{4BB5BD84-0C21-499E-900D-148B27185270}"/>
    <cellStyle name="Calculation 4 9 2 4" xfId="2447" xr:uid="{E613F60E-D839-488F-BC96-F86D922DCDFE}"/>
    <cellStyle name="Calculation 4 9 2 5" xfId="2448" xr:uid="{93BAF2FA-BD24-425C-9274-073ED7B735D3}"/>
    <cellStyle name="Calculation 4 9 3" xfId="1993" xr:uid="{F01A3664-2BBA-4569-B3FE-DBBB72245105}"/>
    <cellStyle name="Calculation 4 9 4" xfId="2449" xr:uid="{CB8BE132-F7FE-4FF4-9FB6-FD24BDB43C82}"/>
    <cellStyle name="Calculation 4 9 5" xfId="2450" xr:uid="{0A93E224-9145-40D4-BEB9-7B8694655B7A}"/>
    <cellStyle name="Calculation 4 9 6" xfId="2451" xr:uid="{B81AE534-C629-4FE0-A397-2F0B9E2BEB60}"/>
    <cellStyle name="Calculation 5" xfId="161" xr:uid="{B59399D9-A753-46C8-8594-037831D8DDAB}"/>
    <cellStyle name="Calculation 5 10" xfId="162" xr:uid="{6BEF40CA-0633-4669-80F6-2665D7FEAE16}"/>
    <cellStyle name="Calculation 5 10 2" xfId="1990" xr:uid="{7762AF42-4100-42BE-B2F2-989BAC0EE9D8}"/>
    <cellStyle name="Calculation 5 10 3" xfId="2452" xr:uid="{197A5126-A037-4991-AE12-A482B6A7554A}"/>
    <cellStyle name="Calculation 5 10 4" xfId="2453" xr:uid="{03696697-1354-4E42-849F-215ADD858ABD}"/>
    <cellStyle name="Calculation 5 10 5" xfId="2454" xr:uid="{D62CB88C-2EA4-4B74-955C-5791FCF7B202}"/>
    <cellStyle name="Calculation 5 11" xfId="163" xr:uid="{941CC550-19F1-417C-82AB-14B3901A0060}"/>
    <cellStyle name="Calculation 5 11 2" xfId="1989" xr:uid="{CF650FE7-22D3-4154-B0B7-1277A69F73AE}"/>
    <cellStyle name="Calculation 5 11 3" xfId="2455" xr:uid="{FE12508C-2176-4047-AC6C-4F2CE9E4AA94}"/>
    <cellStyle name="Calculation 5 11 4" xfId="2456" xr:uid="{E4E4EB09-9644-4C11-82E8-79F96B9BC6C5}"/>
    <cellStyle name="Calculation 5 11 5" xfId="2457" xr:uid="{457AE43C-95FD-4C44-B3B9-CE1CEF9A542F}"/>
    <cellStyle name="Calculation 5 12" xfId="1991" xr:uid="{A6966E70-FED6-4C7C-B7C7-6799E87D4B33}"/>
    <cellStyle name="Calculation 5 12 2" xfId="2458" xr:uid="{188B74C3-8498-4307-B0D3-C985BC822C6D}"/>
    <cellStyle name="Calculation 5 12 3" xfId="2459" xr:uid="{4193A2AE-FE9A-4E69-9BBB-528403C13668}"/>
    <cellStyle name="Calculation 5 12 4" xfId="2460" xr:uid="{CE8D25DA-801E-4324-841F-CB381D55C456}"/>
    <cellStyle name="Calculation 5 12 5" xfId="2461" xr:uid="{E7DF5A0B-7318-47D2-826D-BC2A5D976E2D}"/>
    <cellStyle name="Calculation 5 13" xfId="2462" xr:uid="{A4019597-DF6D-4690-B8C6-CA46725B7E7D}"/>
    <cellStyle name="Calculation 5 14" xfId="2463" xr:uid="{F005FF0D-51DD-4969-A0E1-25D860759B7B}"/>
    <cellStyle name="Calculation 5 15" xfId="2464" xr:uid="{EC55C621-3254-4F04-A255-286E33A06A5A}"/>
    <cellStyle name="Calculation 5 16" xfId="2465" xr:uid="{C20ADE86-2A7F-4199-AFC1-420D63370FB6}"/>
    <cellStyle name="Calculation 5 2" xfId="164" xr:uid="{26BD4DEA-E832-4313-AC83-866BE71087BD}"/>
    <cellStyle name="Calculation 5 2 2" xfId="165" xr:uid="{FACBAA7B-3191-4209-8AB8-27674BDDB783}"/>
    <cellStyle name="Calculation 5 2 2 2" xfId="1987" xr:uid="{C7E27CAC-1D27-4157-BD80-FF66D02060D6}"/>
    <cellStyle name="Calculation 5 2 2 3" xfId="2466" xr:uid="{75DC9178-D046-4B0A-B8CC-FEE891DF238A}"/>
    <cellStyle name="Calculation 5 2 2 4" xfId="2467" xr:uid="{3CF53E92-C0BF-4549-A99D-31C5F4CCBBD0}"/>
    <cellStyle name="Calculation 5 2 2 5" xfId="2468" xr:uid="{BDAC4046-C056-4A4D-880B-AB295AE69015}"/>
    <cellStyle name="Calculation 5 2 3" xfId="1988" xr:uid="{D65CF356-8C62-49AB-96B2-2D114923953F}"/>
    <cellStyle name="Calculation 5 2 4" xfId="2469" xr:uid="{B0ED2EE6-F974-4CA6-B94F-4D7A80D75F56}"/>
    <cellStyle name="Calculation 5 2 5" xfId="2470" xr:uid="{E4888415-61CC-4945-807E-45A5FBD04829}"/>
    <cellStyle name="Calculation 5 2 6" xfId="2471" xr:uid="{DB8D6B6F-71F9-481C-B013-EEAB3C5E3B8E}"/>
    <cellStyle name="Calculation 5 3" xfId="166" xr:uid="{44A8D319-BF93-40A6-B481-730813AA701C}"/>
    <cellStyle name="Calculation 5 3 2" xfId="167" xr:uid="{C1ECD6F1-3E71-47FB-A438-5A9155A336DC}"/>
    <cellStyle name="Calculation 5 3 2 2" xfId="1985" xr:uid="{FA11CF2A-BEF8-43CB-BD66-7CC3122CE986}"/>
    <cellStyle name="Calculation 5 3 2 3" xfId="2472" xr:uid="{E2EA9E6D-CE99-498A-9F56-722E2DA70276}"/>
    <cellStyle name="Calculation 5 3 2 4" xfId="2473" xr:uid="{1FBC7ACB-66C6-483A-8649-30109DB51A7B}"/>
    <cellStyle name="Calculation 5 3 2 5" xfId="2474" xr:uid="{975F9CF8-61DF-4B81-8DB6-67D67DAA5CF3}"/>
    <cellStyle name="Calculation 5 3 3" xfId="1986" xr:uid="{2E91672B-5866-4C8F-8C86-67147314E256}"/>
    <cellStyle name="Calculation 5 3 4" xfId="2475" xr:uid="{B4451881-A32C-41C4-A08D-6224024A69CE}"/>
    <cellStyle name="Calculation 5 3 5" xfId="2476" xr:uid="{B6D1891B-B98E-459E-B138-98E67A85CE4A}"/>
    <cellStyle name="Calculation 5 3 6" xfId="2477" xr:uid="{7C32BF0B-BEE5-4D84-B4D3-A99E446407FE}"/>
    <cellStyle name="Calculation 5 4" xfId="168" xr:uid="{AD846B6E-5118-4D62-AA18-DC478DF4E37F}"/>
    <cellStyle name="Calculation 5 4 2" xfId="169" xr:uid="{5754DE98-0793-48F7-9FA6-E938285051B2}"/>
    <cellStyle name="Calculation 5 4 2 2" xfId="1983" xr:uid="{15F93EA1-AC18-4B5D-ACFD-4FB0A1C13D61}"/>
    <cellStyle name="Calculation 5 4 2 3" xfId="2478" xr:uid="{616770F5-B846-44F2-9CF3-D08857EE0200}"/>
    <cellStyle name="Calculation 5 4 2 4" xfId="2479" xr:uid="{1FB93BAB-7CF7-44FD-8331-938B0A9D5462}"/>
    <cellStyle name="Calculation 5 4 2 5" xfId="2480" xr:uid="{1EC00D6F-D99E-4030-945B-F52F2F360CAC}"/>
    <cellStyle name="Calculation 5 4 3" xfId="1984" xr:uid="{14AB0BF8-3966-496D-98FB-3ACE08421239}"/>
    <cellStyle name="Calculation 5 4 4" xfId="2481" xr:uid="{86A8FDCB-D86B-4139-B364-A2DF2BD13650}"/>
    <cellStyle name="Calculation 5 4 5" xfId="2482" xr:uid="{18C2918B-2108-4A53-B1E2-3217ED77624F}"/>
    <cellStyle name="Calculation 5 4 6" xfId="2483" xr:uid="{4695C948-D9C7-4E58-8C3F-3AC70C455CA4}"/>
    <cellStyle name="Calculation 5 5" xfId="170" xr:uid="{95AB8175-F9AB-4FB6-B590-78C0798CF6D0}"/>
    <cellStyle name="Calculation 5 5 2" xfId="171" xr:uid="{B97BA79E-3E05-4722-91B8-88BC69C6B222}"/>
    <cellStyle name="Calculation 5 5 2 2" xfId="1981" xr:uid="{796D5CBA-F920-4C56-9E54-74ADA2EF0BC3}"/>
    <cellStyle name="Calculation 5 5 2 3" xfId="2484" xr:uid="{F84E6864-9EE2-401F-9C63-BB0B895BBEBB}"/>
    <cellStyle name="Calculation 5 5 2 4" xfId="2485" xr:uid="{DEDCC0C2-0CE9-450A-AA1B-0222A62A876B}"/>
    <cellStyle name="Calculation 5 5 2 5" xfId="2486" xr:uid="{30872DE7-D142-4D8B-9698-AA5BD730145B}"/>
    <cellStyle name="Calculation 5 5 3" xfId="1982" xr:uid="{839DDB96-06EB-422C-9F4F-892F63B41EB7}"/>
    <cellStyle name="Calculation 5 5 4" xfId="2487" xr:uid="{B11C6C3F-EEDE-4514-B43A-6DA4B1D140E8}"/>
    <cellStyle name="Calculation 5 5 5" xfId="2488" xr:uid="{6CAA30C1-B5E1-40A1-AD45-64910462BCAE}"/>
    <cellStyle name="Calculation 5 5 6" xfId="2489" xr:uid="{417B266C-AC46-4B70-8002-73B623BFD429}"/>
    <cellStyle name="Calculation 5 6" xfId="172" xr:uid="{30FE1185-7C2B-4C78-A49D-FCE05143C742}"/>
    <cellStyle name="Calculation 5 6 2" xfId="173" xr:uid="{E8A4C0B6-F741-4D36-96B9-B92D0FD8B938}"/>
    <cellStyle name="Calculation 5 6 2 2" xfId="1979" xr:uid="{888076AA-A8A8-4374-95B6-431023D7AC25}"/>
    <cellStyle name="Calculation 5 6 2 3" xfId="2490" xr:uid="{0D128983-3F5D-489D-9D68-2595ACA358C7}"/>
    <cellStyle name="Calculation 5 6 2 4" xfId="2491" xr:uid="{140FEF09-6DDF-4847-8A8A-F2C27C0E6F73}"/>
    <cellStyle name="Calculation 5 6 2 5" xfId="2492" xr:uid="{2AE00244-29CB-4DB0-BC70-5631E2E3B939}"/>
    <cellStyle name="Calculation 5 6 3" xfId="1980" xr:uid="{DBEAF359-E1B4-401D-AC36-759F2EA194EF}"/>
    <cellStyle name="Calculation 5 6 4" xfId="2493" xr:uid="{0ECC018D-10BA-49A4-A9AD-DE92A09368FD}"/>
    <cellStyle name="Calculation 5 6 5" xfId="2494" xr:uid="{0581A7FF-5204-4759-B47C-B4932476776A}"/>
    <cellStyle name="Calculation 5 6 6" xfId="2495" xr:uid="{6DC60EF9-1ECA-401B-819A-2E24418D559D}"/>
    <cellStyle name="Calculation 5 7" xfId="174" xr:uid="{74BDAB43-82BB-4590-BBFD-57F053C866E4}"/>
    <cellStyle name="Calculation 5 7 2" xfId="175" xr:uid="{C87F2E99-DDB8-437D-9189-DBE4D2C4B23B}"/>
    <cellStyle name="Calculation 5 7 2 2" xfId="1977" xr:uid="{398D1C3C-92C4-42E8-B254-0336B89CD478}"/>
    <cellStyle name="Calculation 5 7 2 3" xfId="2496" xr:uid="{AABEC560-3BF2-4F2F-82EC-B65FE2A41C5F}"/>
    <cellStyle name="Calculation 5 7 2 4" xfId="2497" xr:uid="{2F768FA3-D46A-4B53-8964-9F1EBF8D6A4E}"/>
    <cellStyle name="Calculation 5 7 2 5" xfId="2498" xr:uid="{33E4DCCC-6C3A-4A4E-B8EA-CEA1F92B76FB}"/>
    <cellStyle name="Calculation 5 7 3" xfId="1978" xr:uid="{3E8FB579-67EB-48F3-A2EB-8A2FD7DECFC4}"/>
    <cellStyle name="Calculation 5 7 4" xfId="2499" xr:uid="{A0667ECD-1EAC-416E-A439-DE32C8704322}"/>
    <cellStyle name="Calculation 5 7 5" xfId="2500" xr:uid="{75DABA13-07D8-4E80-A533-DD6343C49EBA}"/>
    <cellStyle name="Calculation 5 7 6" xfId="2501" xr:uid="{A51467D5-1DF6-4D14-866C-5B642E0E3844}"/>
    <cellStyle name="Calculation 5 8" xfId="176" xr:uid="{E5BAE085-11B2-43F1-BC91-991C7E3CDE20}"/>
    <cellStyle name="Calculation 5 8 2" xfId="177" xr:uid="{743C73FF-7B64-44EC-A06E-02A16E339CD7}"/>
    <cellStyle name="Calculation 5 8 2 2" xfId="1975" xr:uid="{352B3B23-4952-4FF6-9B1E-978F354B20AA}"/>
    <cellStyle name="Calculation 5 8 2 3" xfId="2502" xr:uid="{B0C91D20-9C56-4290-BC7B-936230CED340}"/>
    <cellStyle name="Calculation 5 8 2 4" xfId="2503" xr:uid="{1823B929-0C84-4414-A525-D0A9F0C915CC}"/>
    <cellStyle name="Calculation 5 8 2 5" xfId="2504" xr:uid="{63CA1537-F855-4BBC-A4D3-016E24CD171B}"/>
    <cellStyle name="Calculation 5 8 3" xfId="1976" xr:uid="{766A022F-5D05-41A6-A6BC-F212A0DFCAED}"/>
    <cellStyle name="Calculation 5 8 4" xfId="2505" xr:uid="{34E2D48B-B805-454F-A4CB-553716844FD3}"/>
    <cellStyle name="Calculation 5 8 5" xfId="2506" xr:uid="{DDAAF865-30DD-408C-B6BE-967E270CEADC}"/>
    <cellStyle name="Calculation 5 8 6" xfId="2507" xr:uid="{9938CE4E-1ECA-4CCB-BE78-12D1F451632D}"/>
    <cellStyle name="Calculation 5 9" xfId="178" xr:uid="{C72B2409-2FB2-4FF3-8E33-EADACE59852A}"/>
    <cellStyle name="Calculation 5 9 2" xfId="179" xr:uid="{CCF4A82A-4BE9-4682-BA66-95E16905F0C4}"/>
    <cellStyle name="Calculation 5 9 2 2" xfId="1973" xr:uid="{1C4FBBA8-2E9D-4201-B31C-FF0E48807E35}"/>
    <cellStyle name="Calculation 5 9 2 3" xfId="2508" xr:uid="{FD4A3E1B-A35C-4400-B4D6-3C1B5A3164FD}"/>
    <cellStyle name="Calculation 5 9 2 4" xfId="2509" xr:uid="{C42AC0A1-EE83-45F8-92D3-30F2A2E3826C}"/>
    <cellStyle name="Calculation 5 9 2 5" xfId="2510" xr:uid="{1A7BD166-49E1-4F5A-AD5D-93CEB5DCBBFB}"/>
    <cellStyle name="Calculation 5 9 3" xfId="1974" xr:uid="{BF4B52F3-1BFE-4116-89BB-34420EE7C762}"/>
    <cellStyle name="Calculation 5 9 4" xfId="2511" xr:uid="{2C5F06D1-659B-4D17-9DFA-7A0BE6E91ABC}"/>
    <cellStyle name="Calculation 5 9 5" xfId="2512" xr:uid="{B0D4DB9A-B01E-455C-A120-19BCEF9884DE}"/>
    <cellStyle name="Calculation 5 9 6" xfId="2513" xr:uid="{F4AF9E29-BFA2-4A59-8FDD-D2AF127188BC}"/>
    <cellStyle name="Calculation 6" xfId="180" xr:uid="{B612AC67-6F28-46EF-AE0B-E2F0607F54DE}"/>
    <cellStyle name="Calculation 6 10" xfId="181" xr:uid="{18DCF267-D7E5-4697-A6EF-D3EEDDFF2B8C}"/>
    <cellStyle name="Calculation 6 10 2" xfId="1971" xr:uid="{FFC710A8-81E4-4CF9-A3C6-1EE0D3C1717E}"/>
    <cellStyle name="Calculation 6 10 3" xfId="2514" xr:uid="{62FB1368-E5B1-4D28-9A9E-0D3EC938AE03}"/>
    <cellStyle name="Calculation 6 10 4" xfId="2515" xr:uid="{C652FBFA-AF3A-4468-B6D0-B1B9E7704843}"/>
    <cellStyle name="Calculation 6 10 5" xfId="2516" xr:uid="{A9722BC2-E616-4D11-9F98-AF8A448A881E}"/>
    <cellStyle name="Calculation 6 11" xfId="182" xr:uid="{3B828EFC-E068-45F4-B640-C999AA8E3C71}"/>
    <cellStyle name="Calculation 6 11 2" xfId="1970" xr:uid="{E8A990C1-EF4A-42FA-9187-A72A6FD7035C}"/>
    <cellStyle name="Calculation 6 11 3" xfId="2517" xr:uid="{114BA72B-5DCB-4FBE-BC1A-93379665DB28}"/>
    <cellStyle name="Calculation 6 11 4" xfId="2518" xr:uid="{B6078590-22F6-4402-B3F8-2847A13B54E4}"/>
    <cellStyle name="Calculation 6 11 5" xfId="2519" xr:uid="{8A0C5176-90C5-4689-9B59-3A11FF43CD2A}"/>
    <cellStyle name="Calculation 6 12" xfId="1972" xr:uid="{E2E09341-751F-4619-812E-AE27C1E01364}"/>
    <cellStyle name="Calculation 6 12 2" xfId="2520" xr:uid="{5E90B36C-1D58-443E-8E6E-B6AD2CD79C3E}"/>
    <cellStyle name="Calculation 6 12 3" xfId="2521" xr:uid="{0BF2C653-D3E4-4A81-BB27-8200D2E59067}"/>
    <cellStyle name="Calculation 6 12 4" xfId="2522" xr:uid="{D398957B-D238-4525-B81B-654401AB463E}"/>
    <cellStyle name="Calculation 6 12 5" xfId="2523" xr:uid="{6BC052EF-14F0-4073-A2C9-7F54E83C02D4}"/>
    <cellStyle name="Calculation 6 13" xfId="2524" xr:uid="{1EE1DAA7-90EC-41AD-A080-E8951C57F8A3}"/>
    <cellStyle name="Calculation 6 14" xfId="2525" xr:uid="{642FF222-09B8-4F78-A787-4AB449C2357B}"/>
    <cellStyle name="Calculation 6 15" xfId="2526" xr:uid="{A2B902C9-8232-4BF3-B149-3A78F4958304}"/>
    <cellStyle name="Calculation 6 16" xfId="2527" xr:uid="{A5B44B3B-D27B-4F18-9105-A2F570BBCC51}"/>
    <cellStyle name="Calculation 6 2" xfId="183" xr:uid="{F2ED56EA-4621-436A-B384-39A61A032B04}"/>
    <cellStyle name="Calculation 6 2 2" xfId="184" xr:uid="{0C4CAE80-471A-4C01-AC11-D82C8D749F5A}"/>
    <cellStyle name="Calculation 6 2 2 2" xfId="1968" xr:uid="{8F2CAB3B-49E3-4684-B7BD-077E45ECFDE7}"/>
    <cellStyle name="Calculation 6 2 2 3" xfId="2528" xr:uid="{E8E7CAB9-A40F-450B-B75A-692062913775}"/>
    <cellStyle name="Calculation 6 2 2 4" xfId="2529" xr:uid="{AD2D5847-860D-4E8C-B39E-DBDD42B69049}"/>
    <cellStyle name="Calculation 6 2 2 5" xfId="2530" xr:uid="{A53CA7DE-B860-4F54-B123-B80E38D58DF6}"/>
    <cellStyle name="Calculation 6 2 3" xfId="1969" xr:uid="{AEE2FA8E-323D-4A0C-AA8D-EDD4D789682E}"/>
    <cellStyle name="Calculation 6 2 4" xfId="2531" xr:uid="{E09AFA1E-F93F-44F0-82F9-EBEC9003649F}"/>
    <cellStyle name="Calculation 6 2 5" xfId="2532" xr:uid="{57989FB7-E83F-4157-A540-CBA0ABDB4D90}"/>
    <cellStyle name="Calculation 6 2 6" xfId="2533" xr:uid="{EFFA574E-586F-4EA8-995F-BF25F217A678}"/>
    <cellStyle name="Calculation 6 3" xfId="185" xr:uid="{80844B25-C58A-4584-AA45-44466E452FCE}"/>
    <cellStyle name="Calculation 6 3 2" xfId="186" xr:uid="{E536C85C-6B5B-4F1A-8F0D-C3BF24A2A09B}"/>
    <cellStyle name="Calculation 6 3 2 2" xfId="1966" xr:uid="{0801EDEF-2350-4CB7-AEF8-138BCF263B9B}"/>
    <cellStyle name="Calculation 6 3 2 3" xfId="2534" xr:uid="{B83675DD-DD7F-4D7F-9F8A-DE0DDD297281}"/>
    <cellStyle name="Calculation 6 3 2 4" xfId="2535" xr:uid="{17F5B598-FE8D-49D7-8C91-86150E2B6206}"/>
    <cellStyle name="Calculation 6 3 2 5" xfId="2536" xr:uid="{8FAA876A-C69C-40CE-B509-31A4514BD46B}"/>
    <cellStyle name="Calculation 6 3 3" xfId="1967" xr:uid="{D00DCBB5-F50D-4944-A3D7-7557FE37F285}"/>
    <cellStyle name="Calculation 6 3 4" xfId="2537" xr:uid="{5431B481-C7A8-4D70-BC56-A378055F7091}"/>
    <cellStyle name="Calculation 6 3 5" xfId="2538" xr:uid="{79BA710D-4E1E-487F-A12B-078E8DA3DBB8}"/>
    <cellStyle name="Calculation 6 3 6" xfId="2539" xr:uid="{02387F74-FCB3-43CC-AEE1-4E553F4185D3}"/>
    <cellStyle name="Calculation 6 4" xfId="187" xr:uid="{EC667C7B-84B9-410D-9CFF-BB58408E90DA}"/>
    <cellStyle name="Calculation 6 4 2" xfId="188" xr:uid="{C0A2F68C-D898-4D27-9600-B34DD059BEB7}"/>
    <cellStyle name="Calculation 6 4 2 2" xfId="1964" xr:uid="{35ABE8D7-FE29-4B80-902B-33437C8C9F46}"/>
    <cellStyle name="Calculation 6 4 2 3" xfId="2540" xr:uid="{783E1A32-D548-4ABD-A99B-A05CBB89481C}"/>
    <cellStyle name="Calculation 6 4 2 4" xfId="2541" xr:uid="{9EB5B6EC-5FCD-4A29-8311-213BC6B808F1}"/>
    <cellStyle name="Calculation 6 4 2 5" xfId="2542" xr:uid="{C49CD7E1-C6A7-4036-B8DA-6691683EBC67}"/>
    <cellStyle name="Calculation 6 4 3" xfId="1965" xr:uid="{566AC14F-4B88-4A29-A41C-5AC31D1905A2}"/>
    <cellStyle name="Calculation 6 4 4" xfId="2543" xr:uid="{C3021D00-1FCD-4DB1-8B7F-91294130F782}"/>
    <cellStyle name="Calculation 6 4 5" xfId="2544" xr:uid="{48165611-10F8-4352-904A-15343BD07C5B}"/>
    <cellStyle name="Calculation 6 4 6" xfId="2545" xr:uid="{C0DEED0F-5992-4F0F-8F14-F8B5144040DC}"/>
    <cellStyle name="Calculation 6 5" xfId="189" xr:uid="{AB4910EA-FAEE-4BEE-B468-002EC22EFF00}"/>
    <cellStyle name="Calculation 6 5 2" xfId="190" xr:uid="{67A070A7-E0B4-4D2A-99C4-3126DCF4F1F6}"/>
    <cellStyle name="Calculation 6 5 2 2" xfId="1962" xr:uid="{02EB91CC-38B3-4DF3-9B74-4613F1DC23CB}"/>
    <cellStyle name="Calculation 6 5 2 3" xfId="2546" xr:uid="{682364FA-B58D-4844-B0F2-049BCCAEF4EF}"/>
    <cellStyle name="Calculation 6 5 2 4" xfId="2547" xr:uid="{029C2EEA-0C30-42CF-9309-0D06A2AF710B}"/>
    <cellStyle name="Calculation 6 5 2 5" xfId="2548" xr:uid="{88BEB636-6537-4885-B977-4A6216223D34}"/>
    <cellStyle name="Calculation 6 5 3" xfId="1963" xr:uid="{6E92C94B-E1EB-42B8-A5F9-A4A794BB8F42}"/>
    <cellStyle name="Calculation 6 5 4" xfId="2549" xr:uid="{DCA6108B-8740-4350-B2F6-F6B0A634DF96}"/>
    <cellStyle name="Calculation 6 5 5" xfId="2550" xr:uid="{3A5B76BA-9B40-4853-A795-2F0BE7E9BCBF}"/>
    <cellStyle name="Calculation 6 5 6" xfId="2551" xr:uid="{4613E83B-26DC-48A3-B0C0-1F41C1D51AD3}"/>
    <cellStyle name="Calculation 6 6" xfId="191" xr:uid="{6BF541F4-EDA4-4FEA-9F14-ADC22F5DD9FD}"/>
    <cellStyle name="Calculation 6 6 2" xfId="192" xr:uid="{CA9A4869-D48C-482A-AC2A-39DE0A565F88}"/>
    <cellStyle name="Calculation 6 6 2 2" xfId="1960" xr:uid="{451FEB84-0D20-42EB-B08E-376EE7C8FD05}"/>
    <cellStyle name="Calculation 6 6 2 3" xfId="2552" xr:uid="{C90B61C0-A857-4871-87B9-B8D5646A38B8}"/>
    <cellStyle name="Calculation 6 6 2 4" xfId="2553" xr:uid="{8A00E533-45D1-42DF-B976-80DD659F2D62}"/>
    <cellStyle name="Calculation 6 6 2 5" xfId="2554" xr:uid="{C1DC285A-6CD9-48E9-9B72-E1B37DFA0969}"/>
    <cellStyle name="Calculation 6 6 3" xfId="1961" xr:uid="{4B38A94E-E292-4DBE-B992-139D5FFD1E38}"/>
    <cellStyle name="Calculation 6 6 4" xfId="2555" xr:uid="{717C13CA-7342-4B0E-B95A-8F27241CC438}"/>
    <cellStyle name="Calculation 6 6 5" xfId="2556" xr:uid="{1CB0DEE1-6C59-4FBF-98BF-CC9077C68E5E}"/>
    <cellStyle name="Calculation 6 6 6" xfId="2557" xr:uid="{E66CD928-B897-4FD5-A044-07A3A6C0CFD6}"/>
    <cellStyle name="Calculation 6 7" xfId="193" xr:uid="{087AC072-1933-4004-8C97-C000E54CE59C}"/>
    <cellStyle name="Calculation 6 7 2" xfId="194" xr:uid="{D5A0556C-7022-44BD-853E-F8DB03BE9F45}"/>
    <cellStyle name="Calculation 6 7 2 2" xfId="1186" xr:uid="{B6B148E0-C999-4F46-9527-86D8C20E5ECB}"/>
    <cellStyle name="Calculation 6 7 2 3" xfId="2558" xr:uid="{5A35986D-2966-403F-9B6C-50923E3E326F}"/>
    <cellStyle name="Calculation 6 7 2 4" xfId="2559" xr:uid="{BA8357C4-6F1C-489D-AE9C-818CD9A0B34D}"/>
    <cellStyle name="Calculation 6 7 2 5" xfId="2560" xr:uid="{539D60F6-9000-4957-9C89-8FA5C760ADBC}"/>
    <cellStyle name="Calculation 6 7 3" xfId="1959" xr:uid="{DF8464FC-2D9F-4E03-B83C-470F63A65110}"/>
    <cellStyle name="Calculation 6 7 4" xfId="2561" xr:uid="{33FF175F-0C81-4669-9E5C-323D0C29DD09}"/>
    <cellStyle name="Calculation 6 7 5" xfId="2562" xr:uid="{6A482898-69D3-4F6C-8093-B84C0D80BDF1}"/>
    <cellStyle name="Calculation 6 7 6" xfId="2563" xr:uid="{2AA65B60-5FC2-42AB-A829-EE1A51A4C134}"/>
    <cellStyle name="Calculation 6 8" xfId="195" xr:uid="{3856EDB1-2243-419F-B0D7-7C4A68812A2B}"/>
    <cellStyle name="Calculation 6 8 2" xfId="196" xr:uid="{96C0151D-44A1-4EB3-B23B-C2B447EFAEA6}"/>
    <cellStyle name="Calculation 6 8 2 2" xfId="1185" xr:uid="{DBB72A1B-6F1B-498D-87E1-5682E6D5B366}"/>
    <cellStyle name="Calculation 6 8 2 3" xfId="2564" xr:uid="{E32D3ED2-EE10-4B50-9A80-D6B1535F1CA0}"/>
    <cellStyle name="Calculation 6 8 2 4" xfId="2565" xr:uid="{D06659C6-8BC4-4985-B5E1-3D220DCBE0B5}"/>
    <cellStyle name="Calculation 6 8 2 5" xfId="2566" xr:uid="{49A60176-F7D7-432E-9CAF-1C75EDA5227E}"/>
    <cellStyle name="Calculation 6 8 3" xfId="2141" xr:uid="{ABCD2904-FD58-492F-889C-C80EEEE302F7}"/>
    <cellStyle name="Calculation 6 8 4" xfId="2567" xr:uid="{A004CB5C-FC08-48DC-88F1-EC325D7BC184}"/>
    <cellStyle name="Calculation 6 8 5" xfId="2568" xr:uid="{1719A037-FB74-4069-911B-697D0A8B12A9}"/>
    <cellStyle name="Calculation 6 8 6" xfId="2569" xr:uid="{7CEA3096-408C-43DE-A35A-50B4B446993F}"/>
    <cellStyle name="Calculation 6 9" xfId="197" xr:uid="{67514E5D-949C-4555-A156-67CEE9EA1422}"/>
    <cellStyle name="Calculation 6 9 2" xfId="198" xr:uid="{1840AE81-85DC-46A6-9AED-C952EEEFFAB2}"/>
    <cellStyle name="Calculation 6 9 2 2" xfId="1190" xr:uid="{7222FA78-BA27-4BAE-BFD7-9D323C9872E1}"/>
    <cellStyle name="Calculation 6 9 2 3" xfId="2570" xr:uid="{1C05E4C7-0D95-46E9-A265-D89D2A3DDF89}"/>
    <cellStyle name="Calculation 6 9 2 4" xfId="2571" xr:uid="{95A09CE6-256A-4D87-9C97-5879CEEE8C3F}"/>
    <cellStyle name="Calculation 6 9 2 5" xfId="2572" xr:uid="{BFE0D358-793C-4585-93B3-6F56FF6EA586}"/>
    <cellStyle name="Calculation 6 9 3" xfId="1958" xr:uid="{0E97AF2C-4286-41A2-B669-C3821F1A7FB0}"/>
    <cellStyle name="Calculation 6 9 4" xfId="2573" xr:uid="{D7C2DAD0-71C1-4CAD-B335-A6B75FF2E26B}"/>
    <cellStyle name="Calculation 6 9 5" xfId="2574" xr:uid="{1D22598F-B9A4-4A47-802E-A12796DBF481}"/>
    <cellStyle name="Calculation 6 9 6" xfId="2575" xr:uid="{9365D063-77CE-461A-9345-0FCCEFF709AB}"/>
    <cellStyle name="Calculation 7" xfId="199" xr:uid="{D26FC02F-66C3-4E30-AF0E-A7E825B3C8FC}"/>
    <cellStyle name="Calculation 7 10" xfId="200" xr:uid="{DAEEA32C-B0B2-4780-8E90-47E024404472}"/>
    <cellStyle name="Calculation 7 10 2" xfId="1949" xr:uid="{102B9980-AAB3-4E10-8C15-0683C890BE48}"/>
    <cellStyle name="Calculation 7 10 3" xfId="2576" xr:uid="{92797BD8-918A-4E26-9113-2123A527D600}"/>
    <cellStyle name="Calculation 7 10 4" xfId="2577" xr:uid="{9E4028C9-4DA7-4248-94E7-DAB86753DA42}"/>
    <cellStyle name="Calculation 7 10 5" xfId="2578" xr:uid="{FD29819F-E359-4042-B5FC-DDC9788CCB0B}"/>
    <cellStyle name="Calculation 7 11" xfId="201" xr:uid="{61FE19B3-3F70-4362-84CE-197B660632AE}"/>
    <cellStyle name="Calculation 7 11 2" xfId="1948" xr:uid="{5A85C188-5B4E-4963-8686-C09691F2379D}"/>
    <cellStyle name="Calculation 7 11 3" xfId="2579" xr:uid="{10FA3D48-EF4C-481B-83EC-FC61F70407B5}"/>
    <cellStyle name="Calculation 7 11 4" xfId="2580" xr:uid="{AB032241-42FF-4015-BDF5-43290F95521B}"/>
    <cellStyle name="Calculation 7 11 5" xfId="2581" xr:uid="{544B4CD5-693E-4140-8785-3E2BBCC42D70}"/>
    <cellStyle name="Calculation 7 12" xfId="1184" xr:uid="{BC9BE6C9-7D39-448B-A621-7C9FA632510E}"/>
    <cellStyle name="Calculation 7 12 2" xfId="2582" xr:uid="{F2413C26-122F-4189-B4ED-99997D9A9CB8}"/>
    <cellStyle name="Calculation 7 12 3" xfId="2583" xr:uid="{C2440817-D6D5-4040-AA18-CD597002773D}"/>
    <cellStyle name="Calculation 7 12 4" xfId="2584" xr:uid="{8010299E-ABBB-4567-921A-4E0034BAF57B}"/>
    <cellStyle name="Calculation 7 12 5" xfId="2585" xr:uid="{C3ABEF3B-3BAA-46AB-8915-7FEB53FB9270}"/>
    <cellStyle name="Calculation 7 13" xfId="2586" xr:uid="{8F86F51A-72C3-4050-A5A7-73A9E23A88D7}"/>
    <cellStyle name="Calculation 7 14" xfId="2587" xr:uid="{B6CC9320-9C79-4425-938C-3A061C6F3E2F}"/>
    <cellStyle name="Calculation 7 15" xfId="2588" xr:uid="{6BFCD67A-9765-41E4-A6F7-13678AEECA7B}"/>
    <cellStyle name="Calculation 7 16" xfId="2589" xr:uid="{02483936-4BD8-4C33-8EDF-16CEA4B6360E}"/>
    <cellStyle name="Calculation 7 2" xfId="202" xr:uid="{0644FB75-5CA6-4A37-87CA-D674F1C38AC6}"/>
    <cellStyle name="Calculation 7 2 2" xfId="203" xr:uid="{31802F9F-C730-4872-A809-5948D8A7B594}"/>
    <cellStyle name="Calculation 7 2 2 2" xfId="1946" xr:uid="{00489E2B-48F9-4836-8B4A-DAAFD52570E8}"/>
    <cellStyle name="Calculation 7 2 2 3" xfId="2590" xr:uid="{BEB56CD9-4C1D-419E-BEA4-7AD38074D3A5}"/>
    <cellStyle name="Calculation 7 2 2 4" xfId="2591" xr:uid="{C59E457A-86A7-4DB5-A703-6EC26DE21473}"/>
    <cellStyle name="Calculation 7 2 2 5" xfId="2592" xr:uid="{0D8BEAB4-BCED-482E-9884-86A5DE622ACB}"/>
    <cellStyle name="Calculation 7 2 3" xfId="1947" xr:uid="{B3E1E275-2660-414A-AE81-DCD05E42AD0E}"/>
    <cellStyle name="Calculation 7 2 4" xfId="2593" xr:uid="{8900AA91-DE5C-42C9-905C-B01094E5E44D}"/>
    <cellStyle name="Calculation 7 2 5" xfId="2594" xr:uid="{1971C4DD-204E-45E7-AB44-0B65D8B4D0CF}"/>
    <cellStyle name="Calculation 7 2 6" xfId="2595" xr:uid="{042A49CE-76B0-4E5F-A56D-982B6884F1D6}"/>
    <cellStyle name="Calculation 7 3" xfId="204" xr:uid="{E289D94E-28F6-4AF1-82EA-9CB895C2B53A}"/>
    <cellStyle name="Calculation 7 3 2" xfId="205" xr:uid="{5210E477-99B9-420E-91E6-70AC3D858488}"/>
    <cellStyle name="Calculation 7 3 2 2" xfId="1944" xr:uid="{C301FFAC-47BF-4120-BC19-1903B429718E}"/>
    <cellStyle name="Calculation 7 3 2 3" xfId="2596" xr:uid="{F89C0AFC-D15E-4597-B3B8-E63FE9644AA6}"/>
    <cellStyle name="Calculation 7 3 2 4" xfId="2597" xr:uid="{AFA2483E-7E30-4451-91EF-1ABA5A2125A0}"/>
    <cellStyle name="Calculation 7 3 2 5" xfId="2598" xr:uid="{1AF3B55C-2415-43CA-9A0A-59BF4B9D4C34}"/>
    <cellStyle name="Calculation 7 3 3" xfId="1945" xr:uid="{F3DE11B2-85C1-4503-9EAA-3A3343B076ED}"/>
    <cellStyle name="Calculation 7 3 4" xfId="2599" xr:uid="{95B0A466-DFEA-4FF0-ABFA-095E9A1AB4EF}"/>
    <cellStyle name="Calculation 7 3 5" xfId="2600" xr:uid="{256FDC33-5ADC-4D99-846E-9173590B2B3D}"/>
    <cellStyle name="Calculation 7 3 6" xfId="2601" xr:uid="{B448FF7C-1CBD-4807-84FD-8E41D0C8A68A}"/>
    <cellStyle name="Calculation 7 4" xfId="206" xr:uid="{9EDF7D90-7170-4340-A251-5E44CD4E3CEB}"/>
    <cellStyle name="Calculation 7 4 2" xfId="207" xr:uid="{5A2AF8AC-805B-4384-896B-4491234E5346}"/>
    <cellStyle name="Calculation 7 4 2 2" xfId="1942" xr:uid="{03179223-9812-4753-AA10-A464DCABE162}"/>
    <cellStyle name="Calculation 7 4 2 3" xfId="2602" xr:uid="{FD351978-9B60-4A88-AF21-FC1DECD9EAEF}"/>
    <cellStyle name="Calculation 7 4 2 4" xfId="2603" xr:uid="{AA1138BD-2EB6-41B0-A381-12C1B698050C}"/>
    <cellStyle name="Calculation 7 4 2 5" xfId="2604" xr:uid="{17394FCA-696C-4A62-8026-9669E35F46A7}"/>
    <cellStyle name="Calculation 7 4 3" xfId="1943" xr:uid="{2ABDC086-6115-4868-8B92-FBC6A6264FC1}"/>
    <cellStyle name="Calculation 7 4 4" xfId="2605" xr:uid="{CA34CC36-EA6B-4BC4-8011-A9F6F43E2A90}"/>
    <cellStyle name="Calculation 7 4 5" xfId="2606" xr:uid="{110E9959-628E-40E8-A57D-E66E04D71214}"/>
    <cellStyle name="Calculation 7 4 6" xfId="2607" xr:uid="{2E8177F5-23CD-481C-A451-28548B316CDC}"/>
    <cellStyle name="Calculation 7 5" xfId="208" xr:uid="{6E969DBE-2222-4E3A-8755-7BAD1CC70505}"/>
    <cellStyle name="Calculation 7 5 2" xfId="209" xr:uid="{D42AEDED-2015-4E64-B442-A4A064EC1CB6}"/>
    <cellStyle name="Calculation 7 5 2 2" xfId="1940" xr:uid="{052E8DFE-EAE7-46F4-B69A-065F436E7934}"/>
    <cellStyle name="Calculation 7 5 2 3" xfId="2608" xr:uid="{5703E443-8168-4EC5-816A-93C331604535}"/>
    <cellStyle name="Calculation 7 5 2 4" xfId="2609" xr:uid="{D76158BB-7019-4640-89D2-6066E23EEF96}"/>
    <cellStyle name="Calculation 7 5 2 5" xfId="2610" xr:uid="{880918DD-8F3D-428F-B245-61911D9FF51D}"/>
    <cellStyle name="Calculation 7 5 3" xfId="1941" xr:uid="{D59CFD52-5EF2-4184-903F-34656182D51C}"/>
    <cellStyle name="Calculation 7 5 4" xfId="2611" xr:uid="{0F48051C-31D8-4224-9825-A6463CB63FBB}"/>
    <cellStyle name="Calculation 7 5 5" xfId="2612" xr:uid="{D0D02DF8-4B4B-42A1-850E-DBDC6F227F82}"/>
    <cellStyle name="Calculation 7 5 6" xfId="2613" xr:uid="{64A38075-C166-4AF7-8243-77DFFC308B34}"/>
    <cellStyle name="Calculation 7 6" xfId="210" xr:uid="{8532890D-5826-40CC-94E1-8B1A3E28D8A4}"/>
    <cellStyle name="Calculation 7 6 2" xfId="211" xr:uid="{CEB77229-B853-46C5-8E65-21CD491AB0F5}"/>
    <cellStyle name="Calculation 7 6 2 2" xfId="1938" xr:uid="{3093B0A3-C58B-4D93-B290-7E83E525DFF6}"/>
    <cellStyle name="Calculation 7 6 2 3" xfId="2614" xr:uid="{B2E02906-A9F2-4A6C-89E3-12723869CE00}"/>
    <cellStyle name="Calculation 7 6 2 4" xfId="2615" xr:uid="{D4F42172-5C0C-403C-8EFF-00AE4EDD1D2A}"/>
    <cellStyle name="Calculation 7 6 2 5" xfId="2616" xr:uid="{E12B7E9B-C5FD-45DD-973C-16C2CB84DC5E}"/>
    <cellStyle name="Calculation 7 6 3" xfId="1939" xr:uid="{EE358FB0-7F81-4F1C-B527-E930EBC5702A}"/>
    <cellStyle name="Calculation 7 6 4" xfId="2617" xr:uid="{D4ECADA4-7AAC-42E3-AE10-8AA31B9B67FC}"/>
    <cellStyle name="Calculation 7 6 5" xfId="2618" xr:uid="{13BC05F2-C31C-4D7F-B2AD-83FBEF4DA132}"/>
    <cellStyle name="Calculation 7 6 6" xfId="2619" xr:uid="{3FAD00AF-4DA7-46CD-BE3E-D4D83F580ACD}"/>
    <cellStyle name="Calculation 7 7" xfId="212" xr:uid="{6D47EE95-A15A-443C-9B43-9DF1AFD6F371}"/>
    <cellStyle name="Calculation 7 7 2" xfId="213" xr:uid="{3D9B6248-F633-498F-B446-9C8E4671A5F5}"/>
    <cellStyle name="Calculation 7 7 2 2" xfId="1936" xr:uid="{2B5109C1-AFB4-4E70-8765-0B5040F7AC8A}"/>
    <cellStyle name="Calculation 7 7 2 3" xfId="2620" xr:uid="{825D82C1-A260-4DDF-92F0-C46646808D95}"/>
    <cellStyle name="Calculation 7 7 2 4" xfId="2621" xr:uid="{C31A8B8D-51CB-4E05-9FDF-7200025BD47F}"/>
    <cellStyle name="Calculation 7 7 2 5" xfId="2622" xr:uid="{9E64B41A-C8A2-4322-81EF-A9466CDAC7EF}"/>
    <cellStyle name="Calculation 7 7 3" xfId="1937" xr:uid="{6D8AE1E0-8183-4F74-88BA-1B7EEEE5E91A}"/>
    <cellStyle name="Calculation 7 7 4" xfId="2623" xr:uid="{73A604DE-DAC3-4529-A294-0ACA7A0412D5}"/>
    <cellStyle name="Calculation 7 7 5" xfId="2624" xr:uid="{9AD48EBD-5455-4525-85E6-809BA3563629}"/>
    <cellStyle name="Calculation 7 7 6" xfId="2625" xr:uid="{ADD2B6C1-2200-4F8D-9EC0-3CB58BF98F0D}"/>
    <cellStyle name="Calculation 7 8" xfId="214" xr:uid="{7BB470CD-4EBF-4679-8EF9-F1D000E93922}"/>
    <cellStyle name="Calculation 7 8 2" xfId="215" xr:uid="{B4831E3B-24C2-43C1-A9FE-CBAF74C4993C}"/>
    <cellStyle name="Calculation 7 8 2 2" xfId="1934" xr:uid="{596D3CC8-BAB9-44BB-A7FF-6426FAEFDB77}"/>
    <cellStyle name="Calculation 7 8 2 3" xfId="2626" xr:uid="{344AA5E2-1F38-48E2-8021-8FF07E6D3369}"/>
    <cellStyle name="Calculation 7 8 2 4" xfId="2627" xr:uid="{002CCE5C-27DF-40A7-8D9F-58A1190B2669}"/>
    <cellStyle name="Calculation 7 8 2 5" xfId="2628" xr:uid="{73C2290B-D081-4DEF-8E98-5D09D2B076C7}"/>
    <cellStyle name="Calculation 7 8 3" xfId="1935" xr:uid="{2051DE5E-FC38-4A12-98E8-A80110749C76}"/>
    <cellStyle name="Calculation 7 8 4" xfId="2629" xr:uid="{3EDE20DD-764B-4187-8A04-7BD80C2534BC}"/>
    <cellStyle name="Calculation 7 8 5" xfId="2630" xr:uid="{B39DE8F5-5247-44D4-8E7F-BD46B3366252}"/>
    <cellStyle name="Calculation 7 8 6" xfId="2631" xr:uid="{4CD859A1-5F62-4CB1-BE8D-DDC1F2B3AA3E}"/>
    <cellStyle name="Calculation 7 9" xfId="216" xr:uid="{1BAC4175-ABCF-48BC-A73A-38C80FC832C1}"/>
    <cellStyle name="Calculation 7 9 2" xfId="217" xr:uid="{B39AD46B-656C-4818-8E83-6222CBB77F90}"/>
    <cellStyle name="Calculation 7 9 2 2" xfId="1932" xr:uid="{2EE59411-795B-43AE-92A0-1F8893AFD6E6}"/>
    <cellStyle name="Calculation 7 9 2 3" xfId="2632" xr:uid="{E4EAB0A4-81F4-47E4-ABC0-D98605D88B35}"/>
    <cellStyle name="Calculation 7 9 2 4" xfId="2633" xr:uid="{33D6528B-8B98-4A8B-AE44-F5828E76F166}"/>
    <cellStyle name="Calculation 7 9 2 5" xfId="2634" xr:uid="{5CF1C9BE-545C-432E-8045-1B461FDB037F}"/>
    <cellStyle name="Calculation 7 9 3" xfId="1933" xr:uid="{21884935-1C86-4582-ACD2-2107400ABF22}"/>
    <cellStyle name="Calculation 7 9 4" xfId="2635" xr:uid="{C4E78051-ECC2-4935-A527-B66E595628CB}"/>
    <cellStyle name="Calculation 7 9 5" xfId="2636" xr:uid="{3898ABD8-3B39-4141-8B58-20B65AF0CEA6}"/>
    <cellStyle name="Calculation 7 9 6" xfId="2637" xr:uid="{5E512D59-D3D8-42CC-A93C-21F9BAD1FA3A}"/>
    <cellStyle name="Calculation 8" xfId="218" xr:uid="{594EABFC-DB7A-4C41-BD73-7BE61D372868}"/>
    <cellStyle name="Calculation 8 10" xfId="219" xr:uid="{BF748FE3-4A96-482A-A8A9-77AF60D24A47}"/>
    <cellStyle name="Calculation 8 10 2" xfId="1930" xr:uid="{F869CC8E-04AD-46D8-8707-7909788AC2B2}"/>
    <cellStyle name="Calculation 8 10 3" xfId="2638" xr:uid="{417A62E7-9899-441F-8A18-1E4B3AFD2A76}"/>
    <cellStyle name="Calculation 8 10 4" xfId="2639" xr:uid="{55E5E7F1-BB5C-4840-A9D5-5A10956DA503}"/>
    <cellStyle name="Calculation 8 10 5" xfId="2640" xr:uid="{D23DE831-C2E1-428F-9971-8E0F17C20E36}"/>
    <cellStyle name="Calculation 8 11" xfId="220" xr:uid="{F62C204B-7B3A-4716-932F-CB0F86E8192C}"/>
    <cellStyle name="Calculation 8 11 2" xfId="1929" xr:uid="{71E2F9A2-FB4A-453C-A20D-F6EF705C6D0E}"/>
    <cellStyle name="Calculation 8 11 3" xfId="2641" xr:uid="{9E8459E0-B633-4822-A3D2-17DCACB5DD7D}"/>
    <cellStyle name="Calculation 8 11 4" xfId="2642" xr:uid="{4127BD4E-4997-4E78-94BF-32B6C76DA674}"/>
    <cellStyle name="Calculation 8 11 5" xfId="2643" xr:uid="{3CC3DD97-B6CD-48BD-A80D-E2A98AFF36CA}"/>
    <cellStyle name="Calculation 8 12" xfId="1931" xr:uid="{D4E25417-4F9A-4823-8F96-66DFC4810270}"/>
    <cellStyle name="Calculation 8 12 2" xfId="2644" xr:uid="{B6AE1E7B-08F7-4CF5-8945-0B8E559C8B19}"/>
    <cellStyle name="Calculation 8 12 3" xfId="2645" xr:uid="{3A02F329-B53A-4902-BCBF-94DDB4B43B14}"/>
    <cellStyle name="Calculation 8 12 4" xfId="2646" xr:uid="{1A802160-EB54-42E0-9FD8-B49F5D501528}"/>
    <cellStyle name="Calculation 8 12 5" xfId="2647" xr:uid="{D263AE4A-3B90-4E0D-89AA-25F5238F6A06}"/>
    <cellStyle name="Calculation 8 13" xfId="2648" xr:uid="{74F8594A-9FFD-40E1-BDD9-EC80CC048809}"/>
    <cellStyle name="Calculation 8 14" xfId="2649" xr:uid="{4EACFE3A-CFAD-4780-A665-1A75F615CAB1}"/>
    <cellStyle name="Calculation 8 15" xfId="2650" xr:uid="{D28BE226-6A6D-4BBD-A551-DC0B1BFFFEC0}"/>
    <cellStyle name="Calculation 8 16" xfId="2651" xr:uid="{920F0E0D-B73F-4D90-AD77-CEEFC0AD28E6}"/>
    <cellStyle name="Calculation 8 2" xfId="221" xr:uid="{4320DD3D-4151-4432-A310-AC413A838FA1}"/>
    <cellStyle name="Calculation 8 2 2" xfId="222" xr:uid="{CFA7C5A6-9EAE-4112-95AA-247BC48528EF}"/>
    <cellStyle name="Calculation 8 2 2 2" xfId="1927" xr:uid="{D3C0C812-9C9C-4368-9876-BC052E141317}"/>
    <cellStyle name="Calculation 8 2 2 3" xfId="2652" xr:uid="{9139D13E-F9A2-4343-8B31-F6776A63A225}"/>
    <cellStyle name="Calculation 8 2 2 4" xfId="2653" xr:uid="{B1AD92DF-6148-4DFB-8840-1B7C6947CF06}"/>
    <cellStyle name="Calculation 8 2 2 5" xfId="2654" xr:uid="{182F9670-E73D-4D2D-9D26-E5861423B05C}"/>
    <cellStyle name="Calculation 8 2 3" xfId="1928" xr:uid="{BEA33B72-DA0B-427B-A674-0ABB796CF33D}"/>
    <cellStyle name="Calculation 8 2 4" xfId="2655" xr:uid="{A5D7DBE2-45BB-4668-BD42-831E49B29013}"/>
    <cellStyle name="Calculation 8 2 5" xfId="2656" xr:uid="{A06F0D38-71DE-4275-9F44-514007CE1325}"/>
    <cellStyle name="Calculation 8 2 6" xfId="2657" xr:uid="{80F4680A-1DAC-4424-8447-E206468CE3AF}"/>
    <cellStyle name="Calculation 8 3" xfId="223" xr:uid="{1426F824-8773-43EF-9502-7FCCD2999065}"/>
    <cellStyle name="Calculation 8 3 2" xfId="224" xr:uid="{DECF776E-60B7-40AE-8608-085C946C896F}"/>
    <cellStyle name="Calculation 8 3 2 2" xfId="1925" xr:uid="{3640F836-E362-42C3-8FD8-7207DEFE400B}"/>
    <cellStyle name="Calculation 8 3 2 3" xfId="2658" xr:uid="{2C8E00C7-69F3-4249-A701-6B9F238F42BF}"/>
    <cellStyle name="Calculation 8 3 2 4" xfId="2659" xr:uid="{98B78F62-E211-4A22-8DC2-D11E2051F823}"/>
    <cellStyle name="Calculation 8 3 2 5" xfId="2660" xr:uid="{D419DDD0-DF16-4C7C-A065-1250E3DC0960}"/>
    <cellStyle name="Calculation 8 3 3" xfId="1926" xr:uid="{4865C8C2-4A59-4677-9076-13EFA5DFC23F}"/>
    <cellStyle name="Calculation 8 3 4" xfId="2661" xr:uid="{BEAE6B69-5E3E-4594-B773-257E1145787D}"/>
    <cellStyle name="Calculation 8 3 5" xfId="2662" xr:uid="{DE2A7209-5BE2-45BA-BE9D-2EAB2A04C405}"/>
    <cellStyle name="Calculation 8 3 6" xfId="2663" xr:uid="{85911FDF-F3D7-4531-8CBC-1C54E12F6B18}"/>
    <cellStyle name="Calculation 8 4" xfId="225" xr:uid="{09B46D11-3863-4791-9F8F-5498DB303553}"/>
    <cellStyle name="Calculation 8 4 2" xfId="226" xr:uid="{9CF4B7FE-EED0-4A1A-95E2-DB6BF3AFEC4D}"/>
    <cellStyle name="Calculation 8 4 2 2" xfId="1923" xr:uid="{466905C2-021A-45F5-BEAD-0032268CD6E7}"/>
    <cellStyle name="Calculation 8 4 2 3" xfId="2664" xr:uid="{D0F80B91-1C1B-4422-A37C-85A2F6C100C3}"/>
    <cellStyle name="Calculation 8 4 2 4" xfId="2665" xr:uid="{0E375D5E-58C3-4323-B6AF-D5CE9695A330}"/>
    <cellStyle name="Calculation 8 4 2 5" xfId="2666" xr:uid="{7FFA85E6-6E98-4624-8B53-3A28BC13C4E5}"/>
    <cellStyle name="Calculation 8 4 3" xfId="1924" xr:uid="{7F9AAACB-7FAB-401B-A256-90FA92019F4C}"/>
    <cellStyle name="Calculation 8 4 4" xfId="2667" xr:uid="{16325C4F-8254-4615-A921-1C2BEABE3BD3}"/>
    <cellStyle name="Calculation 8 4 5" xfId="2668" xr:uid="{1949A9DE-7C18-4794-9CB2-7D58C38A0496}"/>
    <cellStyle name="Calculation 8 4 6" xfId="2669" xr:uid="{CDED091C-A831-4FF2-B9DA-9058184A5DB5}"/>
    <cellStyle name="Calculation 8 5" xfId="227" xr:uid="{7D08A8F6-F5F1-4F5C-8660-77BB01230C18}"/>
    <cellStyle name="Calculation 8 5 2" xfId="228" xr:uid="{AACCD89C-F9CD-4B24-A8E0-5BEF852115FB}"/>
    <cellStyle name="Calculation 8 5 2 2" xfId="1921" xr:uid="{6414FFEE-CEE3-401E-BB59-36FBC10D8BCE}"/>
    <cellStyle name="Calculation 8 5 2 3" xfId="2670" xr:uid="{D6FD163B-858C-40F2-AE5C-54538140F0EF}"/>
    <cellStyle name="Calculation 8 5 2 4" xfId="2671" xr:uid="{2B367C83-6A3F-412A-B858-CD6897F76A95}"/>
    <cellStyle name="Calculation 8 5 2 5" xfId="2672" xr:uid="{3363ADA6-1347-4649-82DF-98B8BC26B47D}"/>
    <cellStyle name="Calculation 8 5 3" xfId="1922" xr:uid="{E639809F-287E-405E-847A-D76C7C80C27A}"/>
    <cellStyle name="Calculation 8 5 4" xfId="2673" xr:uid="{76F9F40C-72A0-419A-8DBE-C8F1E66C1467}"/>
    <cellStyle name="Calculation 8 5 5" xfId="2674" xr:uid="{9F290E37-46F7-4C89-BB55-9F14DC8A4B2B}"/>
    <cellStyle name="Calculation 8 5 6" xfId="2675" xr:uid="{8E8AB155-5CE6-4F0D-AC15-D07D6046939B}"/>
    <cellStyle name="Calculation 8 6" xfId="229" xr:uid="{86CCC85D-415A-41E2-8973-E045812F04A7}"/>
    <cellStyle name="Calculation 8 6 2" xfId="230" xr:uid="{8B9C4FF2-2216-4FEE-9BEA-742819FADF07}"/>
    <cellStyle name="Calculation 8 6 2 2" xfId="1919" xr:uid="{4D619BC0-A7BF-4596-9D63-105C1B1578BE}"/>
    <cellStyle name="Calculation 8 6 2 3" xfId="2676" xr:uid="{F97B1C04-D039-4541-8EA6-CE5312BBE393}"/>
    <cellStyle name="Calculation 8 6 2 4" xfId="2677" xr:uid="{5FE9827D-6D84-4E04-A898-4D1573A09BBA}"/>
    <cellStyle name="Calculation 8 6 2 5" xfId="2678" xr:uid="{43BA3FFA-2D78-44E9-A8B9-027AFA42F6BD}"/>
    <cellStyle name="Calculation 8 6 3" xfId="1920" xr:uid="{0BAD30E3-AFA3-4B3A-BD6E-C644B79613C8}"/>
    <cellStyle name="Calculation 8 6 4" xfId="2679" xr:uid="{568938F0-7C46-4D4A-BD9F-301979D89D15}"/>
    <cellStyle name="Calculation 8 6 5" xfId="2680" xr:uid="{51A9F1B7-9EA1-4099-86AD-6E3828649894}"/>
    <cellStyle name="Calculation 8 6 6" xfId="2681" xr:uid="{590245FD-F36B-418D-BB53-8BF0AA7A0298}"/>
    <cellStyle name="Calculation 8 7" xfId="231" xr:uid="{51A7C899-AB4E-4634-BE19-FC672821C27A}"/>
    <cellStyle name="Calculation 8 7 2" xfId="232" xr:uid="{ACCAE319-2CCE-4F4D-854F-9D3071B86C2A}"/>
    <cellStyle name="Calculation 8 7 2 2" xfId="1917" xr:uid="{593C1D0A-F38D-42E4-8064-F78AF56F18A4}"/>
    <cellStyle name="Calculation 8 7 2 3" xfId="2682" xr:uid="{CDE4D2CE-4528-4328-9AD2-5BABF2C03B71}"/>
    <cellStyle name="Calculation 8 7 2 4" xfId="2683" xr:uid="{8F89DD60-2D6A-43F5-8FD7-228F3A2DD0D6}"/>
    <cellStyle name="Calculation 8 7 2 5" xfId="2684" xr:uid="{033E48B2-8AD9-4E2D-A3B4-5A34F2828ECB}"/>
    <cellStyle name="Calculation 8 7 3" xfId="1918" xr:uid="{E28BE28E-4A7A-45FD-B183-65688A2DA110}"/>
    <cellStyle name="Calculation 8 7 4" xfId="2685" xr:uid="{83BBA5E2-F476-4E99-826E-5F1134094195}"/>
    <cellStyle name="Calculation 8 7 5" xfId="2686" xr:uid="{872A2526-DEA5-4B68-93B6-07528884BC8E}"/>
    <cellStyle name="Calculation 8 7 6" xfId="2687" xr:uid="{9F7FB0C3-710C-4D0D-B010-FD84247AF866}"/>
    <cellStyle name="Calculation 8 8" xfId="233" xr:uid="{ED51CC1D-8BD8-4701-A2F8-91A6E74D4FC3}"/>
    <cellStyle name="Calculation 8 8 2" xfId="234" xr:uid="{31BA86BC-74D3-4A46-83AB-C3DF8448FCC4}"/>
    <cellStyle name="Calculation 8 8 2 2" xfId="1915" xr:uid="{C3ACD8BF-804F-4064-9B71-4EF18D61F03D}"/>
    <cellStyle name="Calculation 8 8 2 3" xfId="2688" xr:uid="{E7C98FBD-A508-4630-9F2F-B0556CBFDC27}"/>
    <cellStyle name="Calculation 8 8 2 4" xfId="2689" xr:uid="{2023E87B-C24B-4903-81B7-E36B04CC3058}"/>
    <cellStyle name="Calculation 8 8 2 5" xfId="2690" xr:uid="{B7E1DC90-81D3-4FE1-AD69-730BD8E0F7C6}"/>
    <cellStyle name="Calculation 8 8 3" xfId="1916" xr:uid="{60C091AB-1AA5-4FFF-80F5-64BAB2D8ED54}"/>
    <cellStyle name="Calculation 8 8 4" xfId="2691" xr:uid="{CD000EF6-B0CE-4148-8716-20B11EE5A378}"/>
    <cellStyle name="Calculation 8 8 5" xfId="2692" xr:uid="{F7B828E7-8BBA-4EEE-A859-4A416FE476CF}"/>
    <cellStyle name="Calculation 8 8 6" xfId="2693" xr:uid="{53C724D0-B412-4C48-81AA-AD3BF2765816}"/>
    <cellStyle name="Calculation 8 9" xfId="235" xr:uid="{E23E416A-3312-46F7-B2B8-9BD0B35B8913}"/>
    <cellStyle name="Calculation 8 9 2" xfId="236" xr:uid="{91D4D47A-B007-4875-8CC0-D65705247361}"/>
    <cellStyle name="Calculation 8 9 2 2" xfId="1913" xr:uid="{8BC6DE09-98A5-4891-A378-97FD6172E732}"/>
    <cellStyle name="Calculation 8 9 2 3" xfId="2694" xr:uid="{29FE9D0B-FBE1-4DAC-B479-92C8FD4BA6B4}"/>
    <cellStyle name="Calculation 8 9 2 4" xfId="2695" xr:uid="{CD764762-A07A-41CA-B402-45646F363D41}"/>
    <cellStyle name="Calculation 8 9 2 5" xfId="2696" xr:uid="{21ED103F-93B3-43DC-A82E-BAE4B33AB01D}"/>
    <cellStyle name="Calculation 8 9 3" xfId="1914" xr:uid="{753F3980-95D3-435E-8CAA-E5853F1F5635}"/>
    <cellStyle name="Calculation 8 9 4" xfId="2697" xr:uid="{7488673A-2A65-4FC2-BC84-E29E7F5278D6}"/>
    <cellStyle name="Calculation 8 9 5" xfId="2698" xr:uid="{2B3229AB-A7BA-474D-8CC6-AAE554441561}"/>
    <cellStyle name="Calculation 8 9 6" xfId="2699" xr:uid="{D0EF1210-C6AC-45F2-990D-FB4B8ECAB0C5}"/>
    <cellStyle name="Calculation 9" xfId="237" xr:uid="{490CFB36-AFBC-4CC9-A62F-256E9B30BC3A}"/>
    <cellStyle name="Calculation 9 10" xfId="238" xr:uid="{34FBE8FF-02B6-4C4B-931A-64F7FD4FFE76}"/>
    <cellStyle name="Calculation 9 10 2" xfId="1911" xr:uid="{21AD28CF-8BA6-4C3C-BEE6-5B5B971AA813}"/>
    <cellStyle name="Calculation 9 10 3" xfId="2700" xr:uid="{75F1BDD7-D73B-48BF-847B-A180B5E8AF92}"/>
    <cellStyle name="Calculation 9 10 4" xfId="2701" xr:uid="{737BA640-2863-4EA4-8955-ED7EE983150B}"/>
    <cellStyle name="Calculation 9 10 5" xfId="2702" xr:uid="{A22F49B5-98DF-40B7-BB06-4D3485D16EB4}"/>
    <cellStyle name="Calculation 9 11" xfId="239" xr:uid="{B1D8E49C-A3FE-401A-9948-0A40E43044A3}"/>
    <cellStyle name="Calculation 9 11 2" xfId="1910" xr:uid="{FC6ACFC0-DA0C-4941-9D0B-A1BFDC046896}"/>
    <cellStyle name="Calculation 9 11 3" xfId="2703" xr:uid="{C35569BB-F75F-4FD0-8279-7EBA11ED5537}"/>
    <cellStyle name="Calculation 9 11 4" xfId="2704" xr:uid="{34B03F53-2F17-42A2-9873-0F04BB5B2FB5}"/>
    <cellStyle name="Calculation 9 11 5" xfId="2705" xr:uid="{084DC61D-F4CA-44A4-B172-6E80826C0CBC}"/>
    <cellStyle name="Calculation 9 12" xfId="1912" xr:uid="{74BE5E8C-45A2-468C-8CCE-DE5BE672469B}"/>
    <cellStyle name="Calculation 9 12 2" xfId="2706" xr:uid="{D182B17B-DE37-4E71-A1E9-41899254296C}"/>
    <cellStyle name="Calculation 9 12 3" xfId="2707" xr:uid="{D23ECCBB-3D7E-43BC-A167-B5F216419EC9}"/>
    <cellStyle name="Calculation 9 12 4" xfId="2708" xr:uid="{9FE58801-2746-41CE-90B4-6AD21469CE11}"/>
    <cellStyle name="Calculation 9 12 5" xfId="2709" xr:uid="{95FF0D17-A4EE-48A2-B24F-1167FE04C360}"/>
    <cellStyle name="Calculation 9 13" xfId="2710" xr:uid="{A54E48EB-0E8E-4145-B4EC-A94003C1ED16}"/>
    <cellStyle name="Calculation 9 14" xfId="2711" xr:uid="{379F9902-5A73-45BB-9F5C-3676A16098BE}"/>
    <cellStyle name="Calculation 9 15" xfId="2712" xr:uid="{6926C246-5980-491D-A227-F82A767922D5}"/>
    <cellStyle name="Calculation 9 16" xfId="2713" xr:uid="{E07B3D53-AF01-4E7B-AA3B-83305F7A0243}"/>
    <cellStyle name="Calculation 9 2" xfId="240" xr:uid="{90976F17-608C-4BA1-A836-3DA74AB31C37}"/>
    <cellStyle name="Calculation 9 2 2" xfId="241" xr:uid="{2C3B8998-6137-48EF-9B09-01DABEBA1506}"/>
    <cellStyle name="Calculation 9 2 2 2" xfId="1908" xr:uid="{23C8CD55-34FD-40BB-ADC6-1D6A952E6CFE}"/>
    <cellStyle name="Calculation 9 2 2 3" xfId="2714" xr:uid="{9D43F208-86ED-47BB-B603-59A863F635A4}"/>
    <cellStyle name="Calculation 9 2 2 4" xfId="2715" xr:uid="{03C978B1-2454-47F8-A1DA-DAF9E5476645}"/>
    <cellStyle name="Calculation 9 2 2 5" xfId="2716" xr:uid="{F720B9C7-F4C0-45A8-95CC-C6D47658167F}"/>
    <cellStyle name="Calculation 9 2 3" xfId="1909" xr:uid="{DE676E9A-4E49-4FF1-BE24-AC22FBC9A711}"/>
    <cellStyle name="Calculation 9 2 4" xfId="2717" xr:uid="{4BA60043-6CB7-4A2B-AE56-CA0EDB7A5DB1}"/>
    <cellStyle name="Calculation 9 2 5" xfId="2718" xr:uid="{30569375-1E57-4B8D-9714-C96DCE92D17E}"/>
    <cellStyle name="Calculation 9 2 6" xfId="2719" xr:uid="{15308922-D8BC-4BA4-8D25-6D2CA907F2F9}"/>
    <cellStyle name="Calculation 9 3" xfId="242" xr:uid="{62BE1493-B3B6-46C1-9B24-3048A250C6C7}"/>
    <cellStyle name="Calculation 9 3 2" xfId="243" xr:uid="{F40C5C6F-AEDD-48C1-8142-08529C2BABD5}"/>
    <cellStyle name="Calculation 9 3 2 2" xfId="1906" xr:uid="{B1683890-2432-4F88-820B-BBDCF739F06E}"/>
    <cellStyle name="Calculation 9 3 2 3" xfId="2720" xr:uid="{47D1C201-AEF3-4F7A-800D-F1AA451278A9}"/>
    <cellStyle name="Calculation 9 3 2 4" xfId="2721" xr:uid="{3B3C4E9C-B66F-499D-B39B-B2E245656A13}"/>
    <cellStyle name="Calculation 9 3 2 5" xfId="2722" xr:uid="{F0EF8CC0-3311-4C0F-B4CA-8CC0DD03BB87}"/>
    <cellStyle name="Calculation 9 3 3" xfId="1907" xr:uid="{BFB458D2-866B-42B6-BA66-2663709C08B8}"/>
    <cellStyle name="Calculation 9 3 4" xfId="2723" xr:uid="{1DDF0623-BE18-45BD-91E0-0AD12EFC21F9}"/>
    <cellStyle name="Calculation 9 3 5" xfId="2724" xr:uid="{59EB84CE-0F3B-4250-80ED-045C1EE22414}"/>
    <cellStyle name="Calculation 9 3 6" xfId="2725" xr:uid="{27A9BF6B-2D89-45A2-9998-95691BB4CC06}"/>
    <cellStyle name="Calculation 9 4" xfId="244" xr:uid="{3B61A35F-C8AB-4021-99AB-28EE33F38509}"/>
    <cellStyle name="Calculation 9 4 2" xfId="245" xr:uid="{1E8AEB65-6208-482B-9DA5-0B442E05E57F}"/>
    <cellStyle name="Calculation 9 4 2 2" xfId="1904" xr:uid="{95B1A276-A6B5-44D4-A72C-3D756019407A}"/>
    <cellStyle name="Calculation 9 4 2 3" xfId="2726" xr:uid="{5418FBE1-0BA5-4965-9503-4BF1DA24E17A}"/>
    <cellStyle name="Calculation 9 4 2 4" xfId="2727" xr:uid="{E54127C2-A79F-4F7C-BDA9-4ACACBCFE75D}"/>
    <cellStyle name="Calculation 9 4 2 5" xfId="2728" xr:uid="{76754F99-4F77-4894-AC6F-3059B9125CDE}"/>
    <cellStyle name="Calculation 9 4 3" xfId="1905" xr:uid="{3AF883A6-E7FF-42A8-8384-A8775AC10478}"/>
    <cellStyle name="Calculation 9 4 4" xfId="2729" xr:uid="{72F3CE59-8177-42F1-93D1-2C3C8C7FC578}"/>
    <cellStyle name="Calculation 9 4 5" xfId="2730" xr:uid="{46BF2171-3E6F-4BE3-BCA9-E4BAEAE108E6}"/>
    <cellStyle name="Calculation 9 4 6" xfId="2731" xr:uid="{0B207811-080B-4B48-9048-105976A3489F}"/>
    <cellStyle name="Calculation 9 5" xfId="246" xr:uid="{00B2B9E5-4E08-4F5C-A373-3FA2F6C7ECA2}"/>
    <cellStyle name="Calculation 9 5 2" xfId="247" xr:uid="{C2F5647C-73F2-4A61-9A9A-BC4F11375B03}"/>
    <cellStyle name="Calculation 9 5 2 2" xfId="1902" xr:uid="{C68F9A6E-A5F9-431F-B70C-7F90FD16F9F2}"/>
    <cellStyle name="Calculation 9 5 2 3" xfId="2732" xr:uid="{6F1E5A5B-236E-43F8-98B3-8030309A9606}"/>
    <cellStyle name="Calculation 9 5 2 4" xfId="2733" xr:uid="{27C05731-EBE4-4CBE-9B58-F66FB8325A18}"/>
    <cellStyle name="Calculation 9 5 2 5" xfId="2734" xr:uid="{5173823B-2DDC-4C38-B2DA-464382A7C78A}"/>
    <cellStyle name="Calculation 9 5 3" xfId="1903" xr:uid="{7A6BDBB6-F6EB-488A-B854-276190E9A8DA}"/>
    <cellStyle name="Calculation 9 5 4" xfId="2735" xr:uid="{CE5854B4-5C17-4C97-9545-722B469FB5A5}"/>
    <cellStyle name="Calculation 9 5 5" xfId="2736" xr:uid="{9438BB7C-30F0-43BA-8C88-858E65EE1040}"/>
    <cellStyle name="Calculation 9 5 6" xfId="2737" xr:uid="{2AF29431-ED4A-4F01-9705-FAFF67470AA2}"/>
    <cellStyle name="Calculation 9 6" xfId="248" xr:uid="{86EC1E82-CA57-44E1-8B01-61560CA9427D}"/>
    <cellStyle name="Calculation 9 6 2" xfId="249" xr:uid="{102E7FCB-AEFD-4185-9AD3-D9A57AB03979}"/>
    <cellStyle name="Calculation 9 6 2 2" xfId="1900" xr:uid="{A19502CA-DD7A-4769-95EA-6934976CC314}"/>
    <cellStyle name="Calculation 9 6 2 3" xfId="2738" xr:uid="{E8D668E4-3D74-497C-A304-8E04316D16DC}"/>
    <cellStyle name="Calculation 9 6 2 4" xfId="2739" xr:uid="{6FAA3716-30ED-48F0-AFBF-D8446D12ECFD}"/>
    <cellStyle name="Calculation 9 6 2 5" xfId="2740" xr:uid="{CE9C40E8-4EF9-4403-BB56-F4ECEFF64FD2}"/>
    <cellStyle name="Calculation 9 6 3" xfId="1901" xr:uid="{6B6C7A4E-280D-4F85-B1A8-8BFC2EEB016B}"/>
    <cellStyle name="Calculation 9 6 4" xfId="2741" xr:uid="{784DF085-D0CA-4C0D-A96C-B8976E9835FC}"/>
    <cellStyle name="Calculation 9 6 5" xfId="2742" xr:uid="{CA3CA57E-5C24-401D-A31C-7B7862B5ADEF}"/>
    <cellStyle name="Calculation 9 6 6" xfId="2743" xr:uid="{53CE68D7-50F0-4B38-AF5F-295D30800CE2}"/>
    <cellStyle name="Calculation 9 7" xfId="250" xr:uid="{E80FB744-1E52-4E18-A5F5-DE006D766ECC}"/>
    <cellStyle name="Calculation 9 7 2" xfId="251" xr:uid="{BA5FA829-D5E6-46EB-8892-1CABDB248CED}"/>
    <cellStyle name="Calculation 9 7 2 2" xfId="1898" xr:uid="{E2AFFCB5-99DB-4966-AAA9-9319CE83ED39}"/>
    <cellStyle name="Calculation 9 7 2 3" xfId="2744" xr:uid="{5D3C734C-F92F-4F7B-9C2C-A998B5DA4D0A}"/>
    <cellStyle name="Calculation 9 7 2 4" xfId="2745" xr:uid="{D7871793-3A99-4AEC-9414-84C5BD6EEFF5}"/>
    <cellStyle name="Calculation 9 7 2 5" xfId="2746" xr:uid="{F33D2E38-EFBB-4A9F-B3B5-46A704AF11D7}"/>
    <cellStyle name="Calculation 9 7 3" xfId="1899" xr:uid="{F5197E68-E052-42E2-8871-C30643AFAD83}"/>
    <cellStyle name="Calculation 9 7 4" xfId="2747" xr:uid="{4CE1D08C-E1B9-4DB6-9983-B807683C3438}"/>
    <cellStyle name="Calculation 9 7 5" xfId="2748" xr:uid="{5C253BD6-8917-4408-93CD-5C9609014C01}"/>
    <cellStyle name="Calculation 9 7 6" xfId="2749" xr:uid="{B3185A40-0888-4554-9DB3-5F3A9663F448}"/>
    <cellStyle name="Calculation 9 8" xfId="252" xr:uid="{1A376758-CE48-43B3-8554-0F58CF7C1466}"/>
    <cellStyle name="Calculation 9 8 2" xfId="253" xr:uid="{C3BF65E5-762D-45BA-BBC6-6FE371495D4F}"/>
    <cellStyle name="Calculation 9 8 2 2" xfId="1896" xr:uid="{35CA0D79-C0D8-4076-A565-573985B85F62}"/>
    <cellStyle name="Calculation 9 8 2 3" xfId="2750" xr:uid="{BECDA0AD-1056-4B48-92A4-DD50C6B88188}"/>
    <cellStyle name="Calculation 9 8 2 4" xfId="2751" xr:uid="{EAAF800B-18D6-4E30-B65A-94766A4C2AF8}"/>
    <cellStyle name="Calculation 9 8 2 5" xfId="2752" xr:uid="{E223B7FA-9523-4CBA-83CE-32AE51358F34}"/>
    <cellStyle name="Calculation 9 8 3" xfId="1897" xr:uid="{811C0DA0-48E5-407A-BAF9-089A69584FCA}"/>
    <cellStyle name="Calculation 9 8 4" xfId="2753" xr:uid="{F7FCD24B-29EE-4AA3-8422-81A31F6304E4}"/>
    <cellStyle name="Calculation 9 8 5" xfId="2754" xr:uid="{61A0E2AC-A032-49D5-A45B-EEA4F1A970DA}"/>
    <cellStyle name="Calculation 9 8 6" xfId="2755" xr:uid="{8C456EED-5748-4F8E-88FF-80A1353BB244}"/>
    <cellStyle name="Calculation 9 9" xfId="254" xr:uid="{EC6AC03E-32D4-4D78-9239-2FF02DCA5423}"/>
    <cellStyle name="Calculation 9 9 2" xfId="255" xr:uid="{89E6B793-3109-46C4-A117-C6C0D9C4D57D}"/>
    <cellStyle name="Calculation 9 9 2 2" xfId="1894" xr:uid="{A4DE3BD9-E235-43CB-9ACA-5FE4E56EC42C}"/>
    <cellStyle name="Calculation 9 9 2 3" xfId="2756" xr:uid="{EC5A7458-FA26-4EF9-A52E-A5EE93A7A05E}"/>
    <cellStyle name="Calculation 9 9 2 4" xfId="2757" xr:uid="{71437706-DD35-4EEF-BC79-8ACAB3AC6032}"/>
    <cellStyle name="Calculation 9 9 2 5" xfId="2758" xr:uid="{C55BAE52-98D5-4646-B0DC-FF62D5AD4397}"/>
    <cellStyle name="Calculation 9 9 3" xfId="1895" xr:uid="{7678CCFE-8CA7-437D-9653-83F582435EF9}"/>
    <cellStyle name="Calculation 9 9 4" xfId="2759" xr:uid="{A6B89621-E965-4768-AB6B-5914C20E48C7}"/>
    <cellStyle name="Calculation 9 9 5" xfId="2760" xr:uid="{3EEC6235-0DCB-4885-9CBC-D04205D14131}"/>
    <cellStyle name="Calculation 9 9 6" xfId="2761" xr:uid="{3BB205E5-0505-4903-BDC4-C036951B9A93}"/>
    <cellStyle name="Check Cell 2" xfId="1083" xr:uid="{70C74F96-B2DD-4D49-AB1A-0744B841F55F}"/>
    <cellStyle name="Check Cell 3" xfId="40" xr:uid="{78A4027D-051A-4260-B6D3-D1F9A48CC926}"/>
    <cellStyle name="Comma" xfId="1" builtinId="3"/>
    <cellStyle name="Comma 2" xfId="8" xr:uid="{7A922C65-F562-45FB-A7FD-39CCE2C331D4}"/>
    <cellStyle name="Comma 2 2" xfId="1193" xr:uid="{34A980E6-4E38-4B29-A200-AA6493991902}"/>
    <cellStyle name="Comma 2 3" xfId="59" xr:uid="{C7FFC203-EB5A-4922-9D99-009D85811FFE}"/>
    <cellStyle name="Comma 3" xfId="1167" xr:uid="{6810EE5C-2F39-4DE5-B145-1CB0A9106394}"/>
    <cellStyle name="Comma 4" xfId="5424" xr:uid="{F0AFD5C9-C294-4FF3-AA42-E4E05FC13526}"/>
    <cellStyle name="Currency 2" xfId="1084" xr:uid="{5537C0B8-772E-495B-BABE-5DADA1A8FB5E}"/>
    <cellStyle name="Currency 2 2" xfId="2130" xr:uid="{5FFEFF6B-A159-4C78-A1BA-255A66504BC0}"/>
    <cellStyle name="Currency 3" xfId="1085" xr:uid="{2A8DB8F3-137C-404B-88E6-3715881757EE}"/>
    <cellStyle name="Currency 3 2" xfId="2131" xr:uid="{FBC37B5F-852E-4851-AA7E-0F9656C918A7}"/>
    <cellStyle name="Explanatory Text 2" xfId="1086" xr:uid="{DE7BC8D7-CD4F-4D77-BC2B-6A7146151D76}"/>
    <cellStyle name="Explanatory Text 3" xfId="41" xr:uid="{7A0F9EF4-1F8F-424F-B294-B5EF00982753}"/>
    <cellStyle name="Good" xfId="11" builtinId="26"/>
    <cellStyle name="Good 2" xfId="1087" xr:uid="{73B36C52-EF38-435D-93D9-62ACE8C09BEA}"/>
    <cellStyle name="Good 3" xfId="42" xr:uid="{471C5C24-A5BA-441E-91F0-BE4AC0586E1D}"/>
    <cellStyle name="Heading 1 2" xfId="1088" xr:uid="{8BFE48E8-2543-41D9-B46F-0489C6FED40A}"/>
    <cellStyle name="Heading 1 3" xfId="43" xr:uid="{BF80C136-969F-45A3-9BCC-FBBF4A077301}"/>
    <cellStyle name="Heading 2 2" xfId="1089" xr:uid="{D19695D3-6B48-4A4D-B78A-555ED6D39556}"/>
    <cellStyle name="Heading 2 3" xfId="44" xr:uid="{17C56745-C51A-47CA-BBFB-F4C59BF9403E}"/>
    <cellStyle name="Heading 3 2" xfId="1090" xr:uid="{C5F3870B-3F37-4BF4-BE40-4AEF7A4178D7}"/>
    <cellStyle name="Heading 3 3" xfId="45" xr:uid="{572F2315-14B9-401A-96E7-D4D1E1748B1A}"/>
    <cellStyle name="Heading 4 2" xfId="1091" xr:uid="{C76CCD0F-5C06-4002-A9E4-0572E5956108}"/>
    <cellStyle name="Heading 4 3" xfId="46" xr:uid="{F28906BD-428F-41D9-A428-3A20C6D9B36D}"/>
    <cellStyle name="Hyperlink" xfId="9" builtinId="8"/>
    <cellStyle name="Hyperlink 2" xfId="1092" xr:uid="{2F7BDF93-3A57-4117-8C56-95C6A152DB48}"/>
    <cellStyle name="Hyperlink 3" xfId="5425" xr:uid="{E9F33875-09C3-401F-A78C-9E69939AAB04}"/>
    <cellStyle name="Hyperlink 4" xfId="5427" xr:uid="{25D07FC0-527B-42B5-90C8-F1F6A77114A5}"/>
    <cellStyle name="Input 10" xfId="256" xr:uid="{7315A486-20A9-401F-A6CE-C977895903D0}"/>
    <cellStyle name="Input 10 10" xfId="257" xr:uid="{FBEDEAA4-E614-434D-9269-ADC67A9060B2}"/>
    <cellStyle name="Input 10 10 2" xfId="1892" xr:uid="{51D63882-DEF9-41AE-B85E-4A22737740E6}"/>
    <cellStyle name="Input 10 10 3" xfId="2762" xr:uid="{B4E4654B-0FB3-49F3-AC0C-132EC805DADD}"/>
    <cellStyle name="Input 10 10 4" xfId="2763" xr:uid="{6C9B786E-23DE-44AF-B11E-6B26B8837839}"/>
    <cellStyle name="Input 10 10 5" xfId="2764" xr:uid="{C3FD6297-5D31-4D90-ADD5-8DB8838D9C51}"/>
    <cellStyle name="Input 10 11" xfId="258" xr:uid="{67C6FB7D-DAA1-4D8D-A40E-BB20961E4C33}"/>
    <cellStyle name="Input 10 11 2" xfId="1891" xr:uid="{4842D322-6C66-4BAB-B127-1041F868E49C}"/>
    <cellStyle name="Input 10 11 3" xfId="2765" xr:uid="{F5DC5FF0-9691-44D2-A328-B51E21DE8E75}"/>
    <cellStyle name="Input 10 11 4" xfId="2766" xr:uid="{46537FF0-D62A-486A-B2FC-5E9D72464FFC}"/>
    <cellStyle name="Input 10 11 5" xfId="2767" xr:uid="{E2D6BBA6-59E6-49DF-BD52-5392AD2E6D99}"/>
    <cellStyle name="Input 10 12" xfId="1893" xr:uid="{463D2F87-26B0-490A-823D-38903AFB6B8D}"/>
    <cellStyle name="Input 10 12 2" xfId="2768" xr:uid="{D79F8BB3-8998-4549-87AE-F865EF294764}"/>
    <cellStyle name="Input 10 12 3" xfId="2769" xr:uid="{6D4B9167-6ACD-4DC0-BD57-41B85B9847C8}"/>
    <cellStyle name="Input 10 12 4" xfId="2770" xr:uid="{366A9577-8503-4571-9D82-9DFD5BA88C80}"/>
    <cellStyle name="Input 10 12 5" xfId="2771" xr:uid="{8188076E-2D6A-47E4-BFCA-9FB436E4EF02}"/>
    <cellStyle name="Input 10 13" xfId="2772" xr:uid="{4DF01324-7D66-4BE6-BD66-24CED556F627}"/>
    <cellStyle name="Input 10 14" xfId="2773" xr:uid="{EC96A411-11E9-4D57-97B7-217FA6F10EDB}"/>
    <cellStyle name="Input 10 15" xfId="2774" xr:uid="{96B99C63-424E-4BF0-A36C-D01139167481}"/>
    <cellStyle name="Input 10 16" xfId="2775" xr:uid="{DC077CFA-CA5A-4EF9-91AC-8EB740773438}"/>
    <cellStyle name="Input 10 2" xfId="259" xr:uid="{F360132A-B050-4961-8E88-570E6DEB11BC}"/>
    <cellStyle name="Input 10 2 2" xfId="260" xr:uid="{795DEF55-D8F5-4E50-BEC5-0DD63E1255B8}"/>
    <cellStyle name="Input 10 2 2 2" xfId="1889" xr:uid="{5337B098-3B48-48C9-A0D8-2F6238F40A96}"/>
    <cellStyle name="Input 10 2 2 3" xfId="2776" xr:uid="{CD5AC853-0255-4B69-A00F-5C263DA0B6DF}"/>
    <cellStyle name="Input 10 2 2 4" xfId="2777" xr:uid="{E1665B46-FA7B-438A-8A50-08AC3084A733}"/>
    <cellStyle name="Input 10 2 2 5" xfId="2778" xr:uid="{6CA71AF8-4B48-4270-A69F-4EB78C9C00DA}"/>
    <cellStyle name="Input 10 2 3" xfId="1890" xr:uid="{F5A32597-F408-423D-919C-DCA7719F38C7}"/>
    <cellStyle name="Input 10 2 4" xfId="2779" xr:uid="{73326783-D197-4D05-81BB-B42DD7929C29}"/>
    <cellStyle name="Input 10 2 5" xfId="2780" xr:uid="{F2A5CF22-44DB-4AF6-AB11-F88C9A77CBF3}"/>
    <cellStyle name="Input 10 2 6" xfId="2781" xr:uid="{BE8B3A7D-3C77-4FD0-A56C-C614D809990A}"/>
    <cellStyle name="Input 10 3" xfId="261" xr:uid="{515F42DB-122F-43BD-9AAD-E4D5FDD6A7F8}"/>
    <cellStyle name="Input 10 3 2" xfId="262" xr:uid="{D6511044-59BC-49B1-82AB-98A8127EE901}"/>
    <cellStyle name="Input 10 3 2 2" xfId="1887" xr:uid="{12B75C44-A3BD-4281-B5DB-412723CBF31C}"/>
    <cellStyle name="Input 10 3 2 3" xfId="2782" xr:uid="{0E91FC11-5AED-4F29-9547-09D0415A9744}"/>
    <cellStyle name="Input 10 3 2 4" xfId="2783" xr:uid="{0B0ACF09-043F-422B-AB0C-1F786180F69E}"/>
    <cellStyle name="Input 10 3 2 5" xfId="2784" xr:uid="{9CD8F124-CBAD-478B-B6DC-517CD68B9A2B}"/>
    <cellStyle name="Input 10 3 3" xfId="1888" xr:uid="{60F35AB3-C5BC-44D3-85B8-425C2077FA00}"/>
    <cellStyle name="Input 10 3 4" xfId="2785" xr:uid="{6E5E4092-BB92-4059-A028-9AEF23E8E2B2}"/>
    <cellStyle name="Input 10 3 5" xfId="2786" xr:uid="{BB0D6D32-DBBF-4014-83A1-B4197789B498}"/>
    <cellStyle name="Input 10 3 6" xfId="2787" xr:uid="{924E1126-ECCF-4163-8214-3EA0BFA50F57}"/>
    <cellStyle name="Input 10 4" xfId="263" xr:uid="{C7435D01-048C-40F4-85A4-07ED0F8A3249}"/>
    <cellStyle name="Input 10 4 2" xfId="264" xr:uid="{1CC5ECE3-91DE-43EE-A712-C7BED47E4342}"/>
    <cellStyle name="Input 10 4 2 2" xfId="1885" xr:uid="{A1B6DCAD-9FA7-4D61-AE3A-A6D1CA90F1D1}"/>
    <cellStyle name="Input 10 4 2 3" xfId="2788" xr:uid="{F9727770-527F-4E6C-8FD0-721ED3125A79}"/>
    <cellStyle name="Input 10 4 2 4" xfId="2789" xr:uid="{9A9125A8-1AAA-4FEE-AD7A-25309E91493C}"/>
    <cellStyle name="Input 10 4 2 5" xfId="2790" xr:uid="{D9FFF7F0-CF00-4991-9858-4F1BBB7E5F65}"/>
    <cellStyle name="Input 10 4 3" xfId="1886" xr:uid="{0D4D5C71-B37D-4394-B73E-4B6875713826}"/>
    <cellStyle name="Input 10 4 4" xfId="2791" xr:uid="{30BB2C4A-AB5B-4C8A-B932-450D0707866C}"/>
    <cellStyle name="Input 10 4 5" xfId="2792" xr:uid="{315C2075-5E17-4388-8B7D-47F1E53F0B2E}"/>
    <cellStyle name="Input 10 4 6" xfId="2793" xr:uid="{54B2A0E8-916D-4D42-9D36-AAF41C19E051}"/>
    <cellStyle name="Input 10 5" xfId="265" xr:uid="{1FFDBA9C-D8AD-4029-A31A-A279E70F5662}"/>
    <cellStyle name="Input 10 5 2" xfId="266" xr:uid="{C7F0F624-AEBD-4AF5-8092-702EB5F49127}"/>
    <cellStyle name="Input 10 5 2 2" xfId="1883" xr:uid="{4330ED76-6FCE-40EC-B7A5-5ED05016B408}"/>
    <cellStyle name="Input 10 5 2 3" xfId="2794" xr:uid="{A5F72204-9DA0-4257-9748-9828E0DA792C}"/>
    <cellStyle name="Input 10 5 2 4" xfId="2795" xr:uid="{60B41E36-E27A-42C0-8DFF-C68AB4C2DC7B}"/>
    <cellStyle name="Input 10 5 2 5" xfId="2796" xr:uid="{9F0ABB62-3975-480C-AC85-12292140A0E5}"/>
    <cellStyle name="Input 10 5 3" xfId="1884" xr:uid="{78005D5E-F3C2-4CC8-B813-99CEEE830788}"/>
    <cellStyle name="Input 10 5 4" xfId="2797" xr:uid="{F63FE9A0-C0B9-47FC-B5D2-534987C014AD}"/>
    <cellStyle name="Input 10 5 5" xfId="2798" xr:uid="{37E15F63-4FA0-4C19-8356-0E24994ED4C3}"/>
    <cellStyle name="Input 10 5 6" xfId="2799" xr:uid="{84D8C49C-318D-4DD4-AF85-53CCD2AAA1F3}"/>
    <cellStyle name="Input 10 6" xfId="267" xr:uid="{381A58C2-5D38-4AE3-853B-2450A9851C47}"/>
    <cellStyle name="Input 10 6 2" xfId="268" xr:uid="{F2F2A146-6A80-4B4B-9D02-79FC35B32C79}"/>
    <cellStyle name="Input 10 6 2 2" xfId="1881" xr:uid="{7AC5DA26-A4FB-4BC8-BFAC-7F82D382D517}"/>
    <cellStyle name="Input 10 6 2 3" xfId="2800" xr:uid="{BFB9FDBA-FC40-4339-BD84-E6CC63736A1D}"/>
    <cellStyle name="Input 10 6 2 4" xfId="2801" xr:uid="{9B8A889D-6219-4711-AD13-632479AE8343}"/>
    <cellStyle name="Input 10 6 2 5" xfId="2802" xr:uid="{1E566844-B0C4-4C9B-9F23-6EA157EA3C57}"/>
    <cellStyle name="Input 10 6 3" xfId="1882" xr:uid="{B6B09160-4AA7-4874-82E9-BB35C229CE6E}"/>
    <cellStyle name="Input 10 6 4" xfId="2803" xr:uid="{1E8C368E-C758-478E-BA63-6A52B04A6499}"/>
    <cellStyle name="Input 10 6 5" xfId="2804" xr:uid="{238C8662-8082-488C-9588-858D9FA7D01A}"/>
    <cellStyle name="Input 10 6 6" xfId="2805" xr:uid="{308C34A2-9890-4832-B1F8-E4731B5E2A94}"/>
    <cellStyle name="Input 10 7" xfId="269" xr:uid="{AEB97581-4BC4-4C87-BEB1-17D5FEFA3A78}"/>
    <cellStyle name="Input 10 7 2" xfId="270" xr:uid="{F9658ACB-B26B-44FE-923A-99AE70CECFCC}"/>
    <cellStyle name="Input 10 7 2 2" xfId="1879" xr:uid="{1399DAFC-BB69-4C71-9C60-9B63472BF1F0}"/>
    <cellStyle name="Input 10 7 2 3" xfId="2806" xr:uid="{B6AF3AFA-5A63-47F5-AD00-C67008C32E98}"/>
    <cellStyle name="Input 10 7 2 4" xfId="2807" xr:uid="{9646EA0A-10BF-4640-8865-4F07DC7FB588}"/>
    <cellStyle name="Input 10 7 2 5" xfId="2808" xr:uid="{614579DD-AF1C-4C42-95EE-EE96D33C3497}"/>
    <cellStyle name="Input 10 7 3" xfId="1880" xr:uid="{4AA82DEF-27BC-4D84-9B00-225FDA1FF2F3}"/>
    <cellStyle name="Input 10 7 4" xfId="2809" xr:uid="{C6F8CECA-2488-4010-907B-5F849EFA026D}"/>
    <cellStyle name="Input 10 7 5" xfId="2810" xr:uid="{6D29F622-27D9-4E6E-BA3E-0C1D0887030B}"/>
    <cellStyle name="Input 10 7 6" xfId="2811" xr:uid="{CBDB12C3-BFE3-44E8-814A-F05290A12864}"/>
    <cellStyle name="Input 10 8" xfId="271" xr:uid="{1DC7D3EF-6056-43F0-95D0-341D7BB7995A}"/>
    <cellStyle name="Input 10 8 2" xfId="272" xr:uid="{99388BB5-4BBB-4B48-B408-06D9282346AD}"/>
    <cellStyle name="Input 10 8 2 2" xfId="1877" xr:uid="{6C4C3D82-1C93-417E-8D09-8CDA3F1FFBF0}"/>
    <cellStyle name="Input 10 8 2 3" xfId="2812" xr:uid="{67186069-0C34-454E-B590-DC6157062FDF}"/>
    <cellStyle name="Input 10 8 2 4" xfId="2813" xr:uid="{F1E0E7D7-20C4-437D-9865-F5264E844310}"/>
    <cellStyle name="Input 10 8 2 5" xfId="2814" xr:uid="{FE3BF1F0-A9AE-4AC9-9D77-55769673386A}"/>
    <cellStyle name="Input 10 8 3" xfId="1878" xr:uid="{EB3DDB20-EB5E-45C5-A78D-22EAB9F18B74}"/>
    <cellStyle name="Input 10 8 4" xfId="2815" xr:uid="{DCDEB43C-ED65-4E9E-B2C0-FF3ED0A2D288}"/>
    <cellStyle name="Input 10 8 5" xfId="2816" xr:uid="{EFAC75C1-0D51-4861-BD04-71D4765A7DFA}"/>
    <cellStyle name="Input 10 8 6" xfId="2817" xr:uid="{805C26F2-04A7-4C09-956B-C720E2C90973}"/>
    <cellStyle name="Input 10 9" xfId="273" xr:uid="{0F0A11C7-E79B-421D-A4F4-883148B0330A}"/>
    <cellStyle name="Input 10 9 2" xfId="274" xr:uid="{7DEF59EB-5CD0-4AEF-9197-0D505AB2DD31}"/>
    <cellStyle name="Input 10 9 2 2" xfId="1875" xr:uid="{719D02CA-1584-405C-B632-8A106605447C}"/>
    <cellStyle name="Input 10 9 2 3" xfId="2818" xr:uid="{79ADC439-FAC3-4643-AE39-2A2B26CB5401}"/>
    <cellStyle name="Input 10 9 2 4" xfId="2819" xr:uid="{48B1B1ED-F5C1-4F8F-847A-CBF2B6CC81E9}"/>
    <cellStyle name="Input 10 9 2 5" xfId="2820" xr:uid="{800EC45B-249F-4027-9406-15972A30309B}"/>
    <cellStyle name="Input 10 9 3" xfId="1876" xr:uid="{3467630D-DD7D-4400-846E-450B65413A96}"/>
    <cellStyle name="Input 10 9 4" xfId="2821" xr:uid="{35F4F356-BCC9-413F-9CC6-9E90E43D7FA9}"/>
    <cellStyle name="Input 10 9 5" xfId="2822" xr:uid="{EFB465BD-8ABD-4734-BEC4-FF480099E570}"/>
    <cellStyle name="Input 10 9 6" xfId="2823" xr:uid="{1A336C01-9EB3-4928-A9A3-83E376C4F0F4}"/>
    <cellStyle name="Input 11" xfId="275" xr:uid="{08C4444D-71D1-44AA-9514-BD1FCC03EA7A}"/>
    <cellStyle name="Input 11 10" xfId="276" xr:uid="{4E3A3A46-8215-4F82-9283-B1160C107A4C}"/>
    <cellStyle name="Input 11 10 2" xfId="1873" xr:uid="{E3A605D1-28D6-434D-8F23-550915724F27}"/>
    <cellStyle name="Input 11 10 3" xfId="2824" xr:uid="{08490005-DB7E-4297-AA83-30B9D68B1C22}"/>
    <cellStyle name="Input 11 10 4" xfId="2825" xr:uid="{F29D6843-9765-488D-80C5-3B21B83D4A17}"/>
    <cellStyle name="Input 11 10 5" xfId="2826" xr:uid="{232A9114-5C33-4862-AB83-04D7F3648B20}"/>
    <cellStyle name="Input 11 11" xfId="1874" xr:uid="{DF0EB3B7-F788-400C-A6F4-C087251B8CA7}"/>
    <cellStyle name="Input 11 11 2" xfId="2827" xr:uid="{4FCAA0E3-C317-4C91-8DC8-84725760E189}"/>
    <cellStyle name="Input 11 11 3" xfId="2828" xr:uid="{5C5AD3FC-07AD-4C6D-9815-434A1D436804}"/>
    <cellStyle name="Input 11 11 4" xfId="2829" xr:uid="{25164661-4B90-494D-BBD8-C9C3B2275D4A}"/>
    <cellStyle name="Input 11 11 5" xfId="2830" xr:uid="{08014E0A-3136-4F1E-BB9B-507B5F25E458}"/>
    <cellStyle name="Input 11 12" xfId="2831" xr:uid="{817B573A-FFC6-45BB-B50F-52A70B319195}"/>
    <cellStyle name="Input 11 13" xfId="2832" xr:uid="{09054932-8A4F-464A-A90A-805A892FF786}"/>
    <cellStyle name="Input 11 14" xfId="2833" xr:uid="{28AAC91C-D67D-4D5B-B8AA-775D6F0AD650}"/>
    <cellStyle name="Input 11 15" xfId="2834" xr:uid="{29AC277E-9A6D-44E2-949A-D4D97AF8758C}"/>
    <cellStyle name="Input 11 2" xfId="277" xr:uid="{932FD738-3261-46CF-9E0D-3D4452CA4FAD}"/>
    <cellStyle name="Input 11 2 2" xfId="278" xr:uid="{60103BC4-5F10-48C5-95FA-D180D44E99E2}"/>
    <cellStyle name="Input 11 2 2 2" xfId="1871" xr:uid="{2177A3ED-562A-4777-9284-263894D359BB}"/>
    <cellStyle name="Input 11 2 2 3" xfId="2835" xr:uid="{6A7BCA1A-B305-4B65-B905-34B166BC71E7}"/>
    <cellStyle name="Input 11 2 2 4" xfId="2836" xr:uid="{84BC43B2-5719-4C92-9B39-303C46C2636E}"/>
    <cellStyle name="Input 11 2 2 5" xfId="2837" xr:uid="{585BA05D-FBE3-4352-BEAB-CCB4F99E7E57}"/>
    <cellStyle name="Input 11 2 3" xfId="1872" xr:uid="{C61088AF-4C91-446C-ABED-B74D3F2E0CDB}"/>
    <cellStyle name="Input 11 2 4" xfId="2838" xr:uid="{9449C5D3-2592-4F4D-BBA9-4710969ACA5C}"/>
    <cellStyle name="Input 11 2 5" xfId="2839" xr:uid="{3232573F-EAA0-4625-9F5D-AE6438A85BEA}"/>
    <cellStyle name="Input 11 2 6" xfId="2840" xr:uid="{5723B5CF-55E6-47D6-8DFF-3E2A2BD1B792}"/>
    <cellStyle name="Input 11 3" xfId="279" xr:uid="{89393C0E-D4B5-4B3B-BD0E-A8EC7FF9E4E1}"/>
    <cellStyle name="Input 11 3 2" xfId="280" xr:uid="{9C993167-768B-490F-A977-84C53B46A170}"/>
    <cellStyle name="Input 11 3 2 2" xfId="1869" xr:uid="{0AD1FB70-A9C4-40B9-AE22-A7A9830F3148}"/>
    <cellStyle name="Input 11 3 2 3" xfId="2841" xr:uid="{26E51C34-1602-4203-A807-F611A451FF4D}"/>
    <cellStyle name="Input 11 3 2 4" xfId="2842" xr:uid="{C7FB3874-BDCC-44F6-A937-73A007F08E8D}"/>
    <cellStyle name="Input 11 3 2 5" xfId="2843" xr:uid="{E6312920-2F90-4BE2-965C-2609241EC15B}"/>
    <cellStyle name="Input 11 3 3" xfId="1870" xr:uid="{50A362BB-8CC2-45D2-8095-3640D3F560CE}"/>
    <cellStyle name="Input 11 3 4" xfId="2844" xr:uid="{D8DFD3E8-73DC-4F1B-A3EA-A9A94239561E}"/>
    <cellStyle name="Input 11 3 5" xfId="2845" xr:uid="{F188B65C-BC96-4931-B2A2-5CA642104C9D}"/>
    <cellStyle name="Input 11 3 6" xfId="2846" xr:uid="{801EC933-C1F0-417C-949E-2290697CC6F9}"/>
    <cellStyle name="Input 11 4" xfId="281" xr:uid="{54FBAEBB-244B-4B8B-AF81-9238F3A9206C}"/>
    <cellStyle name="Input 11 4 2" xfId="282" xr:uid="{9F9AE127-92B1-4A63-A7AC-07CEF43C0ED9}"/>
    <cellStyle name="Input 11 4 2 2" xfId="1867" xr:uid="{8FA03D4C-7E63-4388-B85A-04DCB4F21CD5}"/>
    <cellStyle name="Input 11 4 2 3" xfId="2847" xr:uid="{2EA0A37F-6F32-4974-A38B-14984F45F4F2}"/>
    <cellStyle name="Input 11 4 2 4" xfId="2848" xr:uid="{439A760B-696A-4DF5-88A2-F672060BD3DA}"/>
    <cellStyle name="Input 11 4 2 5" xfId="2849" xr:uid="{BBBBFDA9-C85D-49A8-BE97-292ECC26668E}"/>
    <cellStyle name="Input 11 4 3" xfId="1868" xr:uid="{E8247874-A97A-44F2-84F6-E4CEE34847CF}"/>
    <cellStyle name="Input 11 4 4" xfId="2850" xr:uid="{B7B1A43A-4242-4547-B03A-A035D47C9CE8}"/>
    <cellStyle name="Input 11 4 5" xfId="2851" xr:uid="{1ADCC89E-AC8A-46CD-86E6-C049031E81E6}"/>
    <cellStyle name="Input 11 4 6" xfId="2852" xr:uid="{40A87C6B-C7E0-42C6-8A51-6D13010F04F6}"/>
    <cellStyle name="Input 11 5" xfId="283" xr:uid="{CE074E17-51F2-4BC1-9DE7-3C5C3CBAEE32}"/>
    <cellStyle name="Input 11 5 2" xfId="284" xr:uid="{29843EF9-48CE-46AF-8AA3-495DD1071C46}"/>
    <cellStyle name="Input 11 5 2 2" xfId="1865" xr:uid="{CFED6D4B-452A-4318-B5D1-BEDCDFB3E07A}"/>
    <cellStyle name="Input 11 5 2 3" xfId="2853" xr:uid="{4452EA32-7AF6-46EC-A241-103ED91BC55F}"/>
    <cellStyle name="Input 11 5 2 4" xfId="2854" xr:uid="{AD0593D6-40FB-4995-AE4F-A9E51BB47FF2}"/>
    <cellStyle name="Input 11 5 2 5" xfId="2855" xr:uid="{C2D54FC9-EA86-489A-BB0C-8A49123AA538}"/>
    <cellStyle name="Input 11 5 3" xfId="1866" xr:uid="{9F666D90-D1E5-4AD4-A790-B42A7D5B9112}"/>
    <cellStyle name="Input 11 5 4" xfId="2856" xr:uid="{A1784A8A-6D10-4767-B20C-F3B0B1C402CC}"/>
    <cellStyle name="Input 11 5 5" xfId="2857" xr:uid="{991EB61C-5C6C-4DD4-9F41-4E7C474677F3}"/>
    <cellStyle name="Input 11 5 6" xfId="2858" xr:uid="{2A862C41-D4DA-4E65-982B-9605757BB678}"/>
    <cellStyle name="Input 11 6" xfId="285" xr:uid="{74794CB5-AA3A-4091-9D14-8421BF9D4A4F}"/>
    <cellStyle name="Input 11 6 2" xfId="286" xr:uid="{AE3E9E00-E9F8-405A-93CE-872C42991B9C}"/>
    <cellStyle name="Input 11 6 2 2" xfId="1863" xr:uid="{A92A02FB-D791-4857-9FBD-6EB9F953A070}"/>
    <cellStyle name="Input 11 6 2 3" xfId="2859" xr:uid="{E32F9DC3-A657-486E-BF5B-97E499F6C4B0}"/>
    <cellStyle name="Input 11 6 2 4" xfId="2860" xr:uid="{21F636C3-3687-4368-9788-F96C6EEF422A}"/>
    <cellStyle name="Input 11 6 2 5" xfId="2861" xr:uid="{CA5369FB-49A7-4737-B648-617BF75737C5}"/>
    <cellStyle name="Input 11 6 3" xfId="1864" xr:uid="{718AEF11-E986-47A1-83CC-BB630B89D0C1}"/>
    <cellStyle name="Input 11 6 4" xfId="2862" xr:uid="{E719C8DF-69B7-4E31-8433-7DCD2239F574}"/>
    <cellStyle name="Input 11 6 5" xfId="2863" xr:uid="{B5B685AF-F14E-41CF-B31D-1270063BB519}"/>
    <cellStyle name="Input 11 6 6" xfId="2864" xr:uid="{0628B68F-AFD1-4435-B0C3-283963EB5A6F}"/>
    <cellStyle name="Input 11 7" xfId="287" xr:uid="{B980C58C-50BD-47A1-ADC1-9000ACBC7D13}"/>
    <cellStyle name="Input 11 7 2" xfId="288" xr:uid="{22800F19-9EE3-42F1-A5D4-BD874D6C11CE}"/>
    <cellStyle name="Input 11 7 2 2" xfId="1861" xr:uid="{229A02FA-8228-43D8-8FF1-66C732F3D7A6}"/>
    <cellStyle name="Input 11 7 2 3" xfId="2865" xr:uid="{765781D0-5413-44B1-AD0C-8AEAB4A3DB07}"/>
    <cellStyle name="Input 11 7 2 4" xfId="2866" xr:uid="{58332C0F-1D56-4A61-B246-36FFC3ECF901}"/>
    <cellStyle name="Input 11 7 2 5" xfId="2867" xr:uid="{78BF5D84-B56B-479D-8373-6315912FFB77}"/>
    <cellStyle name="Input 11 7 3" xfId="1862" xr:uid="{810076A3-1684-4617-A53E-86C84A67EA1A}"/>
    <cellStyle name="Input 11 7 4" xfId="2868" xr:uid="{DB2CDEE5-986B-42F3-959B-3D9F9CBC176F}"/>
    <cellStyle name="Input 11 7 5" xfId="2869" xr:uid="{B2E2D14D-A893-4B94-9B63-DFE3A9D3506A}"/>
    <cellStyle name="Input 11 7 6" xfId="2870" xr:uid="{C51C8A0C-67EF-467A-9FFC-46BE0EB250F5}"/>
    <cellStyle name="Input 11 8" xfId="289" xr:uid="{DE0DBADB-53AA-4448-A175-1733EC931674}"/>
    <cellStyle name="Input 11 8 2" xfId="290" xr:uid="{D20FFE47-78C1-4B9F-8EB5-E601DA8252A4}"/>
    <cellStyle name="Input 11 8 2 2" xfId="1859" xr:uid="{F03C551E-3238-476A-B546-239D4FB64131}"/>
    <cellStyle name="Input 11 8 2 3" xfId="2871" xr:uid="{30C9EACF-6CC3-40BC-9530-6F3022298E0C}"/>
    <cellStyle name="Input 11 8 2 4" xfId="2872" xr:uid="{6D70A264-729A-439A-AA0C-376069CEBEA5}"/>
    <cellStyle name="Input 11 8 2 5" xfId="2873" xr:uid="{731B2C2D-BC9D-4146-B351-E4CC786CAC79}"/>
    <cellStyle name="Input 11 8 3" xfId="1860" xr:uid="{30F54C25-51FC-4AFB-9005-D24A582DFC5E}"/>
    <cellStyle name="Input 11 8 4" xfId="2874" xr:uid="{4672D571-5A73-4C99-80C9-49310E8A9526}"/>
    <cellStyle name="Input 11 8 5" xfId="2875" xr:uid="{B0A260E1-A063-4216-A9A9-6A2C252C4CC1}"/>
    <cellStyle name="Input 11 8 6" xfId="2876" xr:uid="{9EE6AE6C-8407-4BEF-BE51-B189B9BEC868}"/>
    <cellStyle name="Input 11 9" xfId="291" xr:uid="{B17607B0-BE3F-4A36-BC56-8C010C7F7622}"/>
    <cellStyle name="Input 11 9 2" xfId="1858" xr:uid="{37443FBE-C8C3-4C3F-8353-43FF80A3FDA3}"/>
    <cellStyle name="Input 11 9 3" xfId="2877" xr:uid="{548C61FC-0096-47C4-B9F2-882123239C9C}"/>
    <cellStyle name="Input 11 9 4" xfId="2878" xr:uid="{3DFD2B8E-C9AC-49D7-AAE1-5EFFB9E2235A}"/>
    <cellStyle name="Input 11 9 5" xfId="2879" xr:uid="{AB30D9A0-9AE0-452B-9E37-FC6767FE1762}"/>
    <cellStyle name="Input 12" xfId="292" xr:uid="{4C6F0C76-9BAC-4952-B032-47ADD9D9CFAB}"/>
    <cellStyle name="Input 12 2" xfId="293" xr:uid="{B7E75775-2779-4887-9CFE-8E943BD22BC5}"/>
    <cellStyle name="Input 12 2 2" xfId="1856" xr:uid="{6094FA62-1EC8-4A2E-9C69-57ADEBE5B0F3}"/>
    <cellStyle name="Input 12 2 3" xfId="2880" xr:uid="{50A056C6-52AA-4535-B0B8-9085ED115CB2}"/>
    <cellStyle name="Input 12 2 4" xfId="2881" xr:uid="{CD3E56C3-88B9-4638-BEDD-DA8D541894A7}"/>
    <cellStyle name="Input 12 2 5" xfId="2882" xr:uid="{8AD11E27-7E9C-464E-8A9E-70A1B180BB55}"/>
    <cellStyle name="Input 12 3" xfId="1857" xr:uid="{E333476F-332A-48FD-8DF7-C207FADBAEA4}"/>
    <cellStyle name="Input 12 4" xfId="2883" xr:uid="{8910D741-66D8-4717-8C70-A926387E9D92}"/>
    <cellStyle name="Input 12 5" xfId="2884" xr:uid="{D743DA4D-6987-496A-B8B0-A0DCB20AF6CA}"/>
    <cellStyle name="Input 12 6" xfId="2885" xr:uid="{50B49297-A10B-4201-B9D1-D066A0C849DD}"/>
    <cellStyle name="Input 13" xfId="2091" xr:uid="{3EB35F23-1F61-468F-B804-80E3EB45E6ED}"/>
    <cellStyle name="Input 14" xfId="47" xr:uid="{58199A0C-7A08-4AE2-A6BC-A9BB75437196}"/>
    <cellStyle name="Input 2" xfId="294" xr:uid="{0008235B-6D44-4942-969F-102F08012DD8}"/>
    <cellStyle name="Input 2 10" xfId="295" xr:uid="{C9C95694-6F26-4EF4-92BB-70DC710CDDD8}"/>
    <cellStyle name="Input 2 10 2" xfId="1854" xr:uid="{4F28C819-B8E8-4C5D-AA49-0E45A421CC59}"/>
    <cellStyle name="Input 2 10 3" xfId="2886" xr:uid="{6DDF1DC6-69CF-4005-929B-4EAB19BD036B}"/>
    <cellStyle name="Input 2 10 4" xfId="2887" xr:uid="{53CCFE6E-3094-49FB-B4C8-5757FD38FCEA}"/>
    <cellStyle name="Input 2 10 5" xfId="2888" xr:uid="{633CFFA2-FC36-4548-B352-04DD135B59C1}"/>
    <cellStyle name="Input 2 11" xfId="296" xr:uid="{5672885D-F948-4316-AB84-C5872B1AA3B8}"/>
    <cellStyle name="Input 2 11 2" xfId="1853" xr:uid="{98CACB30-BEF0-4036-A6B2-313D67763459}"/>
    <cellStyle name="Input 2 11 3" xfId="2889" xr:uid="{58105666-3199-4741-8F02-8731EA8A24B7}"/>
    <cellStyle name="Input 2 11 4" xfId="2890" xr:uid="{48A2ED46-E44E-4862-8881-22C62034FB42}"/>
    <cellStyle name="Input 2 11 5" xfId="2891" xr:uid="{43F34546-99EB-4FB8-B312-1C4EA96124AB}"/>
    <cellStyle name="Input 2 12" xfId="1855" xr:uid="{2FEC01D8-342D-4BDB-A9FB-53219F1EEB37}"/>
    <cellStyle name="Input 2 12 2" xfId="2892" xr:uid="{E6AE9A28-BC72-4BAF-BCDA-4DEEED229FB8}"/>
    <cellStyle name="Input 2 12 3" xfId="2893" xr:uid="{DA810284-15C9-4615-8748-C1ECB9359D66}"/>
    <cellStyle name="Input 2 12 4" xfId="2894" xr:uid="{6C41B867-202D-459E-8747-C3A526844035}"/>
    <cellStyle name="Input 2 12 5" xfId="2895" xr:uid="{1210F16C-A813-46C8-BA19-436EBDB70920}"/>
    <cellStyle name="Input 2 13" xfId="2896" xr:uid="{0AD30EE4-DE9D-473C-B832-906F220ADEFD}"/>
    <cellStyle name="Input 2 14" xfId="2897" xr:uid="{3AE3E27B-0F61-421D-A90E-ECB33CDC1065}"/>
    <cellStyle name="Input 2 15" xfId="2898" xr:uid="{2EEA48AA-076B-4025-A8AF-865C74A64494}"/>
    <cellStyle name="Input 2 16" xfId="2899" xr:uid="{82E29240-A285-446D-8979-43C8F313AA56}"/>
    <cellStyle name="Input 2 2" xfId="297" xr:uid="{6130044B-79A4-4840-9A8B-8CE91F16AF70}"/>
    <cellStyle name="Input 2 2 2" xfId="298" xr:uid="{50E6412C-15D8-48A3-81D7-6563E23B4D27}"/>
    <cellStyle name="Input 2 2 2 2" xfId="1851" xr:uid="{F681A81E-F670-435A-9147-079786782D53}"/>
    <cellStyle name="Input 2 2 2 3" xfId="2900" xr:uid="{072F12A9-74B2-4E06-8BE7-EB15D675AE58}"/>
    <cellStyle name="Input 2 2 2 4" xfId="2901" xr:uid="{D1A05C65-E5D4-45E7-BE4E-5DE854699FF1}"/>
    <cellStyle name="Input 2 2 2 5" xfId="2902" xr:uid="{3C2A36F6-1417-42A4-BB0C-8497D83E8802}"/>
    <cellStyle name="Input 2 2 3" xfId="1852" xr:uid="{7EF3FC80-EC27-4835-A23E-5918762CFE44}"/>
    <cellStyle name="Input 2 2 4" xfId="2903" xr:uid="{1492964C-AAF9-40BD-8121-FEF1AD971340}"/>
    <cellStyle name="Input 2 2 5" xfId="2904" xr:uid="{345277DD-B973-4FD4-A0ED-F0D10AC0586D}"/>
    <cellStyle name="Input 2 2 6" xfId="2905" xr:uid="{0BE6A8D9-345B-4254-824E-F205D73BCA59}"/>
    <cellStyle name="Input 2 3" xfId="299" xr:uid="{2CECA32F-E294-403E-AB4B-842B7831D394}"/>
    <cellStyle name="Input 2 3 2" xfId="300" xr:uid="{8DFB6FB6-B4EE-41B1-8B8F-A30C5CF0D2B3}"/>
    <cellStyle name="Input 2 3 2 2" xfId="1849" xr:uid="{85A0F774-39DE-4449-840D-668BAADB6B70}"/>
    <cellStyle name="Input 2 3 2 3" xfId="2906" xr:uid="{2B979AFC-E0A1-433D-8233-23638F68D81A}"/>
    <cellStyle name="Input 2 3 2 4" xfId="2907" xr:uid="{EA6D4748-FFC2-4B01-8ECF-73FA04A3D0AD}"/>
    <cellStyle name="Input 2 3 2 5" xfId="2908" xr:uid="{4EEAB0D5-B137-404D-BF3A-392ABC8E3BD4}"/>
    <cellStyle name="Input 2 3 3" xfId="1850" xr:uid="{0E8CCFA5-7199-401F-9ABD-D64D98994C76}"/>
    <cellStyle name="Input 2 3 4" xfId="2909" xr:uid="{4032F488-7521-4C8D-B562-9A985CF781E1}"/>
    <cellStyle name="Input 2 3 5" xfId="2910" xr:uid="{2CA9A2F7-52A0-44B8-B5AA-A0CED6AE86A0}"/>
    <cellStyle name="Input 2 3 6" xfId="2911" xr:uid="{7A2B85F7-FADE-4C21-B5B9-7808DE7A70AD}"/>
    <cellStyle name="Input 2 4" xfId="301" xr:uid="{6077DEDA-FC10-488B-95B4-A62BE8B67622}"/>
    <cellStyle name="Input 2 4 2" xfId="302" xr:uid="{284D3C26-3481-4BC3-A8AA-A6E4E8435CB2}"/>
    <cellStyle name="Input 2 4 2 2" xfId="1847" xr:uid="{70F701AC-087D-455A-BB02-40B0AC3042D6}"/>
    <cellStyle name="Input 2 4 2 3" xfId="2912" xr:uid="{F0E8D145-9C01-4B2F-A9E0-5586E44B0C55}"/>
    <cellStyle name="Input 2 4 2 4" xfId="2913" xr:uid="{C162ECC3-9BCA-4153-A356-09299DCF27B5}"/>
    <cellStyle name="Input 2 4 2 5" xfId="2914" xr:uid="{27B92D9F-7398-4A51-864C-05014D4997E9}"/>
    <cellStyle name="Input 2 4 3" xfId="1848" xr:uid="{F41B1F20-BD77-44A0-8154-13074D59E673}"/>
    <cellStyle name="Input 2 4 4" xfId="2915" xr:uid="{91560E94-C7BC-45E2-A501-4AF94EAC41AF}"/>
    <cellStyle name="Input 2 4 5" xfId="2916" xr:uid="{DD56205C-54C2-4FD0-8563-523E89CCA598}"/>
    <cellStyle name="Input 2 4 6" xfId="2917" xr:uid="{AA97C3EC-57AF-4799-89FC-35A8B218690C}"/>
    <cellStyle name="Input 2 5" xfId="303" xr:uid="{7E26257C-562A-4578-8019-C6CD9ADA2ACB}"/>
    <cellStyle name="Input 2 5 2" xfId="304" xr:uid="{312842E2-00DC-41A1-B822-33483EAAB4E2}"/>
    <cellStyle name="Input 2 5 2 2" xfId="1845" xr:uid="{11179B77-DE4C-4A9C-B762-DD60E6806754}"/>
    <cellStyle name="Input 2 5 2 3" xfId="2918" xr:uid="{AE24F663-9410-46AA-AD5F-EA3359CCF6BD}"/>
    <cellStyle name="Input 2 5 2 4" xfId="2919" xr:uid="{CC0E99AC-8225-4E71-8A87-4B88D2D82D19}"/>
    <cellStyle name="Input 2 5 2 5" xfId="2920" xr:uid="{AF22D129-F2A9-4DF2-AF8D-5DEC53CE2B74}"/>
    <cellStyle name="Input 2 5 3" xfId="1846" xr:uid="{2D89B74B-D700-418E-89C7-2B9BAA4CC5AA}"/>
    <cellStyle name="Input 2 5 4" xfId="2921" xr:uid="{F2B9F4D4-2CE6-4988-A830-2ED028B2AF51}"/>
    <cellStyle name="Input 2 5 5" xfId="2922" xr:uid="{8204685D-0216-4BCE-AA16-AF6D1B90C8B8}"/>
    <cellStyle name="Input 2 5 6" xfId="2923" xr:uid="{99855752-7F71-45AA-A56C-19D3F9240BBB}"/>
    <cellStyle name="Input 2 6" xfId="305" xr:uid="{0E98B11B-7FA3-47A9-944A-34FAA4D6035F}"/>
    <cellStyle name="Input 2 6 2" xfId="306" xr:uid="{BC4BCD09-10D3-431F-A945-68DC6F4066A4}"/>
    <cellStyle name="Input 2 6 2 2" xfId="1843" xr:uid="{180F87F6-CADC-4A9A-A694-4C375B04CDBF}"/>
    <cellStyle name="Input 2 6 2 3" xfId="2924" xr:uid="{E3B0B7B6-9773-4810-BC08-04793AE3614D}"/>
    <cellStyle name="Input 2 6 2 4" xfId="2925" xr:uid="{B64317B6-D206-4F87-973C-3E1E4D7A3EFF}"/>
    <cellStyle name="Input 2 6 2 5" xfId="2926" xr:uid="{9D0EDE86-D1AB-4E09-B719-2D14C524B3E6}"/>
    <cellStyle name="Input 2 6 3" xfId="1844" xr:uid="{F58928AB-D9B2-46DF-95D3-245A1766BB2B}"/>
    <cellStyle name="Input 2 6 4" xfId="2927" xr:uid="{5BB26880-9CE3-45BD-88E4-0E412F146361}"/>
    <cellStyle name="Input 2 6 5" xfId="2928" xr:uid="{F0133E3D-9B8D-4BA1-9BA8-7CC10D558BEA}"/>
    <cellStyle name="Input 2 6 6" xfId="2929" xr:uid="{0B40C86E-7568-4F67-A91C-8806FDF414AD}"/>
    <cellStyle name="Input 2 7" xfId="307" xr:uid="{87369B38-E732-4427-A884-975B00AA1BB7}"/>
    <cellStyle name="Input 2 7 2" xfId="308" xr:uid="{C72279FB-67A8-45E5-8E47-661AD0971AB1}"/>
    <cellStyle name="Input 2 7 2 2" xfId="1841" xr:uid="{15165581-E03C-4D42-9304-92B043253B4D}"/>
    <cellStyle name="Input 2 7 2 3" xfId="2930" xr:uid="{20031CE1-F173-4E25-8583-E7A7B613B3E7}"/>
    <cellStyle name="Input 2 7 2 4" xfId="2931" xr:uid="{47BC61EA-DB09-4047-BC9F-BE853953198E}"/>
    <cellStyle name="Input 2 7 2 5" xfId="2932" xr:uid="{99B2862E-8674-4942-BA92-80BB959E69D0}"/>
    <cellStyle name="Input 2 7 3" xfId="1842" xr:uid="{0A1194C5-D34F-4E4F-B452-BA52A191CBB5}"/>
    <cellStyle name="Input 2 7 4" xfId="2933" xr:uid="{1304037B-199A-44F4-931B-BA4F59E7499D}"/>
    <cellStyle name="Input 2 7 5" xfId="2934" xr:uid="{D7F2A1A8-8603-4147-85F9-FFE7012E9D31}"/>
    <cellStyle name="Input 2 7 6" xfId="2935" xr:uid="{B95950A0-3A8A-4A18-BBF9-B74CEC5A412F}"/>
    <cellStyle name="Input 2 8" xfId="309" xr:uid="{E9B1BB72-9F2D-4860-B55E-B4EEC614DDBB}"/>
    <cellStyle name="Input 2 8 2" xfId="310" xr:uid="{0B752C98-1FCA-4701-9BC1-3B25B346B6EE}"/>
    <cellStyle name="Input 2 8 2 2" xfId="1839" xr:uid="{D1E8CF37-C2F2-43B5-A842-9551CEC38B06}"/>
    <cellStyle name="Input 2 8 2 3" xfId="2936" xr:uid="{FDD88D7C-7B7C-4A47-8E06-C6E00ACA98B2}"/>
    <cellStyle name="Input 2 8 2 4" xfId="2937" xr:uid="{2FB64B23-2D42-4260-91F0-81C54D42C7D7}"/>
    <cellStyle name="Input 2 8 2 5" xfId="2938" xr:uid="{EE111C56-0F2D-4DFD-99C9-3E8BA900DF30}"/>
    <cellStyle name="Input 2 8 3" xfId="1840" xr:uid="{EB2650F2-C05A-4174-95A7-3171249AFDF2}"/>
    <cellStyle name="Input 2 8 4" xfId="2939" xr:uid="{17AD6468-F061-43D8-A7D3-63E7533F798B}"/>
    <cellStyle name="Input 2 8 5" xfId="2940" xr:uid="{9B5EFA28-9E1A-4301-A962-C62BA3C94462}"/>
    <cellStyle name="Input 2 8 6" xfId="2941" xr:uid="{10507AF9-138D-4601-BB20-0483774BF381}"/>
    <cellStyle name="Input 2 9" xfId="311" xr:uid="{37976EE0-97EE-4D48-A9E8-58E04BB5B369}"/>
    <cellStyle name="Input 2 9 2" xfId="312" xr:uid="{D7CD5CA1-74F0-4D58-9915-41644F1F829F}"/>
    <cellStyle name="Input 2 9 2 2" xfId="1837" xr:uid="{32D8D86F-7C6A-410B-A69A-218680A29272}"/>
    <cellStyle name="Input 2 9 2 3" xfId="2942" xr:uid="{42625716-23D3-4C22-9BED-970B8C44AB31}"/>
    <cellStyle name="Input 2 9 2 4" xfId="2943" xr:uid="{4EA6EDD1-7285-4468-9B4F-7FB434830901}"/>
    <cellStyle name="Input 2 9 2 5" xfId="2944" xr:uid="{A0DAA41C-97CB-4C84-9270-C17C963C3DD6}"/>
    <cellStyle name="Input 2 9 3" xfId="1838" xr:uid="{8EADE50F-908F-4013-8DF3-ABF75C0489DD}"/>
    <cellStyle name="Input 2 9 4" xfId="2945" xr:uid="{38D2D96A-B6C8-426D-8768-50FB4488D6EF}"/>
    <cellStyle name="Input 2 9 5" xfId="2946" xr:uid="{132190D7-1061-4A37-A24B-A8920A8AA8C6}"/>
    <cellStyle name="Input 2 9 6" xfId="2947" xr:uid="{3616B24F-45B8-4D51-A1C2-CA4E42B6CC66}"/>
    <cellStyle name="Input 3" xfId="313" xr:uid="{2E39807E-B61F-4A7D-BADE-E6B480759CE7}"/>
    <cellStyle name="Input 3 10" xfId="314" xr:uid="{9B0A098F-5E54-41C1-8712-EFCA804F2A7F}"/>
    <cellStyle name="Input 3 10 2" xfId="1835" xr:uid="{9DA9F0F0-E362-4AFB-887D-4C6AE912F7F7}"/>
    <cellStyle name="Input 3 10 3" xfId="2948" xr:uid="{A6745462-C352-4C3C-BF76-677075F41D63}"/>
    <cellStyle name="Input 3 10 4" xfId="2949" xr:uid="{BACB01E2-E41B-4AD3-A867-6794D7228DB9}"/>
    <cellStyle name="Input 3 10 5" xfId="2950" xr:uid="{2E439657-E49F-40E2-875A-F5EE8C01930B}"/>
    <cellStyle name="Input 3 11" xfId="315" xr:uid="{616B0BAF-AD3A-46DC-A94D-F1AD2C46805F}"/>
    <cellStyle name="Input 3 11 2" xfId="1834" xr:uid="{449897AC-C695-4A57-B8AC-FC66294BA92B}"/>
    <cellStyle name="Input 3 11 3" xfId="2951" xr:uid="{7BC56CDA-C11B-43E6-965A-EFBAE258A57D}"/>
    <cellStyle name="Input 3 11 4" xfId="2952" xr:uid="{EA1BB483-1689-4AB8-A3E4-CEF0A05EDA6E}"/>
    <cellStyle name="Input 3 11 5" xfId="2953" xr:uid="{2B2F6110-671B-4116-AB85-40D0397BB555}"/>
    <cellStyle name="Input 3 12" xfId="1836" xr:uid="{A02618EB-DAC6-412E-ACD2-F4F9C3A1FED1}"/>
    <cellStyle name="Input 3 12 2" xfId="2954" xr:uid="{B0B6FE25-A86F-4015-84DE-0989B81589E9}"/>
    <cellStyle name="Input 3 12 3" xfId="2955" xr:uid="{28DF3216-5B03-47D5-A5C9-CC595E8D4BC7}"/>
    <cellStyle name="Input 3 12 4" xfId="2956" xr:uid="{67472501-15B3-4667-B6C7-15F56314B476}"/>
    <cellStyle name="Input 3 12 5" xfId="2957" xr:uid="{00A47A12-5C95-4B7B-904B-98288B9CAE00}"/>
    <cellStyle name="Input 3 13" xfId="2958" xr:uid="{4A025D87-5D31-4BCD-9697-B264F910BD64}"/>
    <cellStyle name="Input 3 14" xfId="2959" xr:uid="{EC09C79E-EBBC-427A-B2A5-AD0E124BD2BE}"/>
    <cellStyle name="Input 3 15" xfId="2960" xr:uid="{4EBCA77C-FDC0-4CD5-A239-30A76287334C}"/>
    <cellStyle name="Input 3 16" xfId="2961" xr:uid="{481EA979-28EF-42A8-80C3-02909EF5438A}"/>
    <cellStyle name="Input 3 2" xfId="316" xr:uid="{064EBABB-205D-46DC-9DF2-502AB87CB7DD}"/>
    <cellStyle name="Input 3 2 2" xfId="317" xr:uid="{FFF77E05-BF09-4ED2-A6B8-4489E0620971}"/>
    <cellStyle name="Input 3 2 2 2" xfId="1832" xr:uid="{63810CC2-D79F-4A81-80C3-A1C8BA963689}"/>
    <cellStyle name="Input 3 2 2 3" xfId="2962" xr:uid="{DA3899BF-05D4-4DD1-80A9-E75435473322}"/>
    <cellStyle name="Input 3 2 2 4" xfId="2963" xr:uid="{3BB989A4-460A-45A4-A85E-D1D7E9144027}"/>
    <cellStyle name="Input 3 2 2 5" xfId="2964" xr:uid="{B17F67DD-1A2C-4429-9DA3-DA1632D976DB}"/>
    <cellStyle name="Input 3 2 3" xfId="1833" xr:uid="{57B9D6A8-EF8D-4335-9162-70F1631F42D0}"/>
    <cellStyle name="Input 3 2 4" xfId="2965" xr:uid="{C18949A4-DA6C-4050-8834-269C3E7CE363}"/>
    <cellStyle name="Input 3 2 5" xfId="2966" xr:uid="{EBB8CB6E-5438-4835-BD6A-E9B733C07341}"/>
    <cellStyle name="Input 3 2 6" xfId="2967" xr:uid="{7CB4D919-AFBD-4CF5-8FAD-BFEBD6250C30}"/>
    <cellStyle name="Input 3 3" xfId="318" xr:uid="{5858F126-D11B-48ED-967C-E1C1EDF428CF}"/>
    <cellStyle name="Input 3 3 2" xfId="319" xr:uid="{F404E3FC-1544-40A3-B4D8-F5FEAF61B5FB}"/>
    <cellStyle name="Input 3 3 2 2" xfId="1830" xr:uid="{B533CB5E-2C7E-403D-8AAA-68DFE27FBD16}"/>
    <cellStyle name="Input 3 3 2 3" xfId="2968" xr:uid="{39267E0F-3600-4C52-B954-61B44C8C0962}"/>
    <cellStyle name="Input 3 3 2 4" xfId="2969" xr:uid="{15C1895B-986F-47C8-A9C8-184465D93EF8}"/>
    <cellStyle name="Input 3 3 2 5" xfId="2970" xr:uid="{FE583D5C-9B2A-4953-BF9A-D12014835529}"/>
    <cellStyle name="Input 3 3 3" xfId="1831" xr:uid="{9E66652F-5241-454C-B896-633A80B34257}"/>
    <cellStyle name="Input 3 3 4" xfId="2971" xr:uid="{A439B9C7-30B9-4FE8-9768-B7EB279FD602}"/>
    <cellStyle name="Input 3 3 5" xfId="2972" xr:uid="{BE1379CE-12E6-4441-B338-45912D97CF77}"/>
    <cellStyle name="Input 3 3 6" xfId="2973" xr:uid="{B6395C3B-EA75-4EAD-B50F-F3C7A5230F37}"/>
    <cellStyle name="Input 3 4" xfId="320" xr:uid="{2CDBE9B4-6060-46F0-9AEA-5630838D05FC}"/>
    <cellStyle name="Input 3 4 2" xfId="321" xr:uid="{A2ACC6A5-1923-4977-99CB-4C333CEB8112}"/>
    <cellStyle name="Input 3 4 2 2" xfId="1828" xr:uid="{15DB1905-91F9-4308-B8CD-FC7031DA4AF9}"/>
    <cellStyle name="Input 3 4 2 3" xfId="2974" xr:uid="{940BA46E-B589-4431-A30D-A72DB8C773B3}"/>
    <cellStyle name="Input 3 4 2 4" xfId="2975" xr:uid="{51EE9E65-56DF-43B8-A704-411E8AF40329}"/>
    <cellStyle name="Input 3 4 2 5" xfId="2976" xr:uid="{5BBA0AAE-E25B-4C4E-B02E-608BC397F83F}"/>
    <cellStyle name="Input 3 4 3" xfId="1829" xr:uid="{009227DE-98C7-43C6-AF7C-004DB2CA5C10}"/>
    <cellStyle name="Input 3 4 4" xfId="2977" xr:uid="{0750266A-F3CB-4841-A4D7-0DDC5B6760A1}"/>
    <cellStyle name="Input 3 4 5" xfId="2978" xr:uid="{70030457-22F2-4263-A121-855242603D7D}"/>
    <cellStyle name="Input 3 4 6" xfId="2979" xr:uid="{E5C9CEA1-02BE-472A-9A36-52D930F42C20}"/>
    <cellStyle name="Input 3 5" xfId="322" xr:uid="{691E5021-199C-4628-9199-17CF45743772}"/>
    <cellStyle name="Input 3 5 2" xfId="323" xr:uid="{DD6F07B2-FC9A-41C3-8F99-6ED97D19C1CB}"/>
    <cellStyle name="Input 3 5 2 2" xfId="1826" xr:uid="{43976EA0-3468-49A9-839A-963C0A61B78B}"/>
    <cellStyle name="Input 3 5 2 3" xfId="2980" xr:uid="{EECFDD8E-E601-47DB-9151-6F4C9271C77F}"/>
    <cellStyle name="Input 3 5 2 4" xfId="2981" xr:uid="{F4062829-F74D-4FFE-80EF-EE1D2FBB470C}"/>
    <cellStyle name="Input 3 5 2 5" xfId="2982" xr:uid="{776E2EB7-6D8F-42BA-8B94-E92AA26D6CB9}"/>
    <cellStyle name="Input 3 5 3" xfId="1827" xr:uid="{7B991D77-731F-4C61-BA55-E308E14B44BC}"/>
    <cellStyle name="Input 3 5 4" xfId="2983" xr:uid="{D703CE3C-F0F1-4E7A-87EE-300571D9C4F9}"/>
    <cellStyle name="Input 3 5 5" xfId="2984" xr:uid="{0B3A3397-A4FF-4309-B07E-2D977AF06EFE}"/>
    <cellStyle name="Input 3 5 6" xfId="2985" xr:uid="{6F65E3B2-B8D1-4742-900F-331F1CA9F5AE}"/>
    <cellStyle name="Input 3 6" xfId="324" xr:uid="{B4DF4871-2003-42E4-8B1D-4614E78AAC14}"/>
    <cellStyle name="Input 3 6 2" xfId="325" xr:uid="{FCA79026-0D7C-4294-9303-B43F479F3220}"/>
    <cellStyle name="Input 3 6 2 2" xfId="1824" xr:uid="{068A1D99-6C20-4242-90F7-CD003EF202C3}"/>
    <cellStyle name="Input 3 6 2 3" xfId="2986" xr:uid="{8B127701-7CCE-430E-9DE3-686276E99915}"/>
    <cellStyle name="Input 3 6 2 4" xfId="2987" xr:uid="{0F09533D-966F-4D03-93F1-37968D8FD525}"/>
    <cellStyle name="Input 3 6 2 5" xfId="2988" xr:uid="{5F12B936-B99F-4FD7-BC50-CCB66B789BE9}"/>
    <cellStyle name="Input 3 6 3" xfId="1825" xr:uid="{966872FC-7905-4880-A1C5-E356BB205847}"/>
    <cellStyle name="Input 3 6 4" xfId="2989" xr:uid="{33E2D91C-7B3F-4BA2-947F-63F8C82F2026}"/>
    <cellStyle name="Input 3 6 5" xfId="2990" xr:uid="{0E0FE0DE-F40A-4BA7-B2BB-4BDB001D1B8F}"/>
    <cellStyle name="Input 3 6 6" xfId="2991" xr:uid="{BDB020C3-74C7-48BD-B34D-495A544BC4C6}"/>
    <cellStyle name="Input 3 7" xfId="326" xr:uid="{9E260CD1-22A9-4BCF-9ED4-0DE01E77DF76}"/>
    <cellStyle name="Input 3 7 2" xfId="327" xr:uid="{6734DB6F-51E3-496E-8C08-DEB23F043A15}"/>
    <cellStyle name="Input 3 7 2 2" xfId="1822" xr:uid="{34D13A8B-5CB0-4B72-B396-107968B6C155}"/>
    <cellStyle name="Input 3 7 2 3" xfId="2992" xr:uid="{240CD2E9-67E5-4916-8B20-B7B8EA8406DD}"/>
    <cellStyle name="Input 3 7 2 4" xfId="2993" xr:uid="{111F3569-2217-4850-90E1-408E200799FF}"/>
    <cellStyle name="Input 3 7 2 5" xfId="2994" xr:uid="{7CDC5D7F-7805-4B1E-821E-7D126B3A1D1C}"/>
    <cellStyle name="Input 3 7 3" xfId="1823" xr:uid="{52D9348D-F522-4A2C-8ABF-8DA52AF1A644}"/>
    <cellStyle name="Input 3 7 4" xfId="2995" xr:uid="{B93D0483-DF13-4E20-8E9A-143D185C2870}"/>
    <cellStyle name="Input 3 7 5" xfId="2996" xr:uid="{98808215-C96B-47CA-90AC-F2EBD8B4A15E}"/>
    <cellStyle name="Input 3 7 6" xfId="2997" xr:uid="{C3DD933C-6DCB-402C-AA03-09055EE45A4B}"/>
    <cellStyle name="Input 3 8" xfId="328" xr:uid="{0666208D-282C-444A-8DAD-93499DA922A9}"/>
    <cellStyle name="Input 3 8 2" xfId="329" xr:uid="{1186AAD2-7D70-4853-8CD8-0E5E7B69ECDB}"/>
    <cellStyle name="Input 3 8 2 2" xfId="1820" xr:uid="{E0201EBF-3D33-4B44-ADF6-0DE382E77F88}"/>
    <cellStyle name="Input 3 8 2 3" xfId="2998" xr:uid="{C5BBE4FC-082D-4BFD-94BD-BA60BBBC3DD4}"/>
    <cellStyle name="Input 3 8 2 4" xfId="2999" xr:uid="{8C91AFF8-774B-42F2-B7F6-829C46B3CA56}"/>
    <cellStyle name="Input 3 8 2 5" xfId="3000" xr:uid="{D41BD3A3-3D07-46C1-9428-64CB8A0BA74A}"/>
    <cellStyle name="Input 3 8 3" xfId="1821" xr:uid="{5AF77A56-A743-4122-89C9-31FA7AEDB475}"/>
    <cellStyle name="Input 3 8 4" xfId="3001" xr:uid="{C61533C9-E4DE-41CE-8509-513E15CC5B61}"/>
    <cellStyle name="Input 3 8 5" xfId="3002" xr:uid="{8A590BDC-E357-49E5-8988-EF0C5F3895A4}"/>
    <cellStyle name="Input 3 8 6" xfId="3003" xr:uid="{33A2FEC2-D7F0-4FA8-AFEF-7089D6612556}"/>
    <cellStyle name="Input 3 9" xfId="330" xr:uid="{B898391B-0D57-4634-99E2-E235C7F15731}"/>
    <cellStyle name="Input 3 9 2" xfId="331" xr:uid="{A98437C3-0E21-4A8E-BC04-E4026E3D9F73}"/>
    <cellStyle name="Input 3 9 2 2" xfId="1818" xr:uid="{FAF4585F-069F-45BE-AE03-88243EF852BA}"/>
    <cellStyle name="Input 3 9 2 3" xfId="3004" xr:uid="{D5EB3D0F-9873-4A4A-B43A-547A6E096966}"/>
    <cellStyle name="Input 3 9 2 4" xfId="3005" xr:uid="{C99A758C-5B8E-4339-AA42-E787E9E56533}"/>
    <cellStyle name="Input 3 9 2 5" xfId="3006" xr:uid="{EC81ECBD-6959-4B58-900A-829A2488D25A}"/>
    <cellStyle name="Input 3 9 3" xfId="1819" xr:uid="{DA83D7EE-2B4C-4DB8-83AA-B7CCA434424E}"/>
    <cellStyle name="Input 3 9 4" xfId="3007" xr:uid="{E4E49D49-3FE7-4482-9CEE-7FB61CBDACB7}"/>
    <cellStyle name="Input 3 9 5" xfId="3008" xr:uid="{DF3D6C34-1508-48E4-B0CE-F85DF54252CD}"/>
    <cellStyle name="Input 3 9 6" xfId="3009" xr:uid="{0951B2A4-281E-4643-9185-3E4F221BCAEE}"/>
    <cellStyle name="Input 4" xfId="332" xr:uid="{618734F0-3DFB-447E-91AF-CA52F18B4138}"/>
    <cellStyle name="Input 4 10" xfId="333" xr:uid="{9A27ADB7-9B91-4CA8-905F-6091576BABCB}"/>
    <cellStyle name="Input 4 10 2" xfId="1816" xr:uid="{856189F0-677C-4C05-8DB3-FB6A6765E436}"/>
    <cellStyle name="Input 4 10 3" xfId="3010" xr:uid="{5CBB3975-3D95-4207-B264-11DC41124D7F}"/>
    <cellStyle name="Input 4 10 4" xfId="3011" xr:uid="{6392BDF4-884C-4F8B-BE6E-8E897369DC06}"/>
    <cellStyle name="Input 4 10 5" xfId="3012" xr:uid="{1E805258-C0D1-4D6C-83D7-E20593066E6F}"/>
    <cellStyle name="Input 4 11" xfId="334" xr:uid="{6FD697BA-4D89-4EF2-BB10-EA371C777B94}"/>
    <cellStyle name="Input 4 11 2" xfId="1815" xr:uid="{A118D707-2108-4662-95C9-F5B3C3F52D35}"/>
    <cellStyle name="Input 4 11 3" xfId="3013" xr:uid="{A248BDC8-6A0F-4176-990B-8AD9740AE551}"/>
    <cellStyle name="Input 4 11 4" xfId="3014" xr:uid="{1A594C19-944F-4C00-9BE7-B62B6E5E1B4B}"/>
    <cellStyle name="Input 4 11 5" xfId="3015" xr:uid="{175E7B95-478D-48AF-AE25-2AE21304CAF3}"/>
    <cellStyle name="Input 4 12" xfId="1817" xr:uid="{DA6F6F26-6FBF-447B-B6F3-73D370C5A49C}"/>
    <cellStyle name="Input 4 12 2" xfId="3016" xr:uid="{77D3127D-33EF-4298-AEB1-3ADDDBE13B0E}"/>
    <cellStyle name="Input 4 12 3" xfId="3017" xr:uid="{C3368BEF-2DE1-41C1-9E99-08A6FBAAF0CB}"/>
    <cellStyle name="Input 4 12 4" xfId="3018" xr:uid="{E181EDAB-848D-4E37-A805-944972B8637E}"/>
    <cellStyle name="Input 4 12 5" xfId="3019" xr:uid="{70777306-9923-4F5C-9C77-2B95AB1BC2F6}"/>
    <cellStyle name="Input 4 13" xfId="3020" xr:uid="{00DF5AF4-9F64-4880-9D66-430F85871B77}"/>
    <cellStyle name="Input 4 14" xfId="3021" xr:uid="{D1A6D86B-23B0-4F00-802C-F8610B1E61CF}"/>
    <cellStyle name="Input 4 15" xfId="3022" xr:uid="{F993E737-74B6-4954-AA58-E50D07986149}"/>
    <cellStyle name="Input 4 16" xfId="3023" xr:uid="{B8AA95B7-F112-4B44-9095-0B4FCA02C8A8}"/>
    <cellStyle name="Input 4 2" xfId="335" xr:uid="{A70A219E-B340-45FF-AC09-34F31DD72479}"/>
    <cellStyle name="Input 4 2 2" xfId="336" xr:uid="{80A6A0DC-98D9-4617-BDC6-B4CF486C160D}"/>
    <cellStyle name="Input 4 2 2 2" xfId="1813" xr:uid="{85226760-7B61-4B03-A81F-3BE5A6832303}"/>
    <cellStyle name="Input 4 2 2 3" xfId="3024" xr:uid="{9CFA34CE-E3F7-4401-AB8C-B2F041EE00B1}"/>
    <cellStyle name="Input 4 2 2 4" xfId="3025" xr:uid="{D288B40C-D516-495B-ADA3-1F484A00458E}"/>
    <cellStyle name="Input 4 2 2 5" xfId="3026" xr:uid="{EE90371C-2C41-4DDD-8201-AAE41219DD2E}"/>
    <cellStyle name="Input 4 2 3" xfId="1814" xr:uid="{A1BF4056-3194-414C-93E1-3B85A0FB72CC}"/>
    <cellStyle name="Input 4 2 4" xfId="3027" xr:uid="{C3AE50AA-1BE1-4072-A04F-5E7F41519A02}"/>
    <cellStyle name="Input 4 2 5" xfId="3028" xr:uid="{E12D6459-A454-4A76-B73F-AFD3AE6A5908}"/>
    <cellStyle name="Input 4 2 6" xfId="3029" xr:uid="{3B627AC3-23D4-46D4-AB61-CD2BEE549DE3}"/>
    <cellStyle name="Input 4 3" xfId="337" xr:uid="{45BB60C5-BB8C-4F53-9448-BCC269E43A8E}"/>
    <cellStyle name="Input 4 3 2" xfId="338" xr:uid="{42501119-EA44-4F55-BA1F-AFD3DD7A6DFF}"/>
    <cellStyle name="Input 4 3 2 2" xfId="1811" xr:uid="{BE214C20-ED23-46C1-B6FD-BCCBEE680C72}"/>
    <cellStyle name="Input 4 3 2 3" xfId="3030" xr:uid="{601652F0-7ECB-4F02-BA14-A3F97822BCFD}"/>
    <cellStyle name="Input 4 3 2 4" xfId="3031" xr:uid="{345ECE88-11B6-413A-B61C-5A0E84FD2C82}"/>
    <cellStyle name="Input 4 3 2 5" xfId="3032" xr:uid="{ACF2888C-DE1F-40B1-B726-0700942D0D0E}"/>
    <cellStyle name="Input 4 3 3" xfId="1812" xr:uid="{C9D11347-6D67-4BC7-82FF-D5F893A41D7E}"/>
    <cellStyle name="Input 4 3 4" xfId="3033" xr:uid="{FF200666-9968-48C7-8FCE-B2927D093953}"/>
    <cellStyle name="Input 4 3 5" xfId="3034" xr:uid="{FE8270A0-BAAD-44F0-963E-42231F2B54F9}"/>
    <cellStyle name="Input 4 3 6" xfId="3035" xr:uid="{BD300025-06FE-4551-B1D9-DA7A71D7AC80}"/>
    <cellStyle name="Input 4 4" xfId="339" xr:uid="{57AFE63E-B647-4B33-ABE6-9BEC2CB00E8E}"/>
    <cellStyle name="Input 4 4 2" xfId="340" xr:uid="{1E6F8953-0F7F-4A2A-B01D-5F830244CFC7}"/>
    <cellStyle name="Input 4 4 2 2" xfId="1809" xr:uid="{8C7693FE-92DB-4B51-A5A4-A89F004FC80A}"/>
    <cellStyle name="Input 4 4 2 3" xfId="3036" xr:uid="{5196CCA5-F404-4FDC-A024-F4355BB4741E}"/>
    <cellStyle name="Input 4 4 2 4" xfId="3037" xr:uid="{1D573DFC-47E2-4FC3-A860-227A170AA6B4}"/>
    <cellStyle name="Input 4 4 2 5" xfId="3038" xr:uid="{D5AC26CD-5DFE-4C70-ACC7-352ABDE2C93B}"/>
    <cellStyle name="Input 4 4 3" xfId="1810" xr:uid="{3F6CF4E6-3383-4573-B3BD-7BFD3546C3E7}"/>
    <cellStyle name="Input 4 4 4" xfId="3039" xr:uid="{66F09167-CD5A-4900-AC25-97A60BE17B54}"/>
    <cellStyle name="Input 4 4 5" xfId="3040" xr:uid="{CE793044-AEE6-4260-81EE-3695DA4DD8C4}"/>
    <cellStyle name="Input 4 4 6" xfId="3041" xr:uid="{2F1AD54A-FD1D-4A70-9288-630A684B9AC1}"/>
    <cellStyle name="Input 4 5" xfId="341" xr:uid="{66AF07EC-CC86-49CB-A75A-73F4E19AD23B}"/>
    <cellStyle name="Input 4 5 2" xfId="342" xr:uid="{04358897-EC50-427F-B4C5-B8EEF6F0E0B9}"/>
    <cellStyle name="Input 4 5 2 2" xfId="1807" xr:uid="{6FAC2168-CEA6-421F-8E91-0A35B0B2A5EE}"/>
    <cellStyle name="Input 4 5 2 3" xfId="3042" xr:uid="{0BDF3C6C-A8DD-40A3-825C-621521268530}"/>
    <cellStyle name="Input 4 5 2 4" xfId="3043" xr:uid="{7B5E369B-E854-451B-9C2A-F5785818CC13}"/>
    <cellStyle name="Input 4 5 2 5" xfId="3044" xr:uid="{1F578A3B-FD2B-4450-89C0-67DB26E92452}"/>
    <cellStyle name="Input 4 5 3" xfId="1808" xr:uid="{B86DACCA-358D-4CDC-8586-7B99198915CA}"/>
    <cellStyle name="Input 4 5 4" xfId="3045" xr:uid="{1A102361-FBBE-4986-9BE8-B3C46FF5956E}"/>
    <cellStyle name="Input 4 5 5" xfId="3046" xr:uid="{C14DE939-632A-46B6-864A-1B1AA2C3DAB7}"/>
    <cellStyle name="Input 4 5 6" xfId="3047" xr:uid="{3A5EED00-DBEF-424A-81EF-68D83E694EB8}"/>
    <cellStyle name="Input 4 6" xfId="343" xr:uid="{07225F5F-2198-4179-B6AB-44A72D212B9C}"/>
    <cellStyle name="Input 4 6 2" xfId="344" xr:uid="{D6B0E766-7B5E-459F-9590-92C847117FD2}"/>
    <cellStyle name="Input 4 6 2 2" xfId="1805" xr:uid="{6880800E-CF72-483F-9DE4-B57394437F01}"/>
    <cellStyle name="Input 4 6 2 3" xfId="3048" xr:uid="{46BFC4DD-9BB5-4E5F-9820-1FBA3D5FA369}"/>
    <cellStyle name="Input 4 6 2 4" xfId="3049" xr:uid="{F31B7C33-CEB6-466F-9A12-8F7D12128586}"/>
    <cellStyle name="Input 4 6 2 5" xfId="3050" xr:uid="{E1973651-E9C8-437E-9756-2C79FD1CD8A3}"/>
    <cellStyle name="Input 4 6 3" xfId="1806" xr:uid="{9BFBCB8E-B92A-4D8E-8DA4-5D35481233F9}"/>
    <cellStyle name="Input 4 6 4" xfId="3051" xr:uid="{E9FE386B-EFE1-4987-AABC-76212B7DE8D2}"/>
    <cellStyle name="Input 4 6 5" xfId="3052" xr:uid="{866F2273-B929-4E66-94C4-63108C522A44}"/>
    <cellStyle name="Input 4 6 6" xfId="3053" xr:uid="{14FB081E-CC37-487E-81CD-42E6C994CE80}"/>
    <cellStyle name="Input 4 7" xfId="345" xr:uid="{51F77048-8040-4F61-B729-A7D9B231E616}"/>
    <cellStyle name="Input 4 7 2" xfId="346" xr:uid="{5D5C4BD3-EFDB-4494-910A-11BDC649F63A}"/>
    <cellStyle name="Input 4 7 2 2" xfId="1803" xr:uid="{E63BF13F-0196-43B5-AF61-67ED63A26358}"/>
    <cellStyle name="Input 4 7 2 3" xfId="3054" xr:uid="{3084F490-29C1-42EA-A61D-3B33CC2D66B8}"/>
    <cellStyle name="Input 4 7 2 4" xfId="3055" xr:uid="{73D694B1-9751-45C7-AFC3-3162EB40590D}"/>
    <cellStyle name="Input 4 7 2 5" xfId="3056" xr:uid="{5C583335-2585-4CD3-927C-FBA45B07DEBB}"/>
    <cellStyle name="Input 4 7 3" xfId="1804" xr:uid="{FD9477C9-44C6-4C51-94EE-09EE92DD4D23}"/>
    <cellStyle name="Input 4 7 4" xfId="3057" xr:uid="{31998271-9F0C-4BD7-8D47-EDEEABF7AA1D}"/>
    <cellStyle name="Input 4 7 5" xfId="3058" xr:uid="{DA962858-6930-4A1B-9EA8-4E7C21521594}"/>
    <cellStyle name="Input 4 7 6" xfId="3059" xr:uid="{05FEE87D-EEE5-4657-863A-83680FD6986F}"/>
    <cellStyle name="Input 4 8" xfId="347" xr:uid="{283E9FE7-12F0-435F-83F3-FDA130A470AD}"/>
    <cellStyle name="Input 4 8 2" xfId="348" xr:uid="{CBF27F0B-F975-4A6C-8520-6B7EEEBA5328}"/>
    <cellStyle name="Input 4 8 2 2" xfId="1801" xr:uid="{CEDF8AB4-FBEA-4EDA-9E47-52B0514CAB84}"/>
    <cellStyle name="Input 4 8 2 3" xfId="3060" xr:uid="{BC8AD6C0-E9D1-4931-9EA5-A88D453CF11A}"/>
    <cellStyle name="Input 4 8 2 4" xfId="3061" xr:uid="{858166A2-0FD5-4B3D-9BCC-AE6C90AE773B}"/>
    <cellStyle name="Input 4 8 2 5" xfId="3062" xr:uid="{FEFEBF3D-C9E5-431B-A739-82BED1D13225}"/>
    <cellStyle name="Input 4 8 3" xfId="1802" xr:uid="{843A346D-076A-4E38-BD88-CF5598B01D0B}"/>
    <cellStyle name="Input 4 8 4" xfId="3063" xr:uid="{DD533518-40AF-4F65-9D6A-8C993F0EF09C}"/>
    <cellStyle name="Input 4 8 5" xfId="3064" xr:uid="{E68FA518-1A10-463A-8FC3-0C068D481284}"/>
    <cellStyle name="Input 4 8 6" xfId="3065" xr:uid="{EABBB48A-17AC-4EE2-8D73-4398BE021267}"/>
    <cellStyle name="Input 4 9" xfId="349" xr:uid="{7EE5040A-E91E-4BC5-A3D6-889A0E3B63B1}"/>
    <cellStyle name="Input 4 9 2" xfId="350" xr:uid="{8A736F15-159D-4C4A-B6E5-9C04B74CC020}"/>
    <cellStyle name="Input 4 9 2 2" xfId="1799" xr:uid="{784407E5-1F7F-4D44-A06F-AB7704C5B50D}"/>
    <cellStyle name="Input 4 9 2 3" xfId="3066" xr:uid="{3ABF6044-F3AE-478D-A1B6-DFE629E2E9B5}"/>
    <cellStyle name="Input 4 9 2 4" xfId="3067" xr:uid="{AEDE32F5-A3DC-4965-A1FF-A703B0D76D39}"/>
    <cellStyle name="Input 4 9 2 5" xfId="3068" xr:uid="{7374D6E0-0E09-46AC-B9FA-6BA6FEE30B72}"/>
    <cellStyle name="Input 4 9 3" xfId="1800" xr:uid="{616F0214-2FC4-4B55-9A61-E6E0331B67F7}"/>
    <cellStyle name="Input 4 9 4" xfId="3069" xr:uid="{250CFDFC-DC3F-425B-AD45-740C079E1860}"/>
    <cellStyle name="Input 4 9 5" xfId="3070" xr:uid="{37F61388-F41D-4ECC-884C-3A10A169BF8B}"/>
    <cellStyle name="Input 4 9 6" xfId="3071" xr:uid="{129D4053-D95F-48A8-8C8E-06B598912CDA}"/>
    <cellStyle name="Input 5" xfId="351" xr:uid="{78208330-A8FF-4385-B193-250727221F99}"/>
    <cellStyle name="Input 5 10" xfId="352" xr:uid="{DDD4CA58-5582-4BA7-BB59-EAA9DEF249DD}"/>
    <cellStyle name="Input 5 10 2" xfId="1797" xr:uid="{D4F2F2E9-8618-4068-8AE5-814AC2D427D4}"/>
    <cellStyle name="Input 5 10 3" xfId="3072" xr:uid="{27663195-FF66-4E34-A050-43C4480DA69D}"/>
    <cellStyle name="Input 5 10 4" xfId="3073" xr:uid="{94508ABE-BA5C-4087-AA92-493C9A7B1E89}"/>
    <cellStyle name="Input 5 10 5" xfId="3074" xr:uid="{558C782F-0252-44CD-A31A-A5B52A7AD225}"/>
    <cellStyle name="Input 5 11" xfId="353" xr:uid="{014F2FC2-DF9A-4D5F-B0D2-6DFC39277734}"/>
    <cellStyle name="Input 5 11 2" xfId="1796" xr:uid="{E666A423-AF8C-406D-9FD2-CF14CB7429B5}"/>
    <cellStyle name="Input 5 11 3" xfId="3075" xr:uid="{2818B327-CF35-4EB8-8EAC-C8BD8F0992E6}"/>
    <cellStyle name="Input 5 11 4" xfId="3076" xr:uid="{4771D0F2-E77A-4BB0-8AFB-45CD68F7F135}"/>
    <cellStyle name="Input 5 11 5" xfId="3077" xr:uid="{1E5692A3-FEEE-4EE8-8CDF-A79870DBF339}"/>
    <cellStyle name="Input 5 12" xfId="1798" xr:uid="{24E0FAA3-8D74-4DA1-A473-805A60FF1A1E}"/>
    <cellStyle name="Input 5 12 2" xfId="3078" xr:uid="{C151853D-0E34-400B-A000-58C6178EC2D0}"/>
    <cellStyle name="Input 5 12 3" xfId="3079" xr:uid="{B643085C-3701-48CD-A054-A9C1E48D8934}"/>
    <cellStyle name="Input 5 12 4" xfId="3080" xr:uid="{82AC12C5-818A-4F42-AA1A-F883E8935479}"/>
    <cellStyle name="Input 5 12 5" xfId="3081" xr:uid="{A2E418E3-5479-4827-B551-2B58D880A758}"/>
    <cellStyle name="Input 5 13" xfId="3082" xr:uid="{CB6BAA3B-F7C8-408A-9DA6-7A54DFA00A83}"/>
    <cellStyle name="Input 5 14" xfId="3083" xr:uid="{E8A60D1E-8947-412D-BA65-D28DEA855880}"/>
    <cellStyle name="Input 5 15" xfId="3084" xr:uid="{A6766842-DF1E-4998-91A4-FBEFDE397D93}"/>
    <cellStyle name="Input 5 16" xfId="3085" xr:uid="{0ED63B6D-39D1-49E5-9F84-1991E8F0D67D}"/>
    <cellStyle name="Input 5 2" xfId="354" xr:uid="{F37F2F47-7270-4106-9BBD-AEA7482BAD4B}"/>
    <cellStyle name="Input 5 2 2" xfId="355" xr:uid="{B414FBF6-9745-4592-9628-7B777927D5C2}"/>
    <cellStyle name="Input 5 2 2 2" xfId="1794" xr:uid="{DC96938E-0C59-477C-B94F-A6EA2E0AA82A}"/>
    <cellStyle name="Input 5 2 2 3" xfId="3086" xr:uid="{CD1DE01E-E6BF-42D8-85F6-BA64C9EA1008}"/>
    <cellStyle name="Input 5 2 2 4" xfId="3087" xr:uid="{10D990DF-4658-4645-8568-9516E1EC2C31}"/>
    <cellStyle name="Input 5 2 2 5" xfId="3088" xr:uid="{04FF8CA2-C9BF-4488-B537-17323E64DCEA}"/>
    <cellStyle name="Input 5 2 3" xfId="1795" xr:uid="{11A71DB0-0C0E-46E8-85EE-A869C5838293}"/>
    <cellStyle name="Input 5 2 4" xfId="3089" xr:uid="{868165A6-85C2-46F4-A530-AC7D9F0017C5}"/>
    <cellStyle name="Input 5 2 5" xfId="3090" xr:uid="{D8EC10F8-ED68-4544-B35B-429ECD227D7F}"/>
    <cellStyle name="Input 5 2 6" xfId="3091" xr:uid="{20519C53-52F2-4711-9942-B9E107BA38C1}"/>
    <cellStyle name="Input 5 3" xfId="356" xr:uid="{C20514F8-1C40-4B46-8A70-454637E5B676}"/>
    <cellStyle name="Input 5 3 2" xfId="357" xr:uid="{41C51BEF-EB1F-4902-BAAF-3BA0A67BB253}"/>
    <cellStyle name="Input 5 3 2 2" xfId="1792" xr:uid="{232B20A5-632F-4634-AF72-F0C5973D1AEE}"/>
    <cellStyle name="Input 5 3 2 3" xfId="3092" xr:uid="{0527C4A4-B822-4400-848A-1500DA0B05AB}"/>
    <cellStyle name="Input 5 3 2 4" xfId="3093" xr:uid="{FCCC2519-E3BB-4320-9EB2-DAE1F0B2653F}"/>
    <cellStyle name="Input 5 3 2 5" xfId="3094" xr:uid="{127AB215-F2DF-47C1-8142-A915F5E3D962}"/>
    <cellStyle name="Input 5 3 3" xfId="1793" xr:uid="{B79B610A-5835-47E8-A157-70106979AB3E}"/>
    <cellStyle name="Input 5 3 4" xfId="3095" xr:uid="{3B68CAD7-ED95-4467-8871-FBF2B91C8EC6}"/>
    <cellStyle name="Input 5 3 5" xfId="3096" xr:uid="{3E346325-CB8C-4154-A650-E2103551325B}"/>
    <cellStyle name="Input 5 3 6" xfId="3097" xr:uid="{683297FB-2ADE-43FE-BFE9-B1C69010122C}"/>
    <cellStyle name="Input 5 4" xfId="358" xr:uid="{579A4B63-B115-4A4C-A6B6-69D8E3DA07BA}"/>
    <cellStyle name="Input 5 4 2" xfId="359" xr:uid="{BD1DA4FD-2C93-4C59-BB8B-550E85353C70}"/>
    <cellStyle name="Input 5 4 2 2" xfId="1790" xr:uid="{64538798-2913-42BE-85D4-C9B19C969B6E}"/>
    <cellStyle name="Input 5 4 2 3" xfId="3098" xr:uid="{FCC02BAE-A82E-4201-AC16-282F780AC40C}"/>
    <cellStyle name="Input 5 4 2 4" xfId="3099" xr:uid="{FBF553AE-A763-4B54-BBA9-04F8A2AC45A6}"/>
    <cellStyle name="Input 5 4 2 5" xfId="3100" xr:uid="{4681199A-EAB7-4C08-9757-977193DF0AAA}"/>
    <cellStyle name="Input 5 4 3" xfId="1791" xr:uid="{BBAEA06F-B56F-4B56-A53D-03D98B2D2B11}"/>
    <cellStyle name="Input 5 4 4" xfId="3101" xr:uid="{5475F00B-ED4D-434D-B743-39DCA8D5B6F2}"/>
    <cellStyle name="Input 5 4 5" xfId="3102" xr:uid="{410245FC-CF8B-43B8-BC57-C23B6F40128D}"/>
    <cellStyle name="Input 5 4 6" xfId="3103" xr:uid="{28348A5E-5626-4E14-B7A4-1DF2076BC4B5}"/>
    <cellStyle name="Input 5 5" xfId="360" xr:uid="{5A51F54B-424B-4FD6-A6EB-CEF64A6268E0}"/>
    <cellStyle name="Input 5 5 2" xfId="361" xr:uid="{01C94309-4CFD-4BE6-8F0C-FA3861E1308A}"/>
    <cellStyle name="Input 5 5 2 2" xfId="1788" xr:uid="{1F18B8A1-C50C-4C4E-8459-C8EDF75BCD4A}"/>
    <cellStyle name="Input 5 5 2 3" xfId="3104" xr:uid="{F6F1DF9C-4199-429C-B3DF-AF4FF407D92F}"/>
    <cellStyle name="Input 5 5 2 4" xfId="3105" xr:uid="{0B0A288B-D0BE-46C2-8C22-3FAAD40BA36A}"/>
    <cellStyle name="Input 5 5 2 5" xfId="3106" xr:uid="{9E7213DA-ED05-4DA1-8670-9FE96C13294B}"/>
    <cellStyle name="Input 5 5 3" xfId="1789" xr:uid="{C5FB6B27-7022-4A42-9480-6EAD935DD0DD}"/>
    <cellStyle name="Input 5 5 4" xfId="3107" xr:uid="{EEBCECB6-CA04-4BF6-9AE0-78EA20FBF420}"/>
    <cellStyle name="Input 5 5 5" xfId="3108" xr:uid="{44D9A0F3-390A-4123-BF88-862B112F6A4C}"/>
    <cellStyle name="Input 5 5 6" xfId="3109" xr:uid="{6625DB4D-E9CD-4585-BB35-4172B92228BC}"/>
    <cellStyle name="Input 5 6" xfId="362" xr:uid="{57442B74-4BE8-427F-A003-7501C0CD65B2}"/>
    <cellStyle name="Input 5 6 2" xfId="363" xr:uid="{75E6F4BA-6666-4435-940E-704F20BF241E}"/>
    <cellStyle name="Input 5 6 2 2" xfId="1786" xr:uid="{FB3C3497-BCEB-4CDE-A9BD-E590A73E6261}"/>
    <cellStyle name="Input 5 6 2 3" xfId="3110" xr:uid="{1FA5596B-E35A-43C2-9DDF-A8EADCEFE1C7}"/>
    <cellStyle name="Input 5 6 2 4" xfId="3111" xr:uid="{76CCB9AC-66A7-411A-B50E-3C272EA65B04}"/>
    <cellStyle name="Input 5 6 2 5" xfId="3112" xr:uid="{57614D48-258A-48B8-9616-C121AD9457D8}"/>
    <cellStyle name="Input 5 6 3" xfId="1787" xr:uid="{B440FEC5-CF0E-42C3-A6BE-7895C7B5AA5C}"/>
    <cellStyle name="Input 5 6 4" xfId="3113" xr:uid="{F3A63C2F-A737-4538-995C-08C5069A9CA0}"/>
    <cellStyle name="Input 5 6 5" xfId="3114" xr:uid="{96A84BF8-CA61-4E96-9EB4-4A6548404E53}"/>
    <cellStyle name="Input 5 6 6" xfId="3115" xr:uid="{BCB085F0-0186-4094-BAC6-4508CE7226F9}"/>
    <cellStyle name="Input 5 7" xfId="364" xr:uid="{D23B7F5E-6BCE-4C90-931A-AD01FC9E981A}"/>
    <cellStyle name="Input 5 7 2" xfId="365" xr:uid="{EEEDCF74-68E5-4915-906B-EB8951FB313A}"/>
    <cellStyle name="Input 5 7 2 2" xfId="1784" xr:uid="{1A9C86E1-FDA5-49D6-8953-48858F7FBFF9}"/>
    <cellStyle name="Input 5 7 2 3" xfId="3116" xr:uid="{D1F1365A-968F-4F83-B3AF-AC7530D3FC72}"/>
    <cellStyle name="Input 5 7 2 4" xfId="3117" xr:uid="{891AD796-3E0F-463F-A1B8-C46560E93B15}"/>
    <cellStyle name="Input 5 7 2 5" xfId="3118" xr:uid="{F9F549EA-17E0-4A92-A075-C5E7C3385584}"/>
    <cellStyle name="Input 5 7 3" xfId="1785" xr:uid="{594E93C9-80F4-4D12-8E36-7CC405ACFAF6}"/>
    <cellStyle name="Input 5 7 4" xfId="3119" xr:uid="{A35F8955-E00B-4A3D-9C11-FCB92F066B93}"/>
    <cellStyle name="Input 5 7 5" xfId="3120" xr:uid="{DFFD0468-146F-4D38-8C83-4C56B32F3C95}"/>
    <cellStyle name="Input 5 7 6" xfId="3121" xr:uid="{42A0BC89-DD64-4E8D-B606-4E4CC48219F1}"/>
    <cellStyle name="Input 5 8" xfId="366" xr:uid="{FC1B3EF3-4C11-4B72-B128-B8B3DD5B94F7}"/>
    <cellStyle name="Input 5 8 2" xfId="367" xr:uid="{A67D39FA-3699-461A-B8DD-C1C9173037B1}"/>
    <cellStyle name="Input 5 8 2 2" xfId="1782" xr:uid="{D0B2EE10-1E2E-47B7-9396-E835FB031195}"/>
    <cellStyle name="Input 5 8 2 3" xfId="3122" xr:uid="{D6D74591-7E31-4B87-94AF-93C90686BC38}"/>
    <cellStyle name="Input 5 8 2 4" xfId="3123" xr:uid="{2917417F-E94F-4B5D-88FD-198BD915B36A}"/>
    <cellStyle name="Input 5 8 2 5" xfId="3124" xr:uid="{91F06C21-DD5E-436B-969A-222E1F9F6DF4}"/>
    <cellStyle name="Input 5 8 3" xfId="1783" xr:uid="{A1502F45-4FB0-498B-8D44-99EDB6933CE8}"/>
    <cellStyle name="Input 5 8 4" xfId="3125" xr:uid="{106DCD29-99E1-454A-87F0-62327445C79C}"/>
    <cellStyle name="Input 5 8 5" xfId="3126" xr:uid="{DC5516A4-9543-40F3-BFD3-C10AA04F050D}"/>
    <cellStyle name="Input 5 8 6" xfId="3127" xr:uid="{CFC737FF-1505-4738-AB32-9D882A122660}"/>
    <cellStyle name="Input 5 9" xfId="368" xr:uid="{32A76DC8-E5DB-45A8-A4AD-13617F8AE820}"/>
    <cellStyle name="Input 5 9 2" xfId="369" xr:uid="{8CA9B504-2EDA-4280-8906-98228772BD50}"/>
    <cellStyle name="Input 5 9 2 2" xfId="1780" xr:uid="{B49A0DF0-DB46-4A54-91C1-D1CE1BDACA15}"/>
    <cellStyle name="Input 5 9 2 3" xfId="3128" xr:uid="{1FC22C61-60C2-45C1-A2CF-8B5D8414F52F}"/>
    <cellStyle name="Input 5 9 2 4" xfId="3129" xr:uid="{A96FC07C-7DE6-4AF6-B4F8-F11E2B4C0893}"/>
    <cellStyle name="Input 5 9 2 5" xfId="3130" xr:uid="{7F6E1D23-8449-40DF-BFC3-6383417019DA}"/>
    <cellStyle name="Input 5 9 3" xfId="1781" xr:uid="{E921A3B9-EEFF-479A-969C-0B39D0D47E9F}"/>
    <cellStyle name="Input 5 9 4" xfId="3131" xr:uid="{4CCAE778-FE84-495B-9EA0-6E2CC2F3C73F}"/>
    <cellStyle name="Input 5 9 5" xfId="3132" xr:uid="{D6536A6B-563F-4E5F-B814-E1FE818F7BE7}"/>
    <cellStyle name="Input 5 9 6" xfId="3133" xr:uid="{C99FC429-0E14-4C60-BEB3-D56FE03E26BB}"/>
    <cellStyle name="Input 6" xfId="370" xr:uid="{FA956080-E5A2-4B0B-9621-68410179B0F6}"/>
    <cellStyle name="Input 6 10" xfId="371" xr:uid="{6F2272EE-F2E1-4EE6-918F-B29E7ACB7874}"/>
    <cellStyle name="Input 6 10 2" xfId="1778" xr:uid="{AE32F3B9-F597-4ACC-BF8A-7A07302B68B4}"/>
    <cellStyle name="Input 6 10 3" xfId="3134" xr:uid="{44D727AC-A87B-4BC2-AA4D-BA5D58202A90}"/>
    <cellStyle name="Input 6 10 4" xfId="3135" xr:uid="{F4ED4938-893D-4B29-A5CB-2B3B07E4F413}"/>
    <cellStyle name="Input 6 10 5" xfId="3136" xr:uid="{09F76758-E1FD-40E5-A74C-E8F9C36B9ABB}"/>
    <cellStyle name="Input 6 11" xfId="372" xr:uid="{4A321A97-764B-4038-ACFF-936FFAE5B73A}"/>
    <cellStyle name="Input 6 11 2" xfId="1777" xr:uid="{E02789D7-CD82-48F3-ABC1-414CDFF01FA0}"/>
    <cellStyle name="Input 6 11 3" xfId="3137" xr:uid="{9C1CC384-CF90-4265-B7A2-1F78C0E26F93}"/>
    <cellStyle name="Input 6 11 4" xfId="3138" xr:uid="{691DB90D-AA0B-43AD-BE6A-043A7572E67C}"/>
    <cellStyle name="Input 6 11 5" xfId="3139" xr:uid="{5308D85B-17CD-45F8-ADCD-05E87D9A0A1D}"/>
    <cellStyle name="Input 6 12" xfId="1779" xr:uid="{061FD08F-D5E7-49C5-8DB0-AFD152B247B4}"/>
    <cellStyle name="Input 6 12 2" xfId="3140" xr:uid="{C84BC4A5-44B7-4134-BC62-120577CF2F78}"/>
    <cellStyle name="Input 6 12 3" xfId="3141" xr:uid="{4FEC2219-9C09-4322-AD04-6FF79311C5CD}"/>
    <cellStyle name="Input 6 12 4" xfId="3142" xr:uid="{D91BF455-058B-4ED4-8DCF-4DE9677D5AC0}"/>
    <cellStyle name="Input 6 12 5" xfId="3143" xr:uid="{3DF567CF-BCA1-4AAA-9DD9-CB2F311DC0BD}"/>
    <cellStyle name="Input 6 13" xfId="3144" xr:uid="{F2C93E11-7425-4385-A547-9BB3BA559DA9}"/>
    <cellStyle name="Input 6 14" xfId="3145" xr:uid="{B69ECD37-D37B-459B-AEE9-0B600FD4C45E}"/>
    <cellStyle name="Input 6 15" xfId="3146" xr:uid="{3A50CB41-CD81-4BA8-909A-B009BB09B080}"/>
    <cellStyle name="Input 6 16" xfId="3147" xr:uid="{C3557627-DCB1-484A-95C7-E956CC319C8B}"/>
    <cellStyle name="Input 6 2" xfId="373" xr:uid="{164FA1EC-C9E4-413C-BA1F-8E006BF3F852}"/>
    <cellStyle name="Input 6 2 2" xfId="374" xr:uid="{339EB511-9D67-4539-A1AC-9A40AB4BFE82}"/>
    <cellStyle name="Input 6 2 2 2" xfId="1775" xr:uid="{DC1DFB0D-CD8E-4455-86D6-8E6924B50052}"/>
    <cellStyle name="Input 6 2 2 3" xfId="3148" xr:uid="{9EDC2226-08C8-4789-BDBE-B85F973A9EBF}"/>
    <cellStyle name="Input 6 2 2 4" xfId="3149" xr:uid="{C69CE5E7-7549-4951-A68D-61E0F4ACC370}"/>
    <cellStyle name="Input 6 2 2 5" xfId="3150" xr:uid="{1A41ABDD-9291-4B67-8AAC-F2EF2373E99E}"/>
    <cellStyle name="Input 6 2 3" xfId="1776" xr:uid="{3F95EA7D-18E9-46CA-B85A-6A641386E6EC}"/>
    <cellStyle name="Input 6 2 4" xfId="3151" xr:uid="{DB250ECD-893F-4EFC-A5EC-BD571D203FB3}"/>
    <cellStyle name="Input 6 2 5" xfId="3152" xr:uid="{7C93AC80-2A4C-4EB7-98E5-9D7D920D29BF}"/>
    <cellStyle name="Input 6 2 6" xfId="3153" xr:uid="{8E2F093C-4F09-468E-984E-1D1562FBD0A3}"/>
    <cellStyle name="Input 6 3" xfId="375" xr:uid="{9D67281C-5324-483E-A352-893862D4F4D0}"/>
    <cellStyle name="Input 6 3 2" xfId="376" xr:uid="{83927543-5769-487E-B710-705F28BF511A}"/>
    <cellStyle name="Input 6 3 2 2" xfId="1773" xr:uid="{EB111DE4-80FA-4F73-950D-345E336C1678}"/>
    <cellStyle name="Input 6 3 2 3" xfId="3154" xr:uid="{09DC589F-E88A-4C36-8D4F-259D0A61582E}"/>
    <cellStyle name="Input 6 3 2 4" xfId="3155" xr:uid="{255D8957-5C6B-48E5-9EB9-8C2A13BBA107}"/>
    <cellStyle name="Input 6 3 2 5" xfId="3156" xr:uid="{9706777F-4FD8-4A14-A629-87518DB0A468}"/>
    <cellStyle name="Input 6 3 3" xfId="1774" xr:uid="{E83AC485-21CF-4009-8990-3C9E09636D65}"/>
    <cellStyle name="Input 6 3 4" xfId="3157" xr:uid="{4FF0C82F-E9A9-41A7-B701-3F2B336140A1}"/>
    <cellStyle name="Input 6 3 5" xfId="3158" xr:uid="{5A5B1E64-078C-44EA-A941-36236FD165EC}"/>
    <cellStyle name="Input 6 3 6" xfId="3159" xr:uid="{3E3FD8BB-FF21-4D6F-97F5-DA072B8456E4}"/>
    <cellStyle name="Input 6 4" xfId="377" xr:uid="{B1980A46-ABC4-471E-A44F-E5033AFE3D6F}"/>
    <cellStyle name="Input 6 4 2" xfId="378" xr:uid="{6D84C7A1-CAFE-4680-9070-8D333D38710D}"/>
    <cellStyle name="Input 6 4 2 2" xfId="1771" xr:uid="{57016F9C-0F13-42C3-A1A9-507106A8CC20}"/>
    <cellStyle name="Input 6 4 2 3" xfId="3160" xr:uid="{CEC199B9-83B2-496E-BBAB-48D0312811D5}"/>
    <cellStyle name="Input 6 4 2 4" xfId="3161" xr:uid="{5B5645B3-58BB-4EB9-9CA5-234C78B4FFF7}"/>
    <cellStyle name="Input 6 4 2 5" xfId="3162" xr:uid="{0A6D50E4-1FA4-4FDD-A52E-4673B4D2FAFF}"/>
    <cellStyle name="Input 6 4 3" xfId="1772" xr:uid="{72C62A14-F20A-4DD3-B630-6BF2DA668803}"/>
    <cellStyle name="Input 6 4 4" xfId="3163" xr:uid="{C9339387-4214-4EBC-BB60-F7E52C3604B5}"/>
    <cellStyle name="Input 6 4 5" xfId="3164" xr:uid="{213C4F4B-85A3-4F49-B548-723FCD0EDCEA}"/>
    <cellStyle name="Input 6 4 6" xfId="3165" xr:uid="{BBA78275-383A-4ACE-9960-AD0587B2033F}"/>
    <cellStyle name="Input 6 5" xfId="379" xr:uid="{38DC9F99-45B4-4848-A1FD-7552EA6197F3}"/>
    <cellStyle name="Input 6 5 2" xfId="380" xr:uid="{EBAF0973-301A-4739-97BF-FA207648EF77}"/>
    <cellStyle name="Input 6 5 2 2" xfId="1769" xr:uid="{9BA2542A-CE42-4EC4-A192-4BFACF8580A5}"/>
    <cellStyle name="Input 6 5 2 3" xfId="3166" xr:uid="{8CA2F51F-40D1-4367-892E-13F25C63928B}"/>
    <cellStyle name="Input 6 5 2 4" xfId="3167" xr:uid="{9A159AE4-941A-4F63-BF37-85AD24BE263C}"/>
    <cellStyle name="Input 6 5 2 5" xfId="3168" xr:uid="{D6F2F3A1-4509-466B-A37A-A1D21358664E}"/>
    <cellStyle name="Input 6 5 3" xfId="1770" xr:uid="{DE4E78C0-7A29-4383-B63F-F6F37D2F042E}"/>
    <cellStyle name="Input 6 5 4" xfId="3169" xr:uid="{436FBE4A-367E-4CD9-B346-3157C1CA6CB6}"/>
    <cellStyle name="Input 6 5 5" xfId="3170" xr:uid="{C74DD399-1D11-4E51-8A2F-019858F7DE94}"/>
    <cellStyle name="Input 6 5 6" xfId="3171" xr:uid="{04461EC3-AD1E-4772-88B2-648C9BE63BB7}"/>
    <cellStyle name="Input 6 6" xfId="381" xr:uid="{245CA5A2-CA1D-4504-AFF6-446A4A7F6B88}"/>
    <cellStyle name="Input 6 6 2" xfId="382" xr:uid="{E91BD3C0-7888-487B-830B-2321A1AE68CB}"/>
    <cellStyle name="Input 6 6 2 2" xfId="1767" xr:uid="{0AC479BA-E17C-4BA4-AE39-438FB81BEC7A}"/>
    <cellStyle name="Input 6 6 2 3" xfId="3172" xr:uid="{40D4570B-91C8-4EDD-B255-9586F3E407E4}"/>
    <cellStyle name="Input 6 6 2 4" xfId="3173" xr:uid="{10004E12-9BF2-4999-AC1F-44C56EBD49D6}"/>
    <cellStyle name="Input 6 6 2 5" xfId="3174" xr:uid="{99D22EA0-4D1A-4BDB-8532-3DC2B9129699}"/>
    <cellStyle name="Input 6 6 3" xfId="1768" xr:uid="{63ED0793-8009-42D8-B174-41084E8EE650}"/>
    <cellStyle name="Input 6 6 4" xfId="3175" xr:uid="{5029E0A3-C1C9-43F6-BAD8-BC77F09C64F3}"/>
    <cellStyle name="Input 6 6 5" xfId="3176" xr:uid="{CBB354A4-B55A-423C-9A51-AC65B5DF40F1}"/>
    <cellStyle name="Input 6 6 6" xfId="3177" xr:uid="{6921FE65-4416-4E99-AA2E-9EDAF87288BC}"/>
    <cellStyle name="Input 6 7" xfId="383" xr:uid="{D5EFF641-4E51-44F7-A915-7A4791BC68AE}"/>
    <cellStyle name="Input 6 7 2" xfId="384" xr:uid="{E01D97AC-7F0B-4F20-8BEE-6956A5A0295F}"/>
    <cellStyle name="Input 6 7 2 2" xfId="1765" xr:uid="{D7A8A591-561D-4D2C-9F86-87DD0190D889}"/>
    <cellStyle name="Input 6 7 2 3" xfId="3178" xr:uid="{93C423B7-B5BC-4290-902B-A55B3BB9301A}"/>
    <cellStyle name="Input 6 7 2 4" xfId="3179" xr:uid="{FA58520E-C693-485A-8425-3B87A8D322DE}"/>
    <cellStyle name="Input 6 7 2 5" xfId="3180" xr:uid="{03A82DAA-840F-4653-80D2-DEB76C5CC351}"/>
    <cellStyle name="Input 6 7 3" xfId="1766" xr:uid="{B812ECDC-CE17-44B5-B65F-FBBA8BEFE5DC}"/>
    <cellStyle name="Input 6 7 4" xfId="3181" xr:uid="{92CBD900-E16E-48F6-8351-0311A4F9893D}"/>
    <cellStyle name="Input 6 7 5" xfId="3182" xr:uid="{9C0517AA-CEF7-4AB0-8F1B-C295D6E19776}"/>
    <cellStyle name="Input 6 7 6" xfId="3183" xr:uid="{EE43CA6E-3DDE-4398-8F3D-715644466D44}"/>
    <cellStyle name="Input 6 8" xfId="385" xr:uid="{4A10E2C4-9640-4CD5-B731-39AE6829BA28}"/>
    <cellStyle name="Input 6 8 2" xfId="386" xr:uid="{D1E07224-4D3F-4CBD-AE5D-65C92CD31F8E}"/>
    <cellStyle name="Input 6 8 2 2" xfId="1763" xr:uid="{1A7231A1-CCC5-43D0-A2F7-971CB0075166}"/>
    <cellStyle name="Input 6 8 2 3" xfId="3184" xr:uid="{E191F1F3-8F5A-4297-AF21-AC37B100C4C1}"/>
    <cellStyle name="Input 6 8 2 4" xfId="3185" xr:uid="{17F45CB6-60E4-4D8B-8A06-EFBA06E20916}"/>
    <cellStyle name="Input 6 8 2 5" xfId="3186" xr:uid="{BF75D382-5C3E-468F-986B-C75B4D0B7EFA}"/>
    <cellStyle name="Input 6 8 3" xfId="1764" xr:uid="{313BD6BC-47DB-42EF-B03A-6D061F290F3A}"/>
    <cellStyle name="Input 6 8 4" xfId="3187" xr:uid="{2FA66584-75E3-453C-8FE7-1E70665D2ACC}"/>
    <cellStyle name="Input 6 8 5" xfId="3188" xr:uid="{329317B6-7A51-446A-8ED2-0A6963F09990}"/>
    <cellStyle name="Input 6 8 6" xfId="3189" xr:uid="{E4333BBE-F113-434F-B7E6-93E8E1B700D2}"/>
    <cellStyle name="Input 6 9" xfId="387" xr:uid="{784F6E70-DA8F-4C70-AB69-0A3059B22BDF}"/>
    <cellStyle name="Input 6 9 2" xfId="388" xr:uid="{DD831224-A581-42AF-9DA6-16CE7A5762EC}"/>
    <cellStyle name="Input 6 9 2 2" xfId="1761" xr:uid="{00C06D44-8AA7-4C9C-B865-4CF9DE6634AC}"/>
    <cellStyle name="Input 6 9 2 3" xfId="3190" xr:uid="{E877A749-96CB-4ABA-8A4A-418E914E1C1A}"/>
    <cellStyle name="Input 6 9 2 4" xfId="3191" xr:uid="{29E3266D-8260-48F4-8F42-48FE7AA50606}"/>
    <cellStyle name="Input 6 9 2 5" xfId="3192" xr:uid="{3A264DB4-A4F2-4FC0-8683-535ACEAC6E4F}"/>
    <cellStyle name="Input 6 9 3" xfId="1762" xr:uid="{697CBAF2-B0E3-43E1-84EB-FD146C142355}"/>
    <cellStyle name="Input 6 9 4" xfId="3193" xr:uid="{9F84D0F7-4537-4ECF-ABE2-933E70BEBAAD}"/>
    <cellStyle name="Input 6 9 5" xfId="3194" xr:uid="{3448E833-417F-4D2B-9340-3CFA48CDD982}"/>
    <cellStyle name="Input 6 9 6" xfId="3195" xr:uid="{1DC15F16-A40A-48B9-BD9A-FF0587A012D6}"/>
    <cellStyle name="Input 7" xfId="389" xr:uid="{8FB201F4-B7D8-4042-A292-94FA778E879E}"/>
    <cellStyle name="Input 7 10" xfId="390" xr:uid="{C544C888-5D29-407A-9C70-E65674A80698}"/>
    <cellStyle name="Input 7 10 2" xfId="1760" xr:uid="{E773FE03-57F1-4E51-810A-8C8224CBF71E}"/>
    <cellStyle name="Input 7 10 3" xfId="3196" xr:uid="{2DD0812D-ED74-407E-99C2-B7D26C9BD43F}"/>
    <cellStyle name="Input 7 10 4" xfId="3197" xr:uid="{77AB3F8E-4F44-4B3E-A768-B7D8EF5FC5BC}"/>
    <cellStyle name="Input 7 10 5" xfId="3198" xr:uid="{15F155DE-F205-4953-820F-0A38FA44723A}"/>
    <cellStyle name="Input 7 11" xfId="391" xr:uid="{DC45A990-E920-4198-AF91-BB56689951FC}"/>
    <cellStyle name="Input 7 11 2" xfId="1759" xr:uid="{F4EB4F71-1322-40E3-B425-C9324B5664FB}"/>
    <cellStyle name="Input 7 11 3" xfId="3199" xr:uid="{98974559-AB92-4BAB-85D6-331773AB2475}"/>
    <cellStyle name="Input 7 11 4" xfId="3200" xr:uid="{424323DD-6DCD-4EFF-850F-DBEFC66A6AB5}"/>
    <cellStyle name="Input 7 11 5" xfId="3201" xr:uid="{F1AE344B-985B-442A-88B5-DED44FDF2694}"/>
    <cellStyle name="Input 7 12" xfId="1183" xr:uid="{8F1977ED-D0F1-4690-BD77-53056C2B4820}"/>
    <cellStyle name="Input 7 12 2" xfId="3202" xr:uid="{AA76C23C-0FA3-48F3-A3EB-F38EA0020E4B}"/>
    <cellStyle name="Input 7 12 3" xfId="3203" xr:uid="{96180C9B-4E5F-4296-9B62-E2F30A122665}"/>
    <cellStyle name="Input 7 12 4" xfId="3204" xr:uid="{54879638-527B-4DC9-AB1A-D67A14004FD0}"/>
    <cellStyle name="Input 7 12 5" xfId="3205" xr:uid="{5F747C24-6B99-48B3-B304-3318A4FEF919}"/>
    <cellStyle name="Input 7 13" xfId="3206" xr:uid="{9918FE5A-48A7-4434-BE31-6E44D1D1C502}"/>
    <cellStyle name="Input 7 14" xfId="3207" xr:uid="{9F34BB48-0608-4A7C-AF86-AF907B2CBABA}"/>
    <cellStyle name="Input 7 15" xfId="3208" xr:uid="{C665C231-5340-4B48-AFEB-976942242CF2}"/>
    <cellStyle name="Input 7 16" xfId="3209" xr:uid="{402E0169-D557-42BB-B8FD-DCCF0BEE5F15}"/>
    <cellStyle name="Input 7 2" xfId="392" xr:uid="{4751ECEE-6FAF-4BC9-8B3A-9C05D00792BE}"/>
    <cellStyle name="Input 7 2 2" xfId="393" xr:uid="{89FB93BE-7999-427F-8E55-5D779733D74D}"/>
    <cellStyle name="Input 7 2 2 2" xfId="1757" xr:uid="{21B75432-5B91-4FED-BC78-C778B781D40D}"/>
    <cellStyle name="Input 7 2 2 3" xfId="3210" xr:uid="{52187FB4-CE9A-4D86-9DB5-F082E573ED8E}"/>
    <cellStyle name="Input 7 2 2 4" xfId="3211" xr:uid="{CE08B704-3038-4ED8-851B-E3ECAD57BE36}"/>
    <cellStyle name="Input 7 2 2 5" xfId="3212" xr:uid="{9659CE14-427F-4CDC-8941-028516C3921C}"/>
    <cellStyle name="Input 7 2 3" xfId="1758" xr:uid="{0C469B6D-7C89-410D-9049-79DAEB04B566}"/>
    <cellStyle name="Input 7 2 4" xfId="3213" xr:uid="{80D1A7E3-C5EE-478A-9C20-C40F0ED25C27}"/>
    <cellStyle name="Input 7 2 5" xfId="3214" xr:uid="{DDB005DE-470D-4879-BD5A-69C951083AF0}"/>
    <cellStyle name="Input 7 2 6" xfId="3215" xr:uid="{A56D1E42-1017-4F01-BFDB-FD29BF056E45}"/>
    <cellStyle name="Input 7 3" xfId="394" xr:uid="{F4A4AFDD-C26D-4B58-9371-45C485501EAD}"/>
    <cellStyle name="Input 7 3 2" xfId="395" xr:uid="{48CA6077-B662-452E-88E3-411EEE9F4EA7}"/>
    <cellStyle name="Input 7 3 2 2" xfId="1755" xr:uid="{D499C72E-9FA3-47AC-B040-153E10009062}"/>
    <cellStyle name="Input 7 3 2 3" xfId="3216" xr:uid="{6B415396-4021-482F-AEFD-5D14DE1EE7AA}"/>
    <cellStyle name="Input 7 3 2 4" xfId="3217" xr:uid="{25E9393E-6BC2-4BE3-8573-EFF2C38F4E3C}"/>
    <cellStyle name="Input 7 3 2 5" xfId="3218" xr:uid="{03E22C2C-CDDA-4B6E-81F0-5688A900CCA8}"/>
    <cellStyle name="Input 7 3 3" xfId="1756" xr:uid="{CB268E6F-ED80-43A4-9FBA-34514EDEC4B8}"/>
    <cellStyle name="Input 7 3 4" xfId="3219" xr:uid="{610AB3BB-1629-462D-8B61-FEF055E87F8C}"/>
    <cellStyle name="Input 7 3 5" xfId="3220" xr:uid="{7538A030-231D-468A-9587-44F133A9E37D}"/>
    <cellStyle name="Input 7 3 6" xfId="3221" xr:uid="{A1807DA3-5FBF-4192-813B-F89E462F8889}"/>
    <cellStyle name="Input 7 4" xfId="396" xr:uid="{B7808724-0186-4826-A87F-4F694BFAEC68}"/>
    <cellStyle name="Input 7 4 2" xfId="397" xr:uid="{B51A76E3-E804-49E3-A50E-74640B50B68E}"/>
    <cellStyle name="Input 7 4 2 2" xfId="1753" xr:uid="{970A386F-4052-4F2A-AEA6-66E7D27BE03B}"/>
    <cellStyle name="Input 7 4 2 3" xfId="3222" xr:uid="{1E8449F4-0BD3-4890-B205-85B8AB96B413}"/>
    <cellStyle name="Input 7 4 2 4" xfId="3223" xr:uid="{93EFC32E-FE9B-47B9-A74C-9056A2661C5F}"/>
    <cellStyle name="Input 7 4 2 5" xfId="3224" xr:uid="{C66D7117-900D-490B-A340-43367D8221BC}"/>
    <cellStyle name="Input 7 4 3" xfId="1754" xr:uid="{A0E690FA-0C03-4441-8833-0A3C4E979359}"/>
    <cellStyle name="Input 7 4 4" xfId="3225" xr:uid="{694C5A59-C944-40E9-8D83-4B7263F91A60}"/>
    <cellStyle name="Input 7 4 5" xfId="3226" xr:uid="{1AF0B217-F97A-424B-A9E7-8E89D81D679C}"/>
    <cellStyle name="Input 7 4 6" xfId="3227" xr:uid="{95DC07AB-967A-4455-ACA2-A75A353E79A3}"/>
    <cellStyle name="Input 7 5" xfId="398" xr:uid="{3AC0CBAB-4718-4A04-95BE-350714ABCE24}"/>
    <cellStyle name="Input 7 5 2" xfId="399" xr:uid="{CB17C838-A0D0-4881-AE4D-03E3C3E4F99E}"/>
    <cellStyle name="Input 7 5 2 2" xfId="1751" xr:uid="{52BDCA9C-9BCD-410B-B903-4369AD9E8142}"/>
    <cellStyle name="Input 7 5 2 3" xfId="3228" xr:uid="{25960FDB-ED43-403C-A1CA-164F978B2A10}"/>
    <cellStyle name="Input 7 5 2 4" xfId="3229" xr:uid="{28F1DE71-11A4-4E81-99F4-BEAA362A1596}"/>
    <cellStyle name="Input 7 5 2 5" xfId="3230" xr:uid="{AF6A6CD7-601A-475F-937C-50A0A6B138F0}"/>
    <cellStyle name="Input 7 5 3" xfId="1752" xr:uid="{856CDF24-16B9-477F-8F7C-283853B3EC60}"/>
    <cellStyle name="Input 7 5 4" xfId="3231" xr:uid="{A5EE80B1-E000-4408-BAB7-058B75C18802}"/>
    <cellStyle name="Input 7 5 5" xfId="3232" xr:uid="{39E7286D-5D46-42B3-BA95-FE504F473F62}"/>
    <cellStyle name="Input 7 5 6" xfId="3233" xr:uid="{6738EBC0-0796-41CC-921E-8EEBFBEB9F69}"/>
    <cellStyle name="Input 7 6" xfId="400" xr:uid="{538300F5-A8FE-4100-A50E-628583A68CFC}"/>
    <cellStyle name="Input 7 6 2" xfId="401" xr:uid="{49B4BBB0-C5E9-44F8-966A-D2CA46BF1782}"/>
    <cellStyle name="Input 7 6 2 2" xfId="1749" xr:uid="{A680941D-98CE-49AE-BA5A-CBD06C8F061B}"/>
    <cellStyle name="Input 7 6 2 3" xfId="3234" xr:uid="{9E944CDE-411E-4044-835D-17EF09996FBC}"/>
    <cellStyle name="Input 7 6 2 4" xfId="3235" xr:uid="{666F9D3D-CB8E-448D-A225-E5DE4E0A558E}"/>
    <cellStyle name="Input 7 6 2 5" xfId="3236" xr:uid="{D962B813-04A6-454F-AA38-5BE9E2C915F9}"/>
    <cellStyle name="Input 7 6 3" xfId="1750" xr:uid="{B211C327-4A11-4742-BCA7-822A56358D2F}"/>
    <cellStyle name="Input 7 6 4" xfId="3237" xr:uid="{710A4979-400D-4A3C-A4C5-A6E98A4099FB}"/>
    <cellStyle name="Input 7 6 5" xfId="3238" xr:uid="{6185148A-ECE9-4746-B3F6-DE900B490F09}"/>
    <cellStyle name="Input 7 6 6" xfId="3239" xr:uid="{F041A810-DEB3-43CD-BC86-172A9721C22F}"/>
    <cellStyle name="Input 7 7" xfId="402" xr:uid="{F51C91F7-036A-41CF-B75D-E99777D8A89D}"/>
    <cellStyle name="Input 7 7 2" xfId="403" xr:uid="{3FA0CFB5-7A62-40C2-9538-2565568D3C92}"/>
    <cellStyle name="Input 7 7 2 2" xfId="1747" xr:uid="{ABA6FB2D-2515-499C-B68C-AE60AD4F5131}"/>
    <cellStyle name="Input 7 7 2 3" xfId="3240" xr:uid="{1358B5DB-2574-4001-A070-A6BAA3CB7C6D}"/>
    <cellStyle name="Input 7 7 2 4" xfId="3241" xr:uid="{7F571A82-8DAB-4AAE-AFCC-D254AEA4E525}"/>
    <cellStyle name="Input 7 7 2 5" xfId="3242" xr:uid="{856EFFA2-129F-4AFA-956E-ADBAAA993EC1}"/>
    <cellStyle name="Input 7 7 3" xfId="1748" xr:uid="{678CD162-9B1C-4AE3-8BBB-54200171E660}"/>
    <cellStyle name="Input 7 7 4" xfId="3243" xr:uid="{2C2E84EF-2B2C-4AF8-B671-89FC9B9C23CD}"/>
    <cellStyle name="Input 7 7 5" xfId="3244" xr:uid="{A76D0462-A1BC-4A1B-82A2-86E8F5119654}"/>
    <cellStyle name="Input 7 7 6" xfId="3245" xr:uid="{CF99B2D1-A5EA-4269-A484-266EC284C426}"/>
    <cellStyle name="Input 7 8" xfId="404" xr:uid="{AEB19B55-6E70-40F8-ACC6-59534A6E69BA}"/>
    <cellStyle name="Input 7 8 2" xfId="405" xr:uid="{F09E85A2-BC75-48F3-9E12-22E89EFD954E}"/>
    <cellStyle name="Input 7 8 2 2" xfId="1745" xr:uid="{7675633E-B776-4BF1-BAEC-C91EA5AC6937}"/>
    <cellStyle name="Input 7 8 2 3" xfId="3246" xr:uid="{F284E88E-AB19-4135-81D0-E651486CFA3E}"/>
    <cellStyle name="Input 7 8 2 4" xfId="3247" xr:uid="{4EF83BD1-F3FB-48EF-A170-959D2D1983E4}"/>
    <cellStyle name="Input 7 8 2 5" xfId="3248" xr:uid="{9DA59A84-08FA-448A-9C41-CF896B67A640}"/>
    <cellStyle name="Input 7 8 3" xfId="1746" xr:uid="{D1FB888A-1823-42D2-8818-06499F6FA588}"/>
    <cellStyle name="Input 7 8 4" xfId="3249" xr:uid="{488FA5D4-3614-4ACB-AB97-E259C8E11439}"/>
    <cellStyle name="Input 7 8 5" xfId="3250" xr:uid="{3E250260-8898-426B-850E-1C5FBEF00FC7}"/>
    <cellStyle name="Input 7 8 6" xfId="3251" xr:uid="{1A17477F-F012-4000-A464-EA6778D9A8E5}"/>
    <cellStyle name="Input 7 9" xfId="406" xr:uid="{E0BDCD84-F52E-4120-8088-78F9FD9B240C}"/>
    <cellStyle name="Input 7 9 2" xfId="407" xr:uid="{BD681EE0-7FCB-47AC-81E3-F5CB65A5C191}"/>
    <cellStyle name="Input 7 9 2 2" xfId="1743" xr:uid="{855B3B86-4EB7-4A10-8AF0-501F81C44AA9}"/>
    <cellStyle name="Input 7 9 2 3" xfId="3252" xr:uid="{BFD81E76-7793-4C66-A754-DAB378DA6603}"/>
    <cellStyle name="Input 7 9 2 4" xfId="3253" xr:uid="{59982A54-449C-4415-8C0F-01B8BD212686}"/>
    <cellStyle name="Input 7 9 2 5" xfId="3254" xr:uid="{5BADB00B-AA09-460D-A7A5-068326E9476C}"/>
    <cellStyle name="Input 7 9 3" xfId="1744" xr:uid="{8CA55950-2E07-40E3-9A1E-4E562C663615}"/>
    <cellStyle name="Input 7 9 4" xfId="3255" xr:uid="{966C8731-3898-48C5-AFCB-403E49EF5E21}"/>
    <cellStyle name="Input 7 9 5" xfId="3256" xr:uid="{5A149BFA-BC3E-4428-99AD-F5BBBAFA4A1C}"/>
    <cellStyle name="Input 7 9 6" xfId="3257" xr:uid="{0743289B-FF91-4678-B37B-6585A68A5B4D}"/>
    <cellStyle name="Input 8" xfId="408" xr:uid="{85D504B0-7490-469E-9986-AB22C2ACF7A6}"/>
    <cellStyle name="Input 8 10" xfId="409" xr:uid="{BD09677D-488F-454A-AF6A-DFE46224E722}"/>
    <cellStyle name="Input 8 10 2" xfId="1741" xr:uid="{339FBDD4-4F4D-4620-BE7B-D08D9F7AA7BF}"/>
    <cellStyle name="Input 8 10 3" xfId="3258" xr:uid="{C89F65D9-6560-4939-9422-63265087C8F6}"/>
    <cellStyle name="Input 8 10 4" xfId="3259" xr:uid="{B0680290-2448-4B84-9ED8-44F6AD3548DF}"/>
    <cellStyle name="Input 8 10 5" xfId="3260" xr:uid="{F1B03164-5D41-497A-A604-EF88BA5044FF}"/>
    <cellStyle name="Input 8 11" xfId="410" xr:uid="{7EC9A41A-BCD5-4AB8-8B87-D7CB38E5B002}"/>
    <cellStyle name="Input 8 11 2" xfId="1740" xr:uid="{542CA25C-CCDA-4D3B-9B0E-0936697E5D20}"/>
    <cellStyle name="Input 8 11 3" xfId="3261" xr:uid="{804AEE02-AC31-4E6F-9D47-2193C8EEDAFF}"/>
    <cellStyle name="Input 8 11 4" xfId="3262" xr:uid="{43C6958B-F326-4C43-83D7-D4A640AEDA69}"/>
    <cellStyle name="Input 8 11 5" xfId="3263" xr:uid="{CFAA795A-8EB0-448C-B1A6-A3BAA5038653}"/>
    <cellStyle name="Input 8 12" xfId="1742" xr:uid="{15836DE6-4385-4A14-AAF4-BBD4340C1E82}"/>
    <cellStyle name="Input 8 12 2" xfId="3264" xr:uid="{82ED5B60-A12A-4549-9EA7-0C25D9516B0C}"/>
    <cellStyle name="Input 8 12 3" xfId="3265" xr:uid="{ED3381FC-3ABD-47A3-A052-6E91E468F16B}"/>
    <cellStyle name="Input 8 12 4" xfId="3266" xr:uid="{E54CEBA1-359A-4E15-8992-26A51E5DE14F}"/>
    <cellStyle name="Input 8 12 5" xfId="3267" xr:uid="{AE23AD89-ED14-41EF-A89E-A8252DE86EF0}"/>
    <cellStyle name="Input 8 13" xfId="3268" xr:uid="{008320C4-0CBB-44A8-8BA3-7DD94814ECEC}"/>
    <cellStyle name="Input 8 14" xfId="3269" xr:uid="{1DAE1111-50EB-4FF7-BA8E-AD127BA637FE}"/>
    <cellStyle name="Input 8 15" xfId="3270" xr:uid="{49AADBD9-2441-42A6-A4ED-E27B7374396D}"/>
    <cellStyle name="Input 8 16" xfId="3271" xr:uid="{7842C848-8149-4610-BAB9-C178CA33FA1E}"/>
    <cellStyle name="Input 8 2" xfId="411" xr:uid="{BF22A4EB-6F84-4C12-A283-92EAA54D8CB6}"/>
    <cellStyle name="Input 8 2 2" xfId="412" xr:uid="{649509B9-F45D-43A3-96BB-5005CDFAEC0F}"/>
    <cellStyle name="Input 8 2 2 2" xfId="1738" xr:uid="{BC81CB83-DD30-4E95-BC10-71D7D9A55D67}"/>
    <cellStyle name="Input 8 2 2 3" xfId="3272" xr:uid="{C42FFE29-B91D-457E-9CC8-010DCD069489}"/>
    <cellStyle name="Input 8 2 2 4" xfId="3273" xr:uid="{CB3B9D12-4C8B-4C7A-83A2-FEEB73C05FDF}"/>
    <cellStyle name="Input 8 2 2 5" xfId="3274" xr:uid="{0F4006BC-4FF8-40C1-94A6-39A995511067}"/>
    <cellStyle name="Input 8 2 3" xfId="1739" xr:uid="{2A3B98D7-27A9-4056-9D6F-B485092D4C16}"/>
    <cellStyle name="Input 8 2 4" xfId="3275" xr:uid="{C7F50FCD-7B40-498D-8635-0AC637B04B68}"/>
    <cellStyle name="Input 8 2 5" xfId="3276" xr:uid="{6FF0DB16-6579-4B02-96E5-2B45916274C6}"/>
    <cellStyle name="Input 8 2 6" xfId="3277" xr:uid="{EEE8E67D-57B9-404C-8B00-1D0CCA9B5268}"/>
    <cellStyle name="Input 8 3" xfId="413" xr:uid="{F28ABAB0-7E9D-480E-8491-30700A2E9AC6}"/>
    <cellStyle name="Input 8 3 2" xfId="414" xr:uid="{FDD0E2FC-024A-421A-9E1F-89A46A3FD303}"/>
    <cellStyle name="Input 8 3 2 2" xfId="1736" xr:uid="{021738EA-F338-4A95-A68B-03DF5FD0602C}"/>
    <cellStyle name="Input 8 3 2 3" xfId="3278" xr:uid="{45757555-EC3C-4ACB-8615-C33FE9ABE427}"/>
    <cellStyle name="Input 8 3 2 4" xfId="3279" xr:uid="{9B0C5447-ED38-4DE6-98C4-538DBD7A847D}"/>
    <cellStyle name="Input 8 3 2 5" xfId="3280" xr:uid="{6DC06AE8-5419-42ED-A4A0-4E31C8BCD1FB}"/>
    <cellStyle name="Input 8 3 3" xfId="1737" xr:uid="{A3927457-AC54-45A2-8EA6-9783FF598C6C}"/>
    <cellStyle name="Input 8 3 4" xfId="3281" xr:uid="{B4A7FFC9-A49B-41CE-8586-3307986F394B}"/>
    <cellStyle name="Input 8 3 5" xfId="3282" xr:uid="{946AF1AD-68C3-4EFB-BFBC-33E5A1508B8E}"/>
    <cellStyle name="Input 8 3 6" xfId="3283" xr:uid="{14F538A7-13D9-48F6-A898-2B7D89CCBCDE}"/>
    <cellStyle name="Input 8 4" xfId="415" xr:uid="{21E51CDC-1035-40AA-9129-5D22F5D899C0}"/>
    <cellStyle name="Input 8 4 2" xfId="416" xr:uid="{69A867BB-6E77-470C-AECC-DBB85478BA36}"/>
    <cellStyle name="Input 8 4 2 2" xfId="1734" xr:uid="{F792F78F-7743-4A38-B141-A09D4101FEF9}"/>
    <cellStyle name="Input 8 4 2 3" xfId="3284" xr:uid="{A00CA2A9-A01C-4A3E-800D-1DBFD418CB08}"/>
    <cellStyle name="Input 8 4 2 4" xfId="3285" xr:uid="{833F9952-AC8D-48DB-9B04-E49D4D71BE42}"/>
    <cellStyle name="Input 8 4 2 5" xfId="3286" xr:uid="{29013C88-B249-4EDB-8C13-EF3BA7D0DE63}"/>
    <cellStyle name="Input 8 4 3" xfId="1735" xr:uid="{E83F7977-851C-4882-933F-AF798FDB1785}"/>
    <cellStyle name="Input 8 4 4" xfId="3287" xr:uid="{4BE7604B-2F31-4D05-B76D-5ED80D4D9959}"/>
    <cellStyle name="Input 8 4 5" xfId="3288" xr:uid="{A617C8B5-0598-4AFC-8A45-870F9FDEF96F}"/>
    <cellStyle name="Input 8 4 6" xfId="3289" xr:uid="{D1B8276C-8007-411D-AD95-ACC069001084}"/>
    <cellStyle name="Input 8 5" xfId="417" xr:uid="{ABB26124-0D7B-4018-993C-79EE7369E023}"/>
    <cellStyle name="Input 8 5 2" xfId="418" xr:uid="{40B0F9AD-DC27-4801-892C-C9240DA0080C}"/>
    <cellStyle name="Input 8 5 2 2" xfId="1732" xr:uid="{D68CD75D-C909-4B39-AEF5-309458B47F33}"/>
    <cellStyle name="Input 8 5 2 3" xfId="3290" xr:uid="{3A9FAA7F-2C42-42DA-A0C1-AF8E28C9D1E8}"/>
    <cellStyle name="Input 8 5 2 4" xfId="3291" xr:uid="{B11595D2-5751-4515-AB57-E7AB6BA31E19}"/>
    <cellStyle name="Input 8 5 2 5" xfId="3292" xr:uid="{5409C7E0-56E8-42DA-94C3-72BD7611AE78}"/>
    <cellStyle name="Input 8 5 3" xfId="1733" xr:uid="{B9CFBB60-3303-4319-9FD1-A4C4C28564BD}"/>
    <cellStyle name="Input 8 5 4" xfId="3293" xr:uid="{7E835B19-88FB-47FB-8E25-D41B1AEBE884}"/>
    <cellStyle name="Input 8 5 5" xfId="3294" xr:uid="{EBDF4DC9-C3F7-489D-9D65-288C86E44763}"/>
    <cellStyle name="Input 8 5 6" xfId="3295" xr:uid="{4ADCE4CD-20BF-4558-B465-2EE42788A260}"/>
    <cellStyle name="Input 8 6" xfId="419" xr:uid="{E9B27C54-34E2-4AB6-9C30-5ADB1906A5AD}"/>
    <cellStyle name="Input 8 6 2" xfId="420" xr:uid="{7E496522-FF69-49D9-BD71-98116ECE1326}"/>
    <cellStyle name="Input 8 6 2 2" xfId="1730" xr:uid="{C95BEE37-5679-423B-A687-9DD891D30AF6}"/>
    <cellStyle name="Input 8 6 2 3" xfId="3296" xr:uid="{1C6B009A-0154-457A-B736-CBF8CD056261}"/>
    <cellStyle name="Input 8 6 2 4" xfId="3297" xr:uid="{794A7D7A-978F-4530-9A13-68E2D3A66E0B}"/>
    <cellStyle name="Input 8 6 2 5" xfId="3298" xr:uid="{7F9D8D71-6643-4B56-BD4C-1408883F2986}"/>
    <cellStyle name="Input 8 6 3" xfId="1731" xr:uid="{6B6E3AA9-4AAF-4512-89AD-0D4897F5E200}"/>
    <cellStyle name="Input 8 6 4" xfId="3299" xr:uid="{EF0AAF82-EA59-4DA1-8025-D367A6F893BD}"/>
    <cellStyle name="Input 8 6 5" xfId="3300" xr:uid="{A63A40AB-9D2F-42C4-BCF8-AE8622566DFF}"/>
    <cellStyle name="Input 8 6 6" xfId="3301" xr:uid="{F5D72493-ECED-42EA-9301-71C41FEB9A51}"/>
    <cellStyle name="Input 8 7" xfId="421" xr:uid="{AE66BEEA-1B86-48F0-9DEA-5BB328102FB4}"/>
    <cellStyle name="Input 8 7 2" xfId="422" xr:uid="{DBCD73FA-E3D0-4530-9228-AC8319B2A796}"/>
    <cellStyle name="Input 8 7 2 2" xfId="1728" xr:uid="{4B7F5971-4978-4740-86A9-B16C1A0CF77A}"/>
    <cellStyle name="Input 8 7 2 3" xfId="3302" xr:uid="{8453A8B4-B725-461A-9C0A-65CA48A8AC0B}"/>
    <cellStyle name="Input 8 7 2 4" xfId="3303" xr:uid="{2CDAE53C-A884-47AD-BDCA-2E44FEC13A70}"/>
    <cellStyle name="Input 8 7 2 5" xfId="3304" xr:uid="{56EBE11A-09F4-4A1B-8EE2-1C2D26514B96}"/>
    <cellStyle name="Input 8 7 3" xfId="1729" xr:uid="{1ECCCDEE-A9CB-4898-9DDA-38552A62B0A5}"/>
    <cellStyle name="Input 8 7 4" xfId="3305" xr:uid="{0612A196-68A1-495C-A5D2-4FDBA845D18E}"/>
    <cellStyle name="Input 8 7 5" xfId="3306" xr:uid="{2832BFE3-9F99-4D9F-AF79-7F0B8A30CD1F}"/>
    <cellStyle name="Input 8 7 6" xfId="3307" xr:uid="{92242AFF-E049-4D6C-BDF4-4A02F2BB7D19}"/>
    <cellStyle name="Input 8 8" xfId="423" xr:uid="{5663A892-52D2-430D-A6DF-99BF90817258}"/>
    <cellStyle name="Input 8 8 2" xfId="424" xr:uid="{6C3BFA48-8BD8-4BDD-A4E1-608684F74360}"/>
    <cellStyle name="Input 8 8 2 2" xfId="1726" xr:uid="{19996DA6-A8BE-4DD0-A82B-77E75C627E31}"/>
    <cellStyle name="Input 8 8 2 3" xfId="3308" xr:uid="{2698236D-05A1-497E-BAD5-742DC1C422FB}"/>
    <cellStyle name="Input 8 8 2 4" xfId="3309" xr:uid="{36853E19-4D14-43B3-BBA7-53B4F797DF25}"/>
    <cellStyle name="Input 8 8 2 5" xfId="3310" xr:uid="{0529724F-A072-4BC4-9256-B5B698DCC4D4}"/>
    <cellStyle name="Input 8 8 3" xfId="1727" xr:uid="{2EAFE854-72A1-4E32-AC57-E5965F8BD93A}"/>
    <cellStyle name="Input 8 8 4" xfId="3311" xr:uid="{B0767DE7-25D2-4B44-B0C0-8A86F17E996E}"/>
    <cellStyle name="Input 8 8 5" xfId="3312" xr:uid="{692F26CB-F375-47A4-AFAB-68F9F8426135}"/>
    <cellStyle name="Input 8 8 6" xfId="3313" xr:uid="{D521D84B-0DB4-43F6-A606-5CE51FE43348}"/>
    <cellStyle name="Input 8 9" xfId="425" xr:uid="{C3BDC00C-BD5E-4923-8098-312780BB7728}"/>
    <cellStyle name="Input 8 9 2" xfId="426" xr:uid="{6F3B2B72-C599-4777-B893-8C7A1F8FD612}"/>
    <cellStyle name="Input 8 9 2 2" xfId="1724" xr:uid="{70F210B5-814D-4AD4-8247-CE44A1400E2D}"/>
    <cellStyle name="Input 8 9 2 3" xfId="3314" xr:uid="{B49EB13B-D243-47B9-8BF3-365AE149E757}"/>
    <cellStyle name="Input 8 9 2 4" xfId="3315" xr:uid="{327019C9-4121-47BE-BBA4-C5FC2458BA20}"/>
    <cellStyle name="Input 8 9 2 5" xfId="3316" xr:uid="{D29C64A6-C9DC-4183-8A18-2A7F34530343}"/>
    <cellStyle name="Input 8 9 3" xfId="1725" xr:uid="{2D06D62F-0994-42FD-B544-69B1ADFE20F4}"/>
    <cellStyle name="Input 8 9 4" xfId="3317" xr:uid="{079A2577-3987-4B5E-8742-C68F6CC58352}"/>
    <cellStyle name="Input 8 9 5" xfId="3318" xr:uid="{2540E0DB-631E-4A7E-9CA5-857D868F432D}"/>
    <cellStyle name="Input 8 9 6" xfId="3319" xr:uid="{C013E6B8-7297-4F31-83DB-AEBDF21F1903}"/>
    <cellStyle name="Input 9" xfId="427" xr:uid="{22CAC745-11D2-4C18-B14A-FB251F451511}"/>
    <cellStyle name="Input 9 10" xfId="428" xr:uid="{57F89263-6C7B-483C-9376-CD33B6CD88D7}"/>
    <cellStyle name="Input 9 10 2" xfId="1722" xr:uid="{0C150011-C13C-45E5-A8B0-DB5B34DC45B4}"/>
    <cellStyle name="Input 9 10 3" xfId="3320" xr:uid="{C2F43FE6-2B41-4F76-92B1-818B28896DF2}"/>
    <cellStyle name="Input 9 10 4" xfId="3321" xr:uid="{40C752DA-BDE9-49FF-87FD-839F2E745174}"/>
    <cellStyle name="Input 9 10 5" xfId="3322" xr:uid="{A0AAB788-38A9-4635-B4AE-C4F702CC72E7}"/>
    <cellStyle name="Input 9 11" xfId="429" xr:uid="{B95D3421-DBE0-4DB5-B853-3F8466EE44F7}"/>
    <cellStyle name="Input 9 11 2" xfId="1721" xr:uid="{72FA8F57-9D50-4B14-A3C4-23707DF96B42}"/>
    <cellStyle name="Input 9 11 3" xfId="3323" xr:uid="{4972F19B-32B7-43B4-8232-B90C9A87BECE}"/>
    <cellStyle name="Input 9 11 4" xfId="3324" xr:uid="{49DAE080-E156-4597-B1F7-E7BA202C3AFA}"/>
    <cellStyle name="Input 9 11 5" xfId="3325" xr:uid="{BB00AFA2-EEB1-4A98-8DC2-5510F16F8CD2}"/>
    <cellStyle name="Input 9 12" xfId="1723" xr:uid="{D0E65BF0-18E5-40E8-A4F3-E0AE337F3D15}"/>
    <cellStyle name="Input 9 12 2" xfId="3326" xr:uid="{CF7A64E6-1EAF-4C4E-9FFC-539EFD752169}"/>
    <cellStyle name="Input 9 12 3" xfId="3327" xr:uid="{1EC4A547-8EFF-4D7B-B0F1-DB1055895B2E}"/>
    <cellStyle name="Input 9 12 4" xfId="3328" xr:uid="{0590D340-989A-4137-AABD-774E43840644}"/>
    <cellStyle name="Input 9 12 5" xfId="3329" xr:uid="{2447ACFA-EAFB-408C-9698-87F68A2FB6AA}"/>
    <cellStyle name="Input 9 13" xfId="3330" xr:uid="{181300D4-6C2D-4EE2-924B-62464BC89F90}"/>
    <cellStyle name="Input 9 14" xfId="3331" xr:uid="{782FFE16-8696-41FF-ADB0-F9B49A7E82F2}"/>
    <cellStyle name="Input 9 15" xfId="3332" xr:uid="{8A9BE2A1-18A9-4B63-9E5C-2FE253E46DA3}"/>
    <cellStyle name="Input 9 16" xfId="3333" xr:uid="{36CD1674-DEA2-44B0-BF7E-5A981E23AC93}"/>
    <cellStyle name="Input 9 2" xfId="430" xr:uid="{FC68A5AC-BCE0-4D8D-B623-5064926B10AC}"/>
    <cellStyle name="Input 9 2 2" xfId="431" xr:uid="{4BDFE70C-CE5D-444F-8BDD-B69696670CF5}"/>
    <cellStyle name="Input 9 2 2 2" xfId="1719" xr:uid="{B61C253F-4F98-44A4-B029-FA160A7BF838}"/>
    <cellStyle name="Input 9 2 2 3" xfId="3334" xr:uid="{8685994F-CEBC-4BA9-9F57-ECC7FAE2D701}"/>
    <cellStyle name="Input 9 2 2 4" xfId="3335" xr:uid="{F5744A86-3963-44CA-8F8C-D8E67B1B0F85}"/>
    <cellStyle name="Input 9 2 2 5" xfId="3336" xr:uid="{10207A46-2D56-4549-82B9-EDC2E944B413}"/>
    <cellStyle name="Input 9 2 3" xfId="1720" xr:uid="{C7BA5E46-629E-4646-94D4-A608CC28F57E}"/>
    <cellStyle name="Input 9 2 4" xfId="3337" xr:uid="{20CE7E03-AE20-4849-9BEB-2418AE853FAB}"/>
    <cellStyle name="Input 9 2 5" xfId="3338" xr:uid="{54C31B57-B97A-4F55-A528-D68050A80B34}"/>
    <cellStyle name="Input 9 2 6" xfId="3339" xr:uid="{27D485C8-40BD-45E3-BCB5-0A6734C8F183}"/>
    <cellStyle name="Input 9 3" xfId="432" xr:uid="{9F9D57AD-6F07-4CA1-B587-B36F9EF2C2BE}"/>
    <cellStyle name="Input 9 3 2" xfId="433" xr:uid="{84B4EFC4-33F9-4985-BBAF-6B8925C37D65}"/>
    <cellStyle name="Input 9 3 2 2" xfId="1717" xr:uid="{723510AD-3771-4FB2-9F4B-F8BB6732D9A2}"/>
    <cellStyle name="Input 9 3 2 3" xfId="3340" xr:uid="{A9D50522-B9E1-4823-AB32-FDFD53E0E5E9}"/>
    <cellStyle name="Input 9 3 2 4" xfId="3341" xr:uid="{020F7F0B-F2D0-4CEF-9493-AF7548626F80}"/>
    <cellStyle name="Input 9 3 2 5" xfId="3342" xr:uid="{B701925E-2267-422B-BDFE-BE578E7D4B4F}"/>
    <cellStyle name="Input 9 3 3" xfId="1718" xr:uid="{0552E3B0-C9A8-4A6B-94C7-FF5CB1944E05}"/>
    <cellStyle name="Input 9 3 4" xfId="3343" xr:uid="{6876710A-2B9B-45E0-BFC7-ACAE3C78BC42}"/>
    <cellStyle name="Input 9 3 5" xfId="3344" xr:uid="{FDB6752A-E275-4943-B4AD-214A70EB6157}"/>
    <cellStyle name="Input 9 3 6" xfId="3345" xr:uid="{2EDC9193-9CE9-4A61-898D-596058739F06}"/>
    <cellStyle name="Input 9 4" xfId="434" xr:uid="{5DB1A074-6CAA-4A7B-9F90-C717CB0B25CC}"/>
    <cellStyle name="Input 9 4 2" xfId="435" xr:uid="{103C74D6-76AF-422A-989B-737848BD33A2}"/>
    <cellStyle name="Input 9 4 2 2" xfId="1715" xr:uid="{8EBC722E-42CE-4F2E-99DC-C7F457D24B79}"/>
    <cellStyle name="Input 9 4 2 3" xfId="3346" xr:uid="{3D52D23F-C1C1-427A-9CD3-3F24AFC25364}"/>
    <cellStyle name="Input 9 4 2 4" xfId="3347" xr:uid="{675393D4-C993-4635-ACEE-12C54F51499C}"/>
    <cellStyle name="Input 9 4 2 5" xfId="3348" xr:uid="{FB033009-8289-4E8F-A0FE-0DB3A3351A96}"/>
    <cellStyle name="Input 9 4 3" xfId="1716" xr:uid="{A1176BB9-FDE5-47B5-A7E7-7E711A489503}"/>
    <cellStyle name="Input 9 4 4" xfId="3349" xr:uid="{C7BD1348-8192-40A9-91EF-C8F571A65737}"/>
    <cellStyle name="Input 9 4 5" xfId="3350" xr:uid="{7F42A4AE-9FA7-4697-B137-D23CBA397125}"/>
    <cellStyle name="Input 9 4 6" xfId="3351" xr:uid="{95128ADD-F751-4BA5-A6B0-B80726E56B36}"/>
    <cellStyle name="Input 9 5" xfId="436" xr:uid="{58432305-28AD-420C-9180-7B533FF44DE6}"/>
    <cellStyle name="Input 9 5 2" xfId="437" xr:uid="{A2FF0675-41D2-4C66-834C-3C3E6A7D2A43}"/>
    <cellStyle name="Input 9 5 2 2" xfId="1713" xr:uid="{77D183A6-E200-4748-A2E1-82CBEDB97B47}"/>
    <cellStyle name="Input 9 5 2 3" xfId="3352" xr:uid="{5D922361-4E0E-4B79-9BD4-001D53F676A6}"/>
    <cellStyle name="Input 9 5 2 4" xfId="3353" xr:uid="{640F4334-DC9E-48EE-8131-B924CD8ED786}"/>
    <cellStyle name="Input 9 5 2 5" xfId="3354" xr:uid="{FBD7ABCC-72D6-4051-B166-00DC0A20C92F}"/>
    <cellStyle name="Input 9 5 3" xfId="1714" xr:uid="{F66DCA6B-76C5-4451-9406-322007489552}"/>
    <cellStyle name="Input 9 5 4" xfId="3355" xr:uid="{C3FDE8EF-48DD-4C93-BE4F-99539524F9EF}"/>
    <cellStyle name="Input 9 5 5" xfId="3356" xr:uid="{A5E2106E-1F78-4ECD-90B9-5BD0D20FD944}"/>
    <cellStyle name="Input 9 5 6" xfId="3357" xr:uid="{B3254917-43EB-4F63-B235-DFC6B9CC46E2}"/>
    <cellStyle name="Input 9 6" xfId="438" xr:uid="{FCB44446-7C5C-408E-94F9-58398D2DB6AC}"/>
    <cellStyle name="Input 9 6 2" xfId="439" xr:uid="{44C75F81-DF0B-4724-882B-D8B4B350E8F7}"/>
    <cellStyle name="Input 9 6 2 2" xfId="1711" xr:uid="{AC81FA76-A172-41F3-AB8A-8A6CA82A03AF}"/>
    <cellStyle name="Input 9 6 2 3" xfId="3358" xr:uid="{F0B39C3D-EDD2-410C-9D26-364FE3F15288}"/>
    <cellStyle name="Input 9 6 2 4" xfId="3359" xr:uid="{4A0F33AB-E8D1-4370-BC1E-0A5F491B7718}"/>
    <cellStyle name="Input 9 6 2 5" xfId="3360" xr:uid="{0269E623-E6ED-4511-BEC0-B527984449C2}"/>
    <cellStyle name="Input 9 6 3" xfId="1712" xr:uid="{649F7748-4ECF-4AC8-ACD5-3CD24131C68B}"/>
    <cellStyle name="Input 9 6 4" xfId="3361" xr:uid="{A1F79BCF-6CD6-48B5-B99A-A67E3BAADAB6}"/>
    <cellStyle name="Input 9 6 5" xfId="3362" xr:uid="{0BE89A4C-6FA6-414E-B878-B3551AB13C49}"/>
    <cellStyle name="Input 9 6 6" xfId="3363" xr:uid="{C61D0281-856E-4E79-83F4-83807ADD8A94}"/>
    <cellStyle name="Input 9 7" xfId="440" xr:uid="{A22449A5-E91A-4AEC-A544-A781D1DBBB3E}"/>
    <cellStyle name="Input 9 7 2" xfId="441" xr:uid="{DF9B4755-553B-42A8-8986-07D7A71B3781}"/>
    <cellStyle name="Input 9 7 2 2" xfId="1709" xr:uid="{8443D4B8-6A37-42B0-AA15-352DF691FB64}"/>
    <cellStyle name="Input 9 7 2 3" xfId="3364" xr:uid="{3A257B7C-24DB-4AF8-9638-2229BF490F8E}"/>
    <cellStyle name="Input 9 7 2 4" xfId="3365" xr:uid="{5B3A1F69-16FD-4DBC-8A5D-31011557B8DD}"/>
    <cellStyle name="Input 9 7 2 5" xfId="3366" xr:uid="{6EDC2612-8424-4B90-BADD-7149D44E3C4E}"/>
    <cellStyle name="Input 9 7 3" xfId="1710" xr:uid="{27A907AD-8A81-40AE-93D6-753F963746AB}"/>
    <cellStyle name="Input 9 7 4" xfId="3367" xr:uid="{7B595F77-0785-4998-B99F-E4EFA9C26645}"/>
    <cellStyle name="Input 9 7 5" xfId="3368" xr:uid="{6AAF3378-9E89-4D7B-AC97-7394EEBB4B11}"/>
    <cellStyle name="Input 9 7 6" xfId="3369" xr:uid="{76B80C12-6D0D-4A3E-8587-D3A4E8474934}"/>
    <cellStyle name="Input 9 8" xfId="442" xr:uid="{3D4C3FFE-9D98-4A6C-BA23-D451D6EAD84A}"/>
    <cellStyle name="Input 9 8 2" xfId="443" xr:uid="{0E593A32-14F9-44BD-80C0-347A18401F7D}"/>
    <cellStyle name="Input 9 8 2 2" xfId="1707" xr:uid="{B8258940-C3B1-412A-BE8B-8865AC7DD55C}"/>
    <cellStyle name="Input 9 8 2 3" xfId="3370" xr:uid="{260727B0-9BA0-45AB-8AD5-CFA5B4533D3C}"/>
    <cellStyle name="Input 9 8 2 4" xfId="3371" xr:uid="{EBDC7451-316D-4759-AE26-340CCA0F9CB3}"/>
    <cellStyle name="Input 9 8 2 5" xfId="3372" xr:uid="{3A5BFB74-DFC9-4DF8-9ADD-171F874641A7}"/>
    <cellStyle name="Input 9 8 3" xfId="1708" xr:uid="{3E16F67A-ABDF-4051-9FD3-B84131906859}"/>
    <cellStyle name="Input 9 8 4" xfId="3373" xr:uid="{0E298536-7A45-4736-9D1C-3C985C0B3917}"/>
    <cellStyle name="Input 9 8 5" xfId="3374" xr:uid="{617F2EE5-8958-422B-9CDD-BE9B14C93947}"/>
    <cellStyle name="Input 9 8 6" xfId="3375" xr:uid="{E53CE92A-8A67-4FBF-85B0-C51E33F2C774}"/>
    <cellStyle name="Input 9 9" xfId="444" xr:uid="{594610F0-79E7-42BB-9696-1B559DC8E358}"/>
    <cellStyle name="Input 9 9 2" xfId="445" xr:uid="{A745951B-256B-4937-90CD-6A1151360F5A}"/>
    <cellStyle name="Input 9 9 2 2" xfId="1705" xr:uid="{EA40A60D-1C9B-4A40-9ABD-DF51CE64CDEA}"/>
    <cellStyle name="Input 9 9 2 3" xfId="3376" xr:uid="{089E3D4F-A7B4-4809-B9F5-4B5215C46C5A}"/>
    <cellStyle name="Input 9 9 2 4" xfId="3377" xr:uid="{39F5408B-A512-4E1C-ADD7-2AB2CAFB64CF}"/>
    <cellStyle name="Input 9 9 2 5" xfId="3378" xr:uid="{54B6577D-64ED-424E-AB3A-BEB960AB28A5}"/>
    <cellStyle name="Input 9 9 3" xfId="1706" xr:uid="{7C61A2FA-EE62-4C58-9DCD-B782F55E0B42}"/>
    <cellStyle name="Input 9 9 4" xfId="3379" xr:uid="{79C0B63F-01F4-4AB4-9682-96EA3B683A93}"/>
    <cellStyle name="Input 9 9 5" xfId="3380" xr:uid="{5BA533FE-4D1D-4EFF-A373-3629E386192D}"/>
    <cellStyle name="Input 9 9 6" xfId="3381" xr:uid="{87450DEC-7D90-4FA3-BC8D-DC53BB628550}"/>
    <cellStyle name="Linked Cell 2" xfId="1093" xr:uid="{404C8ACF-299E-49AC-95A6-ABFBF239E2B6}"/>
    <cellStyle name="Linked Cell 3" xfId="48" xr:uid="{EF3E2FDD-3DF7-4705-9DC6-BEF822B56BC3}"/>
    <cellStyle name="Neutral 2" xfId="1094" xr:uid="{74F00055-32D3-45A0-A9AD-598D2B7A913C}"/>
    <cellStyle name="Neutral 3" xfId="49" xr:uid="{09622463-13F4-4B65-ABF2-7DEA5AD993B3}"/>
    <cellStyle name="Normal" xfId="0" builtinId="0"/>
    <cellStyle name="Normal 10 5" xfId="5430" xr:uid="{386D974A-0AE3-430F-BABE-EDC8D3DC8998}"/>
    <cellStyle name="Normal 2" xfId="4" xr:uid="{630F1822-F131-4264-AAEE-765B940486BA}"/>
    <cellStyle name="Normal 2 13" xfId="5429" xr:uid="{CB15B03C-0CDC-4392-B1A4-DAABF83E362E}"/>
    <cellStyle name="Normal 2 2" xfId="56" xr:uid="{9B48BB7C-278C-4B78-8765-6E1EB0C8BF55}"/>
    <cellStyle name="Normal 2 2 2" xfId="446" xr:uid="{E1725331-998B-421F-A4DA-5D49DEA31EC0}"/>
    <cellStyle name="Normal 2 3" xfId="58" xr:uid="{6AA26647-BB17-477E-829E-EE088030AB73}"/>
    <cellStyle name="Normal 2 4" xfId="63" xr:uid="{32339DA6-0BCF-4D10-B453-D35228F54AAE}"/>
    <cellStyle name="Normal 2 5" xfId="55" xr:uid="{32F54079-A0E8-4F48-8CD7-F3A4AB0622D6}"/>
    <cellStyle name="Normal 3" xfId="10" xr:uid="{EB199D3B-F41C-41C8-9039-ECC4AAED7BC3}"/>
    <cellStyle name="Normal 3 2" xfId="60" xr:uid="{3EAF3FC0-FEAA-4492-854C-B924BA305FAC}"/>
    <cellStyle name="Normal 4" xfId="62" xr:uid="{8C8536E4-C6FD-4BC6-AAB2-C26C4750666B}"/>
    <cellStyle name="Normal 4 10" xfId="1196" xr:uid="{04C3FD38-2528-4BBB-B61C-E45694A7B9A4}"/>
    <cellStyle name="Normal 4 11" xfId="3382" xr:uid="{664EEB3A-C543-4586-BA01-58392F4B3439}"/>
    <cellStyle name="Normal 4 12" xfId="5337" xr:uid="{14AD1978-69CD-4326-AAC1-F625D89189DC}"/>
    <cellStyle name="Normal 4 2" xfId="64" xr:uid="{0044A6BF-CDD9-4818-84B4-C41DF8867D1C}"/>
    <cellStyle name="Normal 4 2 10" xfId="5338" xr:uid="{99D12F83-495E-4CD7-BD63-3A015BDEFAA2}"/>
    <cellStyle name="Normal 4 2 2" xfId="447" xr:uid="{DCF84BA3-AB49-465B-BA85-FD8E63588E8E}"/>
    <cellStyle name="Normal 4 2 2 2" xfId="448" xr:uid="{2FA1D98A-C6D1-45F4-BF3C-FDC481FDFAB6}"/>
    <cellStyle name="Normal 4 2 2 2 2" xfId="1101" xr:uid="{59E1A5BF-B18A-475D-BCF5-34B2441D54E8}"/>
    <cellStyle name="Normal 4 2 2 2 2 2" xfId="5384" xr:uid="{C231E599-38A4-4D02-A096-EB9DEEBD6C2D}"/>
    <cellStyle name="Normal 4 2 2 2 3" xfId="1574" xr:uid="{2D62FD0F-8AAC-4732-8CCB-21D119FB1711}"/>
    <cellStyle name="Normal 4 2 2 2 4" xfId="3383" xr:uid="{8301F369-DD11-4EEA-86A9-4E514B1CB3CA}"/>
    <cellStyle name="Normal 4 2 2 2 5" xfId="3384" xr:uid="{F078B20F-1773-4DA8-9A9F-F1C13E53C001}"/>
    <cellStyle name="Normal 4 2 2 2 6" xfId="5341" xr:uid="{0721F54D-3CF1-4581-BF8D-DC2B8AD3CB1E}"/>
    <cellStyle name="Normal 4 2 2 3" xfId="1100" xr:uid="{29577338-9CCD-422C-9719-66078AE62175}"/>
    <cellStyle name="Normal 4 2 2 3 2" xfId="5383" xr:uid="{EEFE83FF-676A-47AE-A9A8-8DF3B59C8C3E}"/>
    <cellStyle name="Normal 4 2 2 4" xfId="1573" xr:uid="{411679EA-BE97-4883-8E32-2D50E3552613}"/>
    <cellStyle name="Normal 4 2 2 5" xfId="3385" xr:uid="{7127CED5-8267-4A8D-BA24-B0AAEA103991}"/>
    <cellStyle name="Normal 4 2 2 6" xfId="3386" xr:uid="{5186E30B-FF5C-4F40-93D6-F9CE7C6FB6E4}"/>
    <cellStyle name="Normal 4 2 2 7" xfId="5340" xr:uid="{336F8260-B6F6-48D5-B4D5-DEE8FA2AB400}"/>
    <cellStyle name="Normal 4 2 3" xfId="449" xr:uid="{37471196-0323-472B-B67B-5A3025A4867F}"/>
    <cellStyle name="Normal 4 2 3 2" xfId="1102" xr:uid="{5C71ADF3-1C48-4902-8A69-7A7B5C4D62B4}"/>
    <cellStyle name="Normal 4 2 3 2 2" xfId="5385" xr:uid="{FC576D51-AAEB-4DC4-BB5A-32365D199D6C}"/>
    <cellStyle name="Normal 4 2 3 3" xfId="1575" xr:uid="{5504E513-51D9-4001-A874-5940BF553E5C}"/>
    <cellStyle name="Normal 4 2 3 4" xfId="3387" xr:uid="{875969F6-B76F-4D53-8C4F-E04D77D1A39D}"/>
    <cellStyle name="Normal 4 2 3 5" xfId="3388" xr:uid="{68A86680-4FAA-45AD-B4EE-FF83E3B9A3D2}"/>
    <cellStyle name="Normal 4 2 3 6" xfId="5342" xr:uid="{B94D46D3-212F-495E-BED3-0DA8D90C0849}"/>
    <cellStyle name="Normal 4 2 4" xfId="450" xr:uid="{9F2690C7-0E01-4E22-B946-52335FC7DE4B}"/>
    <cellStyle name="Normal 4 2 4 2" xfId="1103" xr:uid="{DC47B2D7-0E58-4613-80B5-1A9373BB894E}"/>
    <cellStyle name="Normal 4 2 4 2 2" xfId="5386" xr:uid="{883D6C98-BDFA-4340-A245-2E02E26FA0BF}"/>
    <cellStyle name="Normal 4 2 4 3" xfId="1576" xr:uid="{5774B3F3-8BB9-40B6-B3E1-79825D907CA3}"/>
    <cellStyle name="Normal 4 2 4 4" xfId="3389" xr:uid="{96AFED6D-8C29-4D38-A96E-AEFDCA11FAA7}"/>
    <cellStyle name="Normal 4 2 4 5" xfId="3390" xr:uid="{44362187-BF27-4D94-B2EB-60DB8D329FD5}"/>
    <cellStyle name="Normal 4 2 4 6" xfId="5343" xr:uid="{4A7A914B-61DF-425B-B1CB-41B835E72985}"/>
    <cellStyle name="Normal 4 2 5" xfId="1047" xr:uid="{163755B2-2820-41D2-A45F-5FD7130530BB}"/>
    <cellStyle name="Normal 4 2 5 2" xfId="1129" xr:uid="{336B53AC-1CF0-4A9A-B80C-AED4C8A7969F}"/>
    <cellStyle name="Normal 4 2 5 2 2" xfId="5412" xr:uid="{6DA66DD5-3183-4F44-A732-7570E4787D1D}"/>
    <cellStyle name="Normal 4 2 5 3" xfId="2094" xr:uid="{267B0EB6-D352-42FB-923C-1D9E95155709}"/>
    <cellStyle name="Normal 4 2 5 4" xfId="3391" xr:uid="{B5049022-3915-41C2-A41B-8241F0A2B2EC}"/>
    <cellStyle name="Normal 4 2 5 5" xfId="3392" xr:uid="{F9F38FC5-D17E-4039-B786-F2BD1CA81BC5}"/>
    <cellStyle name="Normal 4 2 5 6" xfId="5369" xr:uid="{C1937333-FCBF-4D5D-A9F8-4B325BDFD80D}"/>
    <cellStyle name="Normal 4 2 6" xfId="1053" xr:uid="{6DBDB63D-1A64-4525-A8E3-E22840E5996F}"/>
    <cellStyle name="Normal 4 2 6 2" xfId="1135" xr:uid="{7CA90105-F742-465B-A9E8-A11BBDBD478E}"/>
    <cellStyle name="Normal 4 2 6 2 2" xfId="5418" xr:uid="{97494B16-811C-4995-87CE-AB4D0B3CBE88}"/>
    <cellStyle name="Normal 4 2 6 3" xfId="2100" xr:uid="{211C7E82-00DF-44AE-A63E-DDEDC47C860A}"/>
    <cellStyle name="Normal 4 2 6 4" xfId="5375" xr:uid="{5EDCBD97-2F5B-4F6A-82FC-C4382C515167}"/>
    <cellStyle name="Normal 4 2 7" xfId="1098" xr:uid="{0ACE275E-29C1-4125-9EC4-FF755688C86F}"/>
    <cellStyle name="Normal 4 2 7 2" xfId="5381" xr:uid="{4A37550C-D7F1-48FD-872D-74F0A58A87C8}"/>
    <cellStyle name="Normal 4 2 8" xfId="1198" xr:uid="{C9714266-3289-43D7-8DA4-F570838A8283}"/>
    <cellStyle name="Normal 4 2 9" xfId="3393" xr:uid="{B0050B20-9358-4966-AA50-C49E14A3B40F}"/>
    <cellStyle name="Normal 4 3" xfId="451" xr:uid="{97CF83F1-0E5A-409D-ABDE-C8DCA531911E}"/>
    <cellStyle name="Normal 4 3 2" xfId="452" xr:uid="{66F601CD-7E9B-46CE-9386-0F3687DF6D26}"/>
    <cellStyle name="Normal 4 3 2 2" xfId="1105" xr:uid="{9C3BF551-65FE-4B16-8798-CE3476D4EB72}"/>
    <cellStyle name="Normal 4 3 2 2 2" xfId="5388" xr:uid="{F0D6342A-EE83-4291-9091-0237BD44445F}"/>
    <cellStyle name="Normal 4 3 2 3" xfId="1578" xr:uid="{0018CBF2-FA1C-4C08-881A-6FD98503D80B}"/>
    <cellStyle name="Normal 4 3 2 4" xfId="3394" xr:uid="{1059C25D-2236-41B3-AC5F-AD7D4F9C6355}"/>
    <cellStyle name="Normal 4 3 2 5" xfId="3395" xr:uid="{02ED0FF3-639D-44C0-9990-F1CF5AB5B9C8}"/>
    <cellStyle name="Normal 4 3 2 6" xfId="5345" xr:uid="{E53BF2F1-DFF6-4132-9F72-A9B57BF735AE}"/>
    <cellStyle name="Normal 4 3 3" xfId="453" xr:uid="{6E4E1D85-070C-4F61-9867-87954C518679}"/>
    <cellStyle name="Normal 4 3 3 2" xfId="1106" xr:uid="{9DE1DE7E-C8F6-49C6-B336-39BBD19EE5BC}"/>
    <cellStyle name="Normal 4 3 3 2 2" xfId="5389" xr:uid="{85C4F46B-10AC-40DD-8BCF-59C0B9606D4D}"/>
    <cellStyle name="Normal 4 3 3 3" xfId="1579" xr:uid="{4E0C33FA-A9D7-44D0-9591-B8BF252B67CF}"/>
    <cellStyle name="Normal 4 3 3 4" xfId="3396" xr:uid="{3829E163-01C5-4CE0-AEC7-290CF502C9B9}"/>
    <cellStyle name="Normal 4 3 3 5" xfId="3397" xr:uid="{B0F8C178-850A-4BDD-BA16-8C2A5CD4AC1A}"/>
    <cellStyle name="Normal 4 3 3 6" xfId="5346" xr:uid="{2BB1D3CC-DE3B-48C9-99F6-55C834D2BB83}"/>
    <cellStyle name="Normal 4 3 4" xfId="1049" xr:uid="{9DDC9EB4-F485-4046-ADA2-45229E5D8C2C}"/>
    <cellStyle name="Normal 4 3 4 2" xfId="1131" xr:uid="{D66035A4-D717-4E39-8EB0-B5D7342210C8}"/>
    <cellStyle name="Normal 4 3 4 2 2" xfId="5414" xr:uid="{0E00F6E9-52D7-4A8E-AE67-1691FF3363AD}"/>
    <cellStyle name="Normal 4 3 4 3" xfId="2096" xr:uid="{F00B43FE-A3A9-4FD3-B355-43383DF7BF0C}"/>
    <cellStyle name="Normal 4 3 4 4" xfId="3398" xr:uid="{0AAAD331-B68D-47BB-8665-F76108E0EDE6}"/>
    <cellStyle name="Normal 4 3 4 5" xfId="3399" xr:uid="{D94D4D6F-4DAD-43D9-91CF-D41E1883BD1B}"/>
    <cellStyle name="Normal 4 3 4 6" xfId="5371" xr:uid="{F89298EB-EA35-48DB-B52B-6E2FF099B56B}"/>
    <cellStyle name="Normal 4 3 5" xfId="1055" xr:uid="{0D0973A0-8D11-4EBC-9A87-203EA37CAABA}"/>
    <cellStyle name="Normal 4 3 5 2" xfId="1137" xr:uid="{0021AC4E-50C5-4BB4-AE30-D88E80E968EF}"/>
    <cellStyle name="Normal 4 3 5 2 2" xfId="5420" xr:uid="{34631B8C-AB00-4168-B7F2-A35C88D15F0F}"/>
    <cellStyle name="Normal 4 3 5 3" xfId="2102" xr:uid="{1983BB91-CF9C-48C2-B6DF-BB8364DCEF8B}"/>
    <cellStyle name="Normal 4 3 5 4" xfId="5377" xr:uid="{54F81359-32B9-4EC2-B141-D31633C591D8}"/>
    <cellStyle name="Normal 4 3 6" xfId="1104" xr:uid="{151E9173-B3EB-42CB-B424-F57E1F919587}"/>
    <cellStyle name="Normal 4 3 6 2" xfId="5387" xr:uid="{96C33091-5CFA-4D7F-9C46-4AE519D8F493}"/>
    <cellStyle name="Normal 4 3 7" xfId="1577" xr:uid="{A5AD2087-EB71-464E-9C08-E77DF4EF71CA}"/>
    <cellStyle name="Normal 4 3 8" xfId="3400" xr:uid="{828F3A2C-CB29-4D19-943D-EE4DCDA8420C}"/>
    <cellStyle name="Normal 4 3 9" xfId="5344" xr:uid="{10B137F3-2A07-42AE-909D-D3A5D71F83F3}"/>
    <cellStyle name="Normal 4 4" xfId="454" xr:uid="{EA085695-655B-421F-928C-478C5B852D55}"/>
    <cellStyle name="Normal 4 4 2" xfId="455" xr:uid="{76977B49-BBDA-4C09-9A15-D0652C419839}"/>
    <cellStyle name="Normal 4 4 2 2" xfId="1108" xr:uid="{64D310A3-91DB-4D9E-A272-2F5CDB07092D}"/>
    <cellStyle name="Normal 4 4 2 2 2" xfId="5391" xr:uid="{73A6E5DA-DFFE-4443-92C2-2540C3F93B83}"/>
    <cellStyle name="Normal 4 4 2 3" xfId="1581" xr:uid="{22B5FB4F-6F33-4B45-93C7-951C3E06E119}"/>
    <cellStyle name="Normal 4 4 2 4" xfId="3401" xr:uid="{3260E1C0-C636-45FE-AD2F-86E3DC571EB5}"/>
    <cellStyle name="Normal 4 4 2 5" xfId="3402" xr:uid="{2ECA1ED5-A697-418D-A592-B02BD7FACAB6}"/>
    <cellStyle name="Normal 4 4 2 6" xfId="5348" xr:uid="{D36B3BF2-EFC1-42FD-BC68-0E594174D10F}"/>
    <cellStyle name="Normal 4 4 3" xfId="456" xr:uid="{4348870B-92D8-4AD4-B542-4FE8B4255595}"/>
    <cellStyle name="Normal 4 4 3 2" xfId="1109" xr:uid="{10ECCC69-22F0-4630-A500-09A8B19105D3}"/>
    <cellStyle name="Normal 4 4 3 2 2" xfId="5392" xr:uid="{175FBACF-7FE5-44DB-9F94-8BE26399D08E}"/>
    <cellStyle name="Normal 4 4 3 3" xfId="1582" xr:uid="{06A43B38-1BBB-480E-8239-3E362CEB1F98}"/>
    <cellStyle name="Normal 4 4 3 4" xfId="3403" xr:uid="{CD8ADDB8-F2ED-4F9C-8A67-77DC4B4AE046}"/>
    <cellStyle name="Normal 4 4 3 5" xfId="3404" xr:uid="{A8EA59D2-40DC-457C-BE3B-57B757B54111}"/>
    <cellStyle name="Normal 4 4 3 6" xfId="5349" xr:uid="{3E43FEE6-5F08-4F57-9685-6354377C0B89}"/>
    <cellStyle name="Normal 4 4 4" xfId="1107" xr:uid="{88248454-C7FC-454F-AF39-3FE6BA6C8585}"/>
    <cellStyle name="Normal 4 4 4 2" xfId="3405" xr:uid="{48F9166A-A774-4591-BB34-65B7A77724A5}"/>
    <cellStyle name="Normal 4 4 4 3" xfId="3406" xr:uid="{55CAB947-876A-4941-889C-AAC17CC8BCF6}"/>
    <cellStyle name="Normal 4 4 4 4" xfId="3407" xr:uid="{81D43021-B49E-44D7-9BB1-AD3A77EFA5EA}"/>
    <cellStyle name="Normal 4 4 4 5" xfId="3408" xr:uid="{B332E873-02B9-45EA-B972-4DD4B815520D}"/>
    <cellStyle name="Normal 4 4 4 6" xfId="5390" xr:uid="{6B11C20D-1CF8-4178-B85F-4E739E48774C}"/>
    <cellStyle name="Normal 4 4 5" xfId="1580" xr:uid="{A7C2F607-2013-4EFD-A6BD-48070C266B9E}"/>
    <cellStyle name="Normal 4 4 6" xfId="3409" xr:uid="{DCE8FA12-7D52-4B87-B16E-A5EB9F036AAA}"/>
    <cellStyle name="Normal 4 4 7" xfId="3410" xr:uid="{EF6E8FFD-B100-47EA-B9F1-577B93079C3E}"/>
    <cellStyle name="Normal 4 4 8" xfId="3411" xr:uid="{3B2B11D1-8AB8-452E-8387-1347BE142F9A}"/>
    <cellStyle name="Normal 4 4 9" xfId="5347" xr:uid="{12BAE171-EB12-4C8E-A77E-2B00EC06A20C}"/>
    <cellStyle name="Normal 4 5" xfId="457" xr:uid="{72EB7E23-4CC1-49E5-9A41-1E9563039A83}"/>
    <cellStyle name="Normal 4 5 2" xfId="1110" xr:uid="{8AB2E3A9-6336-4A62-BBD8-AF9FA9463517}"/>
    <cellStyle name="Normal 4 5 2 2" xfId="5393" xr:uid="{551BD1C1-6C3B-4981-8026-FFBE9F39EBB0}"/>
    <cellStyle name="Normal 4 5 3" xfId="1583" xr:uid="{17378374-C331-429A-BFB5-589404E52188}"/>
    <cellStyle name="Normal 4 5 4" xfId="3412" xr:uid="{C5761C1B-20BB-4FBD-89DD-255FB2111EDF}"/>
    <cellStyle name="Normal 4 5 5" xfId="3413" xr:uid="{EE2B6F3F-20C4-4FEE-B42D-835BCA48D2E7}"/>
    <cellStyle name="Normal 4 5 6" xfId="5350" xr:uid="{247B2B14-1681-4C38-B527-75E10CC099B4}"/>
    <cellStyle name="Normal 4 6" xfId="458" xr:uid="{81B84710-B2C6-4B24-8079-B2843A5AA394}"/>
    <cellStyle name="Normal 4 6 2" xfId="1111" xr:uid="{4FFF4349-3484-4651-A9A3-D8945C04354B}"/>
    <cellStyle name="Normal 4 6 2 2" xfId="5394" xr:uid="{E64B3A56-4BB0-4134-B312-19CB1F47BBB6}"/>
    <cellStyle name="Normal 4 6 3" xfId="1584" xr:uid="{AC10DD2C-CF64-4E5B-8E17-C6AF85865878}"/>
    <cellStyle name="Normal 4 6 4" xfId="3414" xr:uid="{75C0B66A-F90E-4491-BFBF-72F2FEDCF888}"/>
    <cellStyle name="Normal 4 6 5" xfId="3415" xr:uid="{A4E10B27-A06B-4B65-8F8B-477B068EA063}"/>
    <cellStyle name="Normal 4 6 6" xfId="5351" xr:uid="{8AF6D08E-9053-4766-A6D7-A4AB4517E03B}"/>
    <cellStyle name="Normal 4 7" xfId="1046" xr:uid="{03090C56-3E99-4C4B-AF89-E5EC761CC490}"/>
    <cellStyle name="Normal 4 7 2" xfId="1128" xr:uid="{D6F1211A-AE93-46AC-A143-37E56CF902E1}"/>
    <cellStyle name="Normal 4 7 2 2" xfId="5411" xr:uid="{1A7F45A9-B92A-4EF1-8166-D06F39BA3D90}"/>
    <cellStyle name="Normal 4 7 3" xfId="2093" xr:uid="{629701C9-1A76-49A5-8EDC-ECDA0B895BE5}"/>
    <cellStyle name="Normal 4 7 4" xfId="3416" xr:uid="{26A34C5B-8471-4755-BBF9-AA86F3534A3F}"/>
    <cellStyle name="Normal 4 7 5" xfId="3417" xr:uid="{1DC40FFE-9073-4907-A374-E2FF3761D45A}"/>
    <cellStyle name="Normal 4 7 6" xfId="5368" xr:uid="{3BB7DB83-8506-4DC9-9135-1C105964B9A3}"/>
    <cellStyle name="Normal 4 8" xfId="1052" xr:uid="{66775B55-91C0-4405-B4D4-92D540BAA68E}"/>
    <cellStyle name="Normal 4 8 2" xfId="1134" xr:uid="{3627F4DC-7CDA-4B27-9040-DC819D58F2BD}"/>
    <cellStyle name="Normal 4 8 2 2" xfId="5417" xr:uid="{D481D2C7-D134-41BB-94C0-B213A7551983}"/>
    <cellStyle name="Normal 4 8 3" xfId="2099" xr:uid="{E8CF8E9B-8F30-4D94-9803-241D1FC01571}"/>
    <cellStyle name="Normal 4 8 4" xfId="5374" xr:uid="{AC140C3E-7740-4EEA-8794-FB0E8429754C}"/>
    <cellStyle name="Normal 4 9" xfId="1097" xr:uid="{AF484354-7DC4-417E-9C67-922640C863CB}"/>
    <cellStyle name="Normal 4 9 2" xfId="5380" xr:uid="{1B74FBBE-F312-476D-BC45-3B165B3804CB}"/>
    <cellStyle name="Normal 5" xfId="65" xr:uid="{16FE5005-31C6-47B8-8F8F-98A81BBE6E75}"/>
    <cellStyle name="Normal 5 10" xfId="3418" xr:uid="{4747587B-0F28-4278-B73F-9175B9D8F076}"/>
    <cellStyle name="Normal 5 11" xfId="3419" xr:uid="{D1E8C1CE-4D59-4E6C-BDC9-71CABFD40309}"/>
    <cellStyle name="Normal 5 12" xfId="5339" xr:uid="{BB0694F3-5EAA-489A-B47C-A2FFAD6D259F}"/>
    <cellStyle name="Normal 5 2" xfId="459" xr:uid="{B683319F-DCA8-42BE-BA69-495C388B35D6}"/>
    <cellStyle name="Normal 5 2 2" xfId="460" xr:uid="{F66000B7-91E2-4E8F-8A65-47466A93A238}"/>
    <cellStyle name="Normal 5 2 2 2" xfId="1113" xr:uid="{E5394166-F035-4C81-98F9-BC10160EFDFB}"/>
    <cellStyle name="Normal 5 2 2 2 2" xfId="5396" xr:uid="{D0E86467-0750-4E17-948E-B132463148C3}"/>
    <cellStyle name="Normal 5 2 2 3" xfId="1586" xr:uid="{93D675A5-03B5-40CE-9978-09D0A60492FC}"/>
    <cellStyle name="Normal 5 2 2 4" xfId="3420" xr:uid="{E6A886B3-4A1D-4CC9-A807-C93C615B7CB0}"/>
    <cellStyle name="Normal 5 2 2 5" xfId="3421" xr:uid="{196DC2CD-5E1F-4A45-8C81-010F7B3F6B5F}"/>
    <cellStyle name="Normal 5 2 2 6" xfId="5353" xr:uid="{B657E3B2-C312-4A7A-B09C-112A281DC6DF}"/>
    <cellStyle name="Normal 5 2 3" xfId="461" xr:uid="{4486FE58-4DFC-4236-91B9-670E6B4495D6}"/>
    <cellStyle name="Normal 5 2 3 2" xfId="1114" xr:uid="{F63E2221-6152-4997-A1CC-1B188838E8BA}"/>
    <cellStyle name="Normal 5 2 3 2 2" xfId="5397" xr:uid="{9FDB6F05-200A-4078-866C-8CA46DF859A7}"/>
    <cellStyle name="Normal 5 2 3 3" xfId="1587" xr:uid="{F3969B03-E26A-4635-86AB-C844B6A0D412}"/>
    <cellStyle name="Normal 5 2 3 4" xfId="3422" xr:uid="{DCDE6CE7-44AD-4872-9BEB-967BFB9E0657}"/>
    <cellStyle name="Normal 5 2 3 5" xfId="3423" xr:uid="{CA3ED388-4324-453A-9DDA-0E6A6DFAFB68}"/>
    <cellStyle name="Normal 5 2 3 6" xfId="5354" xr:uid="{3F25BE4B-C744-4162-83BF-B9259781FF9E}"/>
    <cellStyle name="Normal 5 2 4" xfId="1050" xr:uid="{CD4B8691-BAD8-4402-B0DF-082B572B6074}"/>
    <cellStyle name="Normal 5 2 4 2" xfId="1132" xr:uid="{47C27384-46C3-4416-A2FD-5CD2E214CC88}"/>
    <cellStyle name="Normal 5 2 4 2 2" xfId="5415" xr:uid="{4DE0597E-7392-4B2C-81C1-476F599A24CF}"/>
    <cellStyle name="Normal 5 2 4 3" xfId="2097" xr:uid="{0F558B26-7918-41CF-8CD4-75B49991DB31}"/>
    <cellStyle name="Normal 5 2 4 4" xfId="3424" xr:uid="{7E759DC5-73FA-42ED-A94E-B4595D7B0385}"/>
    <cellStyle name="Normal 5 2 4 5" xfId="3425" xr:uid="{7EB3F83C-5961-4AD5-BF38-73304F7B4055}"/>
    <cellStyle name="Normal 5 2 4 6" xfId="5372" xr:uid="{3EFA2757-32AA-4016-B3FB-80C9E752923F}"/>
    <cellStyle name="Normal 5 2 5" xfId="1056" xr:uid="{C2A48222-2AAA-410E-9142-E7F521194FB2}"/>
    <cellStyle name="Normal 5 2 5 2" xfId="1138" xr:uid="{0ABA7334-BACE-4DDB-93B0-C4927B2A93B1}"/>
    <cellStyle name="Normal 5 2 5 2 2" xfId="5421" xr:uid="{63897CDF-F1C0-4260-AA26-B4C09974311C}"/>
    <cellStyle name="Normal 5 2 5 3" xfId="2103" xr:uid="{5A03D5BC-6668-4F1B-A98F-B1FDEC977FC3}"/>
    <cellStyle name="Normal 5 2 5 4" xfId="5378" xr:uid="{64B39D49-104E-46EF-8EDB-7CB95E77D41C}"/>
    <cellStyle name="Normal 5 2 6" xfId="1112" xr:uid="{6C715510-715C-4266-A02F-E5DE4C756741}"/>
    <cellStyle name="Normal 5 2 6 2" xfId="5395" xr:uid="{4B89D01A-B99D-424B-A0B8-A89E21CC1DFD}"/>
    <cellStyle name="Normal 5 2 7" xfId="1585" xr:uid="{728D54C7-0F23-4230-9C1D-8B216FD527FA}"/>
    <cellStyle name="Normal 5 2 8" xfId="3426" xr:uid="{70599842-3B71-403C-BA1C-5BA0E6468BDB}"/>
    <cellStyle name="Normal 5 2 9" xfId="5352" xr:uid="{A99C2204-A6E9-4027-83BC-A31A4D33898C}"/>
    <cellStyle name="Normal 5 3" xfId="462" xr:uid="{BB171253-2B08-40E3-98F0-C11DA9F1CB6D}"/>
    <cellStyle name="Normal 5 3 2" xfId="463" xr:uid="{05E3382D-2CA7-4EDD-9DCD-7E8D9120D27D}"/>
    <cellStyle name="Normal 5 3 2 2" xfId="1116" xr:uid="{29D6179A-46AA-43BF-A543-4CF75186AF0D}"/>
    <cellStyle name="Normal 5 3 2 2 2" xfId="5399" xr:uid="{24C27004-DE83-4529-8F94-0BB87980F4A5}"/>
    <cellStyle name="Normal 5 3 2 3" xfId="1589" xr:uid="{93BDA690-2CD8-4B95-BE6D-DBA9248BB342}"/>
    <cellStyle name="Normal 5 3 2 4" xfId="3427" xr:uid="{FD6F0FC9-7ADE-4C74-9C38-DB7F5940EA6A}"/>
    <cellStyle name="Normal 5 3 2 5" xfId="3428" xr:uid="{C78601E4-20DB-4EEE-8E05-8C7859803EBD}"/>
    <cellStyle name="Normal 5 3 2 6" xfId="5356" xr:uid="{98915687-2BB9-44A2-9ADE-2B314685396E}"/>
    <cellStyle name="Normal 5 3 3" xfId="464" xr:uid="{2A1BA5A5-6560-42BC-ACA8-13E930261BD0}"/>
    <cellStyle name="Normal 5 3 3 2" xfId="1117" xr:uid="{E473E3C3-D301-4734-8E13-3E5B76B38E26}"/>
    <cellStyle name="Normal 5 3 3 2 2" xfId="5400" xr:uid="{76B02148-0743-4E5F-9F2C-10A63CCA2290}"/>
    <cellStyle name="Normal 5 3 3 3" xfId="1590" xr:uid="{029B207E-8127-4E78-BB37-8D35FB0C148B}"/>
    <cellStyle name="Normal 5 3 3 4" xfId="3429" xr:uid="{7861213A-5112-4F48-A489-96A8B48CBAE5}"/>
    <cellStyle name="Normal 5 3 3 5" xfId="3430" xr:uid="{8D212C3E-CFAC-4479-BB45-99CBFAEDEE09}"/>
    <cellStyle name="Normal 5 3 3 6" xfId="5357" xr:uid="{C86DF97A-0AA1-413C-8409-A2920BF647F5}"/>
    <cellStyle name="Normal 5 3 4" xfId="1115" xr:uid="{8AEAEF1F-5754-47BA-8D28-9A380535D74A}"/>
    <cellStyle name="Normal 5 3 4 2" xfId="3431" xr:uid="{82A25E76-F03C-4C14-B21B-BC7877AD9798}"/>
    <cellStyle name="Normal 5 3 4 3" xfId="3432" xr:uid="{1962EC3A-DF91-4AC6-9DAC-DFB638177D0A}"/>
    <cellStyle name="Normal 5 3 4 4" xfId="3433" xr:uid="{199022CA-E7CB-48C6-9B25-FE9B05ACC047}"/>
    <cellStyle name="Normal 5 3 4 5" xfId="3434" xr:uid="{CEBA3E8E-9D06-42E6-A317-E4290CB0ED47}"/>
    <cellStyle name="Normal 5 3 4 6" xfId="5398" xr:uid="{3894E1E9-D459-4746-ABCE-392229503297}"/>
    <cellStyle name="Normal 5 3 5" xfId="1588" xr:uid="{799B1AC5-503F-4696-934B-34E16128E972}"/>
    <cellStyle name="Normal 5 3 6" xfId="3435" xr:uid="{0EBD48C5-5434-49E5-BD69-8E248C3CCEAD}"/>
    <cellStyle name="Normal 5 3 7" xfId="3436" xr:uid="{1317B670-EE18-48D1-9824-EA685F06365A}"/>
    <cellStyle name="Normal 5 3 8" xfId="3437" xr:uid="{D207B4C9-5A80-403D-95CC-E32EB7746EAE}"/>
    <cellStyle name="Normal 5 3 9" xfId="5355" xr:uid="{32A6E26D-BEC9-4630-97B7-415E87054745}"/>
    <cellStyle name="Normal 5 4" xfId="465" xr:uid="{7CB69C70-2FFD-45CE-8A2F-3BDD2CE79571}"/>
    <cellStyle name="Normal 5 4 2" xfId="1118" xr:uid="{0A2513DF-A017-4141-9D05-CBE6309C6C73}"/>
    <cellStyle name="Normal 5 4 2 2" xfId="5401" xr:uid="{ABDA8C4B-0E87-4EFE-BD3E-3671F723364E}"/>
    <cellStyle name="Normal 5 4 3" xfId="1591" xr:uid="{00B60D71-5CC9-4ECD-BAE3-C576880CC6B7}"/>
    <cellStyle name="Normal 5 4 4" xfId="3438" xr:uid="{EF736CE2-E9BD-44C0-A43F-7A40FD17786F}"/>
    <cellStyle name="Normal 5 4 5" xfId="3439" xr:uid="{EFD63118-3B93-42F5-AD9B-FD8B2B434851}"/>
    <cellStyle name="Normal 5 4 6" xfId="5358" xr:uid="{F631BC0E-2D6B-483D-9625-FAFD82ACB187}"/>
    <cellStyle name="Normal 5 5" xfId="466" xr:uid="{C22CDE0D-46B4-449F-B4E2-0D061757B6A8}"/>
    <cellStyle name="Normal 5 5 2" xfId="1119" xr:uid="{18AD5E72-3139-479E-9B9C-1ED310CFB94C}"/>
    <cellStyle name="Normal 5 5 2 2" xfId="5402" xr:uid="{05848EDE-111F-4F53-8254-FF1C25277FF6}"/>
    <cellStyle name="Normal 5 5 3" xfId="1592" xr:uid="{C7689BF7-BFEF-482C-AFE6-F89B338DB3D5}"/>
    <cellStyle name="Normal 5 5 4" xfId="3440" xr:uid="{25733C0C-C0A4-436F-9DB2-BDF116FD2377}"/>
    <cellStyle name="Normal 5 5 5" xfId="3441" xr:uid="{29A35938-F0CC-4CDE-A3A6-AFBAD7BF3660}"/>
    <cellStyle name="Normal 5 5 6" xfId="5359" xr:uid="{A3E65F23-0698-4962-B37A-8DBF97189533}"/>
    <cellStyle name="Normal 5 6" xfId="1048" xr:uid="{89824DD2-E789-4E2E-91B2-152913C1E039}"/>
    <cellStyle name="Normal 5 6 2" xfId="1130" xr:uid="{885E38F0-3822-4DC9-87AE-8D98D938B5D4}"/>
    <cellStyle name="Normal 5 6 2 2" xfId="5413" xr:uid="{F6539AA2-E611-4F16-A3E0-270FDEA971D1}"/>
    <cellStyle name="Normal 5 6 3" xfId="2095" xr:uid="{4004E44E-0DC8-46B7-987F-02880481327E}"/>
    <cellStyle name="Normal 5 6 4" xfId="3442" xr:uid="{C7C6F94C-BFE3-4D85-B1D0-145E267B60B1}"/>
    <cellStyle name="Normal 5 6 5" xfId="3443" xr:uid="{776954D9-39E8-464E-9716-E26ED2664ECF}"/>
    <cellStyle name="Normal 5 6 6" xfId="5370" xr:uid="{635521EB-E4CF-45EF-802F-4A6D76AC6CF5}"/>
    <cellStyle name="Normal 5 7" xfId="1054" xr:uid="{8D12A5AD-9173-4BF4-A536-5DC2CD5D7F8B}"/>
    <cellStyle name="Normal 5 7 2" xfId="1136" xr:uid="{67338F05-192D-4F1C-ACE5-C88677459940}"/>
    <cellStyle name="Normal 5 7 2 2" xfId="5419" xr:uid="{CBFEEACD-54ED-4D9F-AA47-8092087CB043}"/>
    <cellStyle name="Normal 5 7 3" xfId="2101" xr:uid="{8502FBEB-6061-448C-9108-D158DA2BC429}"/>
    <cellStyle name="Normal 5 7 4" xfId="5376" xr:uid="{255C187D-AC1B-42C4-AC0E-FA8EADFE4E13}"/>
    <cellStyle name="Normal 5 8" xfId="1099" xr:uid="{29647C6C-70C9-4AD3-ADB8-E60ED7A5B331}"/>
    <cellStyle name="Normal 5 8 2" xfId="5382" xr:uid="{399662C8-6CD8-48AA-820D-9651B88D199B}"/>
    <cellStyle name="Normal 5 9" xfId="1199" xr:uid="{104C868F-98AC-4E4D-85C5-7DAC165E2EAA}"/>
    <cellStyle name="Normal 6" xfId="5" xr:uid="{90F9C2AB-DA68-4A5F-863F-D1EE802822BC}"/>
    <cellStyle name="Normal 6 2" xfId="467" xr:uid="{BC96A634-1707-4755-BB17-F2234A2A5ACB}"/>
    <cellStyle name="Normal 67" xfId="5431" xr:uid="{FB54ABDD-F29B-4822-9C5C-C68DD35E9FAA}"/>
    <cellStyle name="Normal 69" xfId="5432" xr:uid="{F2D83B4D-CE85-4EE1-B3DB-940A6B413AAA}"/>
    <cellStyle name="Normal 7" xfId="3444" xr:uid="{8E9BA5B2-ED81-4924-8D44-EF3AEC7FA805}"/>
    <cellStyle name="Normal 7 2" xfId="5423" xr:uid="{40FB4F57-A9D4-4174-8884-DB25027DEA64}"/>
    <cellStyle name="Normal 70" xfId="5433" xr:uid="{F62F5387-052E-4AD2-ADF8-ED6399F18C68}"/>
    <cellStyle name="Normal 71" xfId="5434" xr:uid="{1628E036-6BA1-43DB-ABF8-EE2B0A0AC033}"/>
    <cellStyle name="Normal 8" xfId="13" xr:uid="{8928A769-A6F9-4D5C-8DF9-04260A72789F}"/>
    <cellStyle name="Normal_SB97T19" xfId="12" xr:uid="{02ECED1D-C845-43D0-ADCA-9C58B8B006B3}"/>
    <cellStyle name="Note 10" xfId="468" xr:uid="{60C4C682-94FC-4633-92B9-932AF0EB7545}"/>
    <cellStyle name="Note 10 10" xfId="469" xr:uid="{A3A6E3FB-5E46-4572-8418-45F00E4DE1A1}"/>
    <cellStyle name="Note 10 10 2" xfId="1703" xr:uid="{D11D3AF5-C608-4079-8FED-77D41BFBCE38}"/>
    <cellStyle name="Note 10 10 3" xfId="3445" xr:uid="{CC162565-9EA0-4753-B38A-B00B960BC5E2}"/>
    <cellStyle name="Note 10 10 4" xfId="3446" xr:uid="{CD0DF8D2-9ECF-4FD5-8327-3B60FE0F0FB9}"/>
    <cellStyle name="Note 10 10 5" xfId="3447" xr:uid="{CA1DC7DD-111B-4875-8CC5-00BB9D3E1B6F}"/>
    <cellStyle name="Note 10 11" xfId="470" xr:uid="{1E8FCC80-AFEB-4A9C-A257-32CF72E19736}"/>
    <cellStyle name="Note 10 11 2" xfId="1702" xr:uid="{4AA706C6-8D61-4796-BE96-F491EB779D65}"/>
    <cellStyle name="Note 10 11 3" xfId="3448" xr:uid="{9D88EF16-1C41-4AF7-AC4F-2C26C6B1DD2C}"/>
    <cellStyle name="Note 10 11 4" xfId="3449" xr:uid="{0D7792F5-DF9D-4A0D-86F6-804E08A595E4}"/>
    <cellStyle name="Note 10 11 5" xfId="3450" xr:uid="{C6B1061E-62CA-47CF-9BCB-43C18350A463}"/>
    <cellStyle name="Note 10 12" xfId="1704" xr:uid="{84CB30BC-B6F1-4CF2-9E97-EF83A0BC0B70}"/>
    <cellStyle name="Note 10 12 2" xfId="3451" xr:uid="{1C0BF1BA-855C-49C4-A964-FA364C75EDB4}"/>
    <cellStyle name="Note 10 12 3" xfId="3452" xr:uid="{151A4007-CBE5-4B3C-BD3C-D234002539DE}"/>
    <cellStyle name="Note 10 12 4" xfId="3453" xr:uid="{B571DEB6-770F-470F-AC58-120820DDF2D3}"/>
    <cellStyle name="Note 10 12 5" xfId="3454" xr:uid="{19863DD0-F881-4056-901C-E02281EA3E1A}"/>
    <cellStyle name="Note 10 13" xfId="3455" xr:uid="{C27BEF43-AA0A-46F3-AD83-CCFA67886CE9}"/>
    <cellStyle name="Note 10 14" xfId="3456" xr:uid="{54018C69-F5EC-4CAA-A171-D7D104B7727B}"/>
    <cellStyle name="Note 10 15" xfId="3457" xr:uid="{07A5EB90-5ED8-4906-815B-3A0066419410}"/>
    <cellStyle name="Note 10 16" xfId="3458" xr:uid="{14D13E93-A9AA-4E41-B629-914BB47366F5}"/>
    <cellStyle name="Note 10 2" xfId="471" xr:uid="{2AE90866-AE07-4BBB-B633-27ED00A6C75A}"/>
    <cellStyle name="Note 10 2 2" xfId="472" xr:uid="{D8862144-D0EE-4B09-B136-ACF55ECB8E3B}"/>
    <cellStyle name="Note 10 2 2 2" xfId="1700" xr:uid="{1335D305-90DC-4B18-9ADA-B1AA816FC664}"/>
    <cellStyle name="Note 10 2 2 3" xfId="3459" xr:uid="{04AA48EB-ED34-4A07-91DC-6E8375F70B94}"/>
    <cellStyle name="Note 10 2 2 4" xfId="3460" xr:uid="{32923323-AAB8-403A-A684-6B3675BC9C8B}"/>
    <cellStyle name="Note 10 2 2 5" xfId="3461" xr:uid="{51E7943E-B934-4F34-A198-31144DCF0396}"/>
    <cellStyle name="Note 10 2 3" xfId="1701" xr:uid="{923DFC12-01FF-4464-B838-813E4B3C938F}"/>
    <cellStyle name="Note 10 2 4" xfId="3462" xr:uid="{819664CA-1090-4C6E-A3C2-4ED54A28F669}"/>
    <cellStyle name="Note 10 2 5" xfId="3463" xr:uid="{C070B26B-CD96-4B4B-9B4E-BECE1256A029}"/>
    <cellStyle name="Note 10 2 6" xfId="3464" xr:uid="{F80C01C2-DBC2-488E-B2B5-7A7ACCCE9920}"/>
    <cellStyle name="Note 10 3" xfId="473" xr:uid="{DB61A913-A425-4C34-A31E-81B0265832B8}"/>
    <cellStyle name="Note 10 3 2" xfId="474" xr:uid="{3E674310-579A-4837-B7F1-81AAB41ABDFE}"/>
    <cellStyle name="Note 10 3 2 2" xfId="1698" xr:uid="{0E2E8792-43C3-454A-955E-A8F8872B78B0}"/>
    <cellStyle name="Note 10 3 2 3" xfId="3465" xr:uid="{06D9A7FE-9B01-40DD-A6B5-A40832B09357}"/>
    <cellStyle name="Note 10 3 2 4" xfId="3466" xr:uid="{52A0DE9E-D9E5-4099-A347-D83AC5E01EC0}"/>
    <cellStyle name="Note 10 3 2 5" xfId="3467" xr:uid="{4655B9C5-1EC4-4DFF-AECA-0FBF337E9C03}"/>
    <cellStyle name="Note 10 3 3" xfId="1699" xr:uid="{C2AD0FC6-D62D-4CC0-982F-D2D9FB49D703}"/>
    <cellStyle name="Note 10 3 4" xfId="3468" xr:uid="{EAA32EA3-0573-43EE-B04D-9D991E5BA6E4}"/>
    <cellStyle name="Note 10 3 5" xfId="3469" xr:uid="{D9C6FDDE-AFDE-4F66-B029-EF7E26BFE459}"/>
    <cellStyle name="Note 10 3 6" xfId="3470" xr:uid="{1BBEA863-DC0C-49F7-A782-CA49BE222A2B}"/>
    <cellStyle name="Note 10 4" xfId="475" xr:uid="{631F9C87-572E-4D18-AF6D-1B7C6E434595}"/>
    <cellStyle name="Note 10 4 2" xfId="476" xr:uid="{BC423454-4EDB-446B-A399-0DC5C220A031}"/>
    <cellStyle name="Note 10 4 2 2" xfId="1696" xr:uid="{C6EA4502-CDD3-4552-8CEC-7D409CADC9F6}"/>
    <cellStyle name="Note 10 4 2 3" xfId="3471" xr:uid="{1B3D7FC6-FF75-4F7E-8E41-A8AF63C67DAD}"/>
    <cellStyle name="Note 10 4 2 4" xfId="3472" xr:uid="{BF9F7AD5-D907-407C-AB5B-FFD5A020D481}"/>
    <cellStyle name="Note 10 4 2 5" xfId="3473" xr:uid="{9D9DA896-EECA-42E2-A39D-75BAEF554E5F}"/>
    <cellStyle name="Note 10 4 3" xfId="1697" xr:uid="{91327534-7621-45FE-9064-96DBF6140990}"/>
    <cellStyle name="Note 10 4 4" xfId="3474" xr:uid="{7C4736BE-2C8F-4DEF-A742-752138997EA2}"/>
    <cellStyle name="Note 10 4 5" xfId="3475" xr:uid="{E3CB23E8-5C4C-4A13-9CFC-D0197F0EFA29}"/>
    <cellStyle name="Note 10 4 6" xfId="3476" xr:uid="{8B9D09B8-F1E9-4B2B-B156-E021A66713A0}"/>
    <cellStyle name="Note 10 5" xfId="477" xr:uid="{37DC8F37-722F-4446-905D-558F37CCEF21}"/>
    <cellStyle name="Note 10 5 2" xfId="478" xr:uid="{F3A1F6BF-72DA-494B-8237-2EBE552B4CFF}"/>
    <cellStyle name="Note 10 5 2 2" xfId="1694" xr:uid="{40CFCFA6-8CEE-4125-AB7F-C8694CE70F0F}"/>
    <cellStyle name="Note 10 5 2 3" xfId="3477" xr:uid="{F140A3FD-E1A5-45A1-8528-08F7825DEA49}"/>
    <cellStyle name="Note 10 5 2 4" xfId="3478" xr:uid="{6133E747-4C0B-480B-B887-8ECB25698DD5}"/>
    <cellStyle name="Note 10 5 2 5" xfId="3479" xr:uid="{2EC471E0-5701-4A02-A997-712563E4B953}"/>
    <cellStyle name="Note 10 5 3" xfId="1695" xr:uid="{DDB948B1-71D3-405F-B3B3-09A5B900D171}"/>
    <cellStyle name="Note 10 5 4" xfId="3480" xr:uid="{3CE2B4E3-599C-45B4-94C9-C3FC5640375E}"/>
    <cellStyle name="Note 10 5 5" xfId="3481" xr:uid="{2D00D0DA-C61A-42C5-AC0A-165ECD6F4F19}"/>
    <cellStyle name="Note 10 5 6" xfId="3482" xr:uid="{D1D951C3-AE13-47A4-A0B9-82CD23CB6908}"/>
    <cellStyle name="Note 10 6" xfId="479" xr:uid="{0CB572E8-6039-4091-BC69-59883B160730}"/>
    <cellStyle name="Note 10 6 2" xfId="480" xr:uid="{542C970C-8144-4ECC-81C4-8843952DA5B3}"/>
    <cellStyle name="Note 10 6 2 2" xfId="1692" xr:uid="{D2DB94B1-4BB3-4B06-AEC3-AE785EFC9940}"/>
    <cellStyle name="Note 10 6 2 3" xfId="3483" xr:uid="{A917E1F0-22C5-4AE2-96BB-3E51B75CCF92}"/>
    <cellStyle name="Note 10 6 2 4" xfId="3484" xr:uid="{A3C4524E-7FC6-484A-897C-1217A3F112C2}"/>
    <cellStyle name="Note 10 6 2 5" xfId="3485" xr:uid="{AC4321FC-7D0C-48B9-901E-7D4F4602C927}"/>
    <cellStyle name="Note 10 6 3" xfId="1693" xr:uid="{0B7E7C18-21AF-4487-BAF7-C38A3AD9B942}"/>
    <cellStyle name="Note 10 6 4" xfId="3486" xr:uid="{88B9780B-AE6D-4CAB-B46E-68E490D6E82B}"/>
    <cellStyle name="Note 10 6 5" xfId="3487" xr:uid="{E1C0178E-54C1-4383-BC73-3D88C18BB805}"/>
    <cellStyle name="Note 10 6 6" xfId="3488" xr:uid="{14728ECB-5153-452E-8A5E-C2513CECF087}"/>
    <cellStyle name="Note 10 7" xfId="481" xr:uid="{CB2BE762-0EBA-47B6-91BF-6F1BE76A198A}"/>
    <cellStyle name="Note 10 7 2" xfId="482" xr:uid="{DC07FB1E-D7EA-4686-A721-3C7E979B4238}"/>
    <cellStyle name="Note 10 7 2 2" xfId="1690" xr:uid="{FC5A8E2F-ECB0-4077-A909-96CB1F8F098F}"/>
    <cellStyle name="Note 10 7 2 3" xfId="3489" xr:uid="{C2A1E89D-5F6D-4463-ADCF-06203D5A8E5C}"/>
    <cellStyle name="Note 10 7 2 4" xfId="3490" xr:uid="{28F4E421-7920-41F1-97C3-73A4D63755DF}"/>
    <cellStyle name="Note 10 7 2 5" xfId="3491" xr:uid="{B58F0B18-8072-4A5B-B147-37A9BB7AF334}"/>
    <cellStyle name="Note 10 7 3" xfId="1691" xr:uid="{D0B354B5-C570-40CE-8145-88E6B3722A97}"/>
    <cellStyle name="Note 10 7 4" xfId="3492" xr:uid="{7069EEE3-841E-4309-B0ED-F827180AA185}"/>
    <cellStyle name="Note 10 7 5" xfId="3493" xr:uid="{2BBA7054-1C60-408A-9725-BAF636786E4C}"/>
    <cellStyle name="Note 10 7 6" xfId="3494" xr:uid="{2D11A469-7635-4A8E-B487-02521826F8E4}"/>
    <cellStyle name="Note 10 8" xfId="483" xr:uid="{BB8F3617-6DCD-49E0-85EB-DB340831D01E}"/>
    <cellStyle name="Note 10 8 2" xfId="484" xr:uid="{EBE1D538-7957-478C-90E2-1919A5A354EF}"/>
    <cellStyle name="Note 10 8 2 2" xfId="1688" xr:uid="{6D448948-33EE-408B-B438-F91FE1701529}"/>
    <cellStyle name="Note 10 8 2 3" xfId="3495" xr:uid="{B7E3B7AA-E6FF-4474-8EE1-22053EE01077}"/>
    <cellStyle name="Note 10 8 2 4" xfId="3496" xr:uid="{3D7676FE-0FCB-44C2-BD8B-B461403E2C40}"/>
    <cellStyle name="Note 10 8 2 5" xfId="3497" xr:uid="{407239FD-697F-4598-BC38-90654B075333}"/>
    <cellStyle name="Note 10 8 3" xfId="1689" xr:uid="{56BC2F08-40F7-4FC5-998C-62684138F84A}"/>
    <cellStyle name="Note 10 8 4" xfId="3498" xr:uid="{42F459E1-2D1E-49E5-B27A-8C444BE07239}"/>
    <cellStyle name="Note 10 8 5" xfId="3499" xr:uid="{3C3B60C6-B64A-476F-9882-B1E5E1D6C2F3}"/>
    <cellStyle name="Note 10 8 6" xfId="3500" xr:uid="{996B065B-2E90-402C-A829-86B896296526}"/>
    <cellStyle name="Note 10 9" xfId="485" xr:uid="{691A5D22-F892-4C33-9CBC-1DF21332FD26}"/>
    <cellStyle name="Note 10 9 2" xfId="486" xr:uid="{FFFA8947-C58C-47C6-916F-ADEE3B699395}"/>
    <cellStyle name="Note 10 9 2 2" xfId="1686" xr:uid="{790E9209-5901-4181-A0E4-C4A9142B8DE4}"/>
    <cellStyle name="Note 10 9 2 3" xfId="3501" xr:uid="{D9224358-F86F-41A3-A952-AC5A0FDD4331}"/>
    <cellStyle name="Note 10 9 2 4" xfId="3502" xr:uid="{D39FD786-ED37-433A-AB5A-228DE5F0C5AF}"/>
    <cellStyle name="Note 10 9 2 5" xfId="3503" xr:uid="{51AC1ACE-9B16-4127-8F1C-C93D3AB401F7}"/>
    <cellStyle name="Note 10 9 3" xfId="1687" xr:uid="{F1BD8E5B-3C9A-4E19-A58E-9758B2E4626A}"/>
    <cellStyle name="Note 10 9 4" xfId="3504" xr:uid="{1ABEAFEC-4C86-499F-9DEF-CFD81764CCB3}"/>
    <cellStyle name="Note 10 9 5" xfId="3505" xr:uid="{3127441F-C105-4B61-BE68-522DDAAD8F6A}"/>
    <cellStyle name="Note 10 9 6" xfId="3506" xr:uid="{ED51395C-2858-48AB-9984-5C4A6EEECA50}"/>
    <cellStyle name="Note 11" xfId="487" xr:uid="{0721E437-DF89-4A4A-A383-0991D257AE98}"/>
    <cellStyle name="Note 11 10" xfId="488" xr:uid="{27B664BA-182E-40D3-A9B0-7980A0A911AC}"/>
    <cellStyle name="Note 11 10 2" xfId="1684" xr:uid="{97533BF7-ECE4-4ABE-BBDE-12B89CDFACB5}"/>
    <cellStyle name="Note 11 10 3" xfId="3507" xr:uid="{AB913560-FA80-4136-8583-4C3B20E4A12F}"/>
    <cellStyle name="Note 11 10 4" xfId="3508" xr:uid="{60B51A38-912A-470F-AAA3-58FABF1AD5FA}"/>
    <cellStyle name="Note 11 10 5" xfId="3509" xr:uid="{55CA6C1B-F24A-4602-996E-3A37A1A2B92B}"/>
    <cellStyle name="Note 11 11" xfId="1685" xr:uid="{6C10D65B-4B52-435A-8FA6-E9955D164665}"/>
    <cellStyle name="Note 11 11 2" xfId="3510" xr:uid="{4D291BFF-838A-46F7-A2AB-97CE3B546F8E}"/>
    <cellStyle name="Note 11 11 3" xfId="3511" xr:uid="{50A6AFEB-0715-4B5E-85C9-72F6A62C81DF}"/>
    <cellStyle name="Note 11 11 4" xfId="3512" xr:uid="{F654BF2B-4887-483A-8B33-BC8B3984FE8D}"/>
    <cellStyle name="Note 11 11 5" xfId="3513" xr:uid="{F124616D-A91C-47F3-A284-C04DEC380E7F}"/>
    <cellStyle name="Note 11 12" xfId="3514" xr:uid="{2D8333F1-8025-429F-8277-714445DA096F}"/>
    <cellStyle name="Note 11 13" xfId="3515" xr:uid="{42294105-E2CA-4E4D-BFB5-F45A08D780B4}"/>
    <cellStyle name="Note 11 14" xfId="3516" xr:uid="{24C9747F-66D7-4138-9524-D582FDC66B67}"/>
    <cellStyle name="Note 11 15" xfId="3517" xr:uid="{EDCAFDF6-1C24-45EA-B1EA-57F1EB29ECC1}"/>
    <cellStyle name="Note 11 2" xfId="489" xr:uid="{6CE3BA5A-50A2-49FA-B284-AA4F2BEC9600}"/>
    <cellStyle name="Note 11 2 2" xfId="490" xr:uid="{A7327A7E-9276-4C07-BFA5-BF602346ABBC}"/>
    <cellStyle name="Note 11 2 2 2" xfId="1682" xr:uid="{85619AEF-565C-4B4F-A044-3C226E26071D}"/>
    <cellStyle name="Note 11 2 2 3" xfId="3518" xr:uid="{B73BB5DA-2B37-4B46-9559-11110D9D5D54}"/>
    <cellStyle name="Note 11 2 2 4" xfId="3519" xr:uid="{FA3A6866-72EC-40DC-9FB8-65F2857A3F91}"/>
    <cellStyle name="Note 11 2 2 5" xfId="3520" xr:uid="{BFFAE1CA-8406-4B46-A4B0-BD5E649DD589}"/>
    <cellStyle name="Note 11 2 3" xfId="1683" xr:uid="{6C553992-8123-4E80-BBC5-CE69BFB9A4B5}"/>
    <cellStyle name="Note 11 2 4" xfId="3521" xr:uid="{1C5CACCB-3775-4B51-8AFF-024726B58EC0}"/>
    <cellStyle name="Note 11 2 5" xfId="3522" xr:uid="{99AB8448-0F35-4E45-AEA9-E294D7CEA0D9}"/>
    <cellStyle name="Note 11 2 6" xfId="3523" xr:uid="{711956D8-72E9-4181-A533-7977F9E71C76}"/>
    <cellStyle name="Note 11 3" xfId="491" xr:uid="{1C6A72A3-4686-415B-94CE-A0598865E7EE}"/>
    <cellStyle name="Note 11 3 2" xfId="492" xr:uid="{36C70DA8-D874-464B-9A33-4AD17F3EF276}"/>
    <cellStyle name="Note 11 3 2 2" xfId="1680" xr:uid="{6FD7292C-D368-45A2-A39A-3FF910EFFE61}"/>
    <cellStyle name="Note 11 3 2 3" xfId="3524" xr:uid="{71A50BD1-BFDB-4E2B-9A15-8E8A85EA0395}"/>
    <cellStyle name="Note 11 3 2 4" xfId="3525" xr:uid="{F618773C-578F-4EAA-AC44-1B98AE97EFA8}"/>
    <cellStyle name="Note 11 3 2 5" xfId="3526" xr:uid="{6717E343-F13C-4AB5-A604-61E84D6906B6}"/>
    <cellStyle name="Note 11 3 3" xfId="1681" xr:uid="{36CDD5EF-D056-4384-AFD4-48BACED6FE82}"/>
    <cellStyle name="Note 11 3 4" xfId="3527" xr:uid="{38FF7B11-3959-4A0C-B117-82DFD843B56F}"/>
    <cellStyle name="Note 11 3 5" xfId="3528" xr:uid="{AB1729A3-542A-4D27-A599-71AFF9A781C4}"/>
    <cellStyle name="Note 11 3 6" xfId="3529" xr:uid="{1506F809-DF68-4CAF-B64B-D8AB61C44699}"/>
    <cellStyle name="Note 11 4" xfId="493" xr:uid="{AF205987-74C4-4984-BCA7-752177AEB3A6}"/>
    <cellStyle name="Note 11 4 2" xfId="494" xr:uid="{2AE80BC3-86FD-44C6-B15D-7FA522C55B17}"/>
    <cellStyle name="Note 11 4 2 2" xfId="1678" xr:uid="{EC7E2D22-418D-4EA4-B658-D41B3FDE6A42}"/>
    <cellStyle name="Note 11 4 2 3" xfId="3530" xr:uid="{E5AF672E-1433-41E5-8207-AF0F0F93E36C}"/>
    <cellStyle name="Note 11 4 2 4" xfId="3531" xr:uid="{95722688-6FE0-4C03-8BCB-AC054AA1A2FC}"/>
    <cellStyle name="Note 11 4 2 5" xfId="3532" xr:uid="{6575A7A8-CDF2-418A-BF6B-D819C215D108}"/>
    <cellStyle name="Note 11 4 3" xfId="1679" xr:uid="{F485E184-BB9F-4445-9E9E-8E6154C9A341}"/>
    <cellStyle name="Note 11 4 4" xfId="3533" xr:uid="{8575EC5B-1742-44CD-A2FA-749462814A10}"/>
    <cellStyle name="Note 11 4 5" xfId="3534" xr:uid="{CBB986F9-ADF0-4A65-865A-908FEB794BA2}"/>
    <cellStyle name="Note 11 4 6" xfId="3535" xr:uid="{F7FEE209-8718-4A3F-8DE6-0EAAA24E6ADB}"/>
    <cellStyle name="Note 11 5" xfId="495" xr:uid="{C7A44789-9843-41CF-AB18-27A029438B7D}"/>
    <cellStyle name="Note 11 5 2" xfId="496" xr:uid="{E75898DB-76B5-4377-AF18-323660EC4F9E}"/>
    <cellStyle name="Note 11 5 2 2" xfId="1676" xr:uid="{30D3C5B2-166C-460A-9F7A-3847739FB599}"/>
    <cellStyle name="Note 11 5 2 3" xfId="3536" xr:uid="{D528A470-34C6-4D0E-8A9D-9AD24A94934A}"/>
    <cellStyle name="Note 11 5 2 4" xfId="3537" xr:uid="{60138159-82F4-4A87-9CA8-B0258A7CF878}"/>
    <cellStyle name="Note 11 5 2 5" xfId="3538" xr:uid="{EB81BA47-D4EA-4909-A9E4-5CEBF8F496B0}"/>
    <cellStyle name="Note 11 5 3" xfId="1677" xr:uid="{72778C5E-CD6E-4B46-861C-2BD48C586101}"/>
    <cellStyle name="Note 11 5 4" xfId="3539" xr:uid="{DE616620-462C-4DAB-9BDB-8F58E74767AB}"/>
    <cellStyle name="Note 11 5 5" xfId="3540" xr:uid="{D1FFD232-6BD7-4E9B-BF54-B8AA60220F59}"/>
    <cellStyle name="Note 11 5 6" xfId="3541" xr:uid="{CC052491-CA70-462A-9B54-4EF48AA6A66E}"/>
    <cellStyle name="Note 11 6" xfId="497" xr:uid="{2B493738-E605-4F53-A8F5-4478E257BBEE}"/>
    <cellStyle name="Note 11 6 2" xfId="498" xr:uid="{0D7B4F0C-925E-40D3-9C4E-1A5DCD08CCF3}"/>
    <cellStyle name="Note 11 6 2 2" xfId="1674" xr:uid="{46178B88-16FA-49AF-A45A-BA20AF14A75C}"/>
    <cellStyle name="Note 11 6 2 3" xfId="3542" xr:uid="{6E02CEDE-E211-47FC-8991-939FAE77A8E7}"/>
    <cellStyle name="Note 11 6 2 4" xfId="3543" xr:uid="{E2CDDA88-539D-4906-A37C-875DEACBDCF6}"/>
    <cellStyle name="Note 11 6 2 5" xfId="3544" xr:uid="{7CD947EA-DECB-447A-BB87-4DEEF24D34CA}"/>
    <cellStyle name="Note 11 6 3" xfId="1675" xr:uid="{2DEFDD6C-118B-4725-9AA1-2BFF4A4D753B}"/>
    <cellStyle name="Note 11 6 4" xfId="3545" xr:uid="{67465CDA-9186-4132-84A0-5A5C03FD3C9B}"/>
    <cellStyle name="Note 11 6 5" xfId="3546" xr:uid="{C9D4275A-B40E-4D5F-B83B-F815538E2189}"/>
    <cellStyle name="Note 11 6 6" xfId="3547" xr:uid="{EA35B0DB-4D50-452E-95E6-292D9CD77569}"/>
    <cellStyle name="Note 11 7" xfId="499" xr:uid="{9B8E4324-1DA1-4B84-9B2E-0F848C48CCAA}"/>
    <cellStyle name="Note 11 7 2" xfId="500" xr:uid="{2950302D-0049-4550-A791-AC6FA76DC378}"/>
    <cellStyle name="Note 11 7 2 2" xfId="1672" xr:uid="{8619D0D3-FE8F-4DD2-AE66-03B7C4DE9E5E}"/>
    <cellStyle name="Note 11 7 2 3" xfId="3548" xr:uid="{102C763C-C775-4CC9-B7FF-374866E05FFB}"/>
    <cellStyle name="Note 11 7 2 4" xfId="3549" xr:uid="{491B12BA-D08F-4701-8C1C-0E146928D066}"/>
    <cellStyle name="Note 11 7 2 5" xfId="3550" xr:uid="{9A5532B8-D68A-403B-AC01-E29B4350DCBE}"/>
    <cellStyle name="Note 11 7 3" xfId="1673" xr:uid="{7760AA62-740B-4C7C-B3C2-E356EE78A3A6}"/>
    <cellStyle name="Note 11 7 4" xfId="3551" xr:uid="{D13CB0D1-4661-46A9-AEE8-5C40D9FF13A9}"/>
    <cellStyle name="Note 11 7 5" xfId="3552" xr:uid="{1FF04748-B594-4A43-A186-0E9DC4BBE9B7}"/>
    <cellStyle name="Note 11 7 6" xfId="3553" xr:uid="{022BD281-676B-4050-A932-E19EB64EDD75}"/>
    <cellStyle name="Note 11 8" xfId="501" xr:uid="{5AEDF7BD-3BCB-42AF-AA47-142C8468F57C}"/>
    <cellStyle name="Note 11 8 2" xfId="502" xr:uid="{9549F4EC-7C1A-45BF-B1D5-50C0EA8A107D}"/>
    <cellStyle name="Note 11 8 2 2" xfId="1670" xr:uid="{B866933C-D026-4C0E-9EAE-243A138C5DDB}"/>
    <cellStyle name="Note 11 8 2 3" xfId="3554" xr:uid="{07CCF557-5638-46EC-B5A3-2EEEF194E66B}"/>
    <cellStyle name="Note 11 8 2 4" xfId="3555" xr:uid="{0A7480FE-955A-4FED-A717-4D71BB048CED}"/>
    <cellStyle name="Note 11 8 2 5" xfId="3556" xr:uid="{284A3211-8497-4456-8001-E8E3C6DA1B90}"/>
    <cellStyle name="Note 11 8 3" xfId="1671" xr:uid="{CB02F573-7455-493A-AAC7-E2595EA7BA86}"/>
    <cellStyle name="Note 11 8 4" xfId="3557" xr:uid="{D2A872A0-BD66-4901-B0BE-7B7A279685DF}"/>
    <cellStyle name="Note 11 8 5" xfId="3558" xr:uid="{B9FE0ABE-7B42-4138-9936-A4A98C7187E2}"/>
    <cellStyle name="Note 11 8 6" xfId="3559" xr:uid="{9C9D9AE0-B272-4E3C-9725-EAB9A5430DFA}"/>
    <cellStyle name="Note 11 9" xfId="503" xr:uid="{EA5EE4F5-5569-4A5B-8D2D-62719BC0A535}"/>
    <cellStyle name="Note 11 9 2" xfId="1669" xr:uid="{64C3FC0A-1649-4F91-B37D-8BE48A6244FD}"/>
    <cellStyle name="Note 11 9 3" xfId="3560" xr:uid="{CAEA19D1-D66C-4B55-90F7-BC27FBC7BA4B}"/>
    <cellStyle name="Note 11 9 4" xfId="3561" xr:uid="{DB92E11B-E042-47A6-BA31-11632B235530}"/>
    <cellStyle name="Note 11 9 5" xfId="3562" xr:uid="{93E9B2BA-4467-44D5-BCEB-0F5EC489D96A}"/>
    <cellStyle name="Note 12" xfId="504" xr:uid="{28C1E692-2624-4529-A204-628B4D339DAE}"/>
    <cellStyle name="Note 12 2" xfId="505" xr:uid="{788ECAA5-36E9-42B6-B381-B445F4608D4C}"/>
    <cellStyle name="Note 12 2 2" xfId="1667" xr:uid="{A198321C-0301-4F25-8B22-5B59FCBDAE25}"/>
    <cellStyle name="Note 12 2 3" xfId="3563" xr:uid="{A6C7AC81-170E-456D-A2C7-4F589E0CEB4F}"/>
    <cellStyle name="Note 12 2 4" xfId="3564" xr:uid="{1702E20F-17FC-4FDB-81DF-96AE06FD36C4}"/>
    <cellStyle name="Note 12 2 5" xfId="3565" xr:uid="{A189445C-B9BA-4601-A2B5-B7C8EAB236D3}"/>
    <cellStyle name="Note 12 3" xfId="1668" xr:uid="{2629CD22-4B2B-4C28-8298-ECB6D6B7BEE9}"/>
    <cellStyle name="Note 12 4" xfId="3566" xr:uid="{25247A60-6D1D-4AA1-8AA9-8912DCD4A090}"/>
    <cellStyle name="Note 12 5" xfId="3567" xr:uid="{CE297524-72CE-40D8-84A8-EC9FB5B6AF31}"/>
    <cellStyle name="Note 12 6" xfId="3568" xr:uid="{E11C0A3A-8A64-405F-84F1-D293416B8843}"/>
    <cellStyle name="Note 13" xfId="2090" xr:uid="{844B47C2-EAAC-460C-B285-A815E2F8A4AE}"/>
    <cellStyle name="Note 14" xfId="50" xr:uid="{53D493E6-1ED7-49DB-BD25-15A8185537C3}"/>
    <cellStyle name="Note 2" xfId="61" xr:uid="{CEF8EF29-B0E2-4E7E-9C14-8412211C7B54}"/>
    <cellStyle name="Note 2 10" xfId="506" xr:uid="{BE2A3FDA-FD65-4931-A9FB-F5ECAE7C74CC}"/>
    <cellStyle name="Note 2 10 2" xfId="1666" xr:uid="{CF338D5D-5641-427C-9FA0-AB07FA7EDD25}"/>
    <cellStyle name="Note 2 10 3" xfId="3569" xr:uid="{CD81BCC3-C6D3-474C-BD0A-B0C42BAE072D}"/>
    <cellStyle name="Note 2 10 4" xfId="3570" xr:uid="{ACD84F1D-B360-4829-9D00-3FAD6BA2FB17}"/>
    <cellStyle name="Note 2 10 5" xfId="3571" xr:uid="{BECFA4D9-E706-478B-B8F3-56FEAEFC496E}"/>
    <cellStyle name="Note 2 11" xfId="507" xr:uid="{F951E596-D677-4DA7-AAAA-3E85A810A04F}"/>
    <cellStyle name="Note 2 11 2" xfId="1665" xr:uid="{92DD6D94-65B9-4B1F-8B3B-66902F4BF07A}"/>
    <cellStyle name="Note 2 11 3" xfId="3572" xr:uid="{1CD06455-61D2-4CD8-B1FA-707314183F50}"/>
    <cellStyle name="Note 2 11 4" xfId="3573" xr:uid="{123E82FB-EC69-4663-925D-639CDEC4D521}"/>
    <cellStyle name="Note 2 11 5" xfId="3574" xr:uid="{B0D3F137-226D-40F4-95B6-BD7161696945}"/>
    <cellStyle name="Note 2 12" xfId="2087" xr:uid="{317B2FE3-5C85-4B59-ACB7-AA77BBA53114}"/>
    <cellStyle name="Note 2 12 2" xfId="3575" xr:uid="{3243EEF2-82EF-4AE0-85A4-DD0B0A3FC28E}"/>
    <cellStyle name="Note 2 12 3" xfId="3576" xr:uid="{6D8AF6E1-FA14-4B72-A29F-6DE062944F6F}"/>
    <cellStyle name="Note 2 12 4" xfId="3577" xr:uid="{B9753354-42C1-41A5-9D09-F7C364DBF9FA}"/>
    <cellStyle name="Note 2 12 5" xfId="3578" xr:uid="{CA98FCF0-EFF5-47CE-9106-FD12640506CB}"/>
    <cellStyle name="Note 2 13" xfId="3579" xr:uid="{8F9A9C4A-0395-4A24-BA90-A8EEC3071844}"/>
    <cellStyle name="Note 2 14" xfId="3580" xr:uid="{89165039-931C-4C82-A57B-0C7E466091EC}"/>
    <cellStyle name="Note 2 15" xfId="3581" xr:uid="{4CC4B8A8-D413-4EAC-82CC-7B9344818137}"/>
    <cellStyle name="Note 2 16" xfId="3582" xr:uid="{753C7765-0EA1-4E43-AD35-CAED17E2B35D}"/>
    <cellStyle name="Note 2 2" xfId="508" xr:uid="{62853234-3C5F-4D09-ABE4-FE63F2787393}"/>
    <cellStyle name="Note 2 2 2" xfId="509" xr:uid="{C67633F9-E4DD-433C-B2D8-B67485431BE0}"/>
    <cellStyle name="Note 2 2 2 2" xfId="1663" xr:uid="{B3D46FA5-802A-43D8-BD65-E47E5EB15B70}"/>
    <cellStyle name="Note 2 2 2 3" xfId="3583" xr:uid="{B744BDE7-6C7B-4322-BE4B-9AF5A9EDD330}"/>
    <cellStyle name="Note 2 2 2 4" xfId="3584" xr:uid="{8A40ECBD-EB8A-419C-B0BE-8026EE990A5D}"/>
    <cellStyle name="Note 2 2 2 5" xfId="3585" xr:uid="{3D19704F-9FC1-4D6B-B868-FBCA7D1F1CAD}"/>
    <cellStyle name="Note 2 2 3" xfId="1664" xr:uid="{C980516C-FB85-4361-AD4C-89F3F13B9C55}"/>
    <cellStyle name="Note 2 2 4" xfId="3586" xr:uid="{3BA721D0-0E49-4C23-8075-E5ABA502025B}"/>
    <cellStyle name="Note 2 2 5" xfId="3587" xr:uid="{E5647CA8-748B-4FD8-AC95-469635605582}"/>
    <cellStyle name="Note 2 2 6" xfId="3588" xr:uid="{253FFF6E-9F14-4CDC-B7E3-EA121DB0867F}"/>
    <cellStyle name="Note 2 3" xfId="510" xr:uid="{DE46D55E-4FE0-4C6A-88A0-E853F72DFD3D}"/>
    <cellStyle name="Note 2 3 2" xfId="511" xr:uid="{16B113DA-BC64-45E9-8685-B7AD37D3943D}"/>
    <cellStyle name="Note 2 3 2 2" xfId="1661" xr:uid="{86AD6E66-2646-4F2F-8CF6-1671F976C4C5}"/>
    <cellStyle name="Note 2 3 2 3" xfId="3589" xr:uid="{6AEB34D5-A5E2-4692-B86C-1154B62B80D8}"/>
    <cellStyle name="Note 2 3 2 4" xfId="3590" xr:uid="{5D8CBB8C-6E7A-4264-861E-E09166824F70}"/>
    <cellStyle name="Note 2 3 2 5" xfId="3591" xr:uid="{5C83FCCC-E1CB-4165-8960-1C90EEE267BA}"/>
    <cellStyle name="Note 2 3 3" xfId="1662" xr:uid="{4B80DB71-38BB-4346-AFF7-EB986984A566}"/>
    <cellStyle name="Note 2 3 4" xfId="3592" xr:uid="{9F72FBE4-0C18-4F3B-93DC-D0624900C771}"/>
    <cellStyle name="Note 2 3 5" xfId="3593" xr:uid="{9A1D5172-CDC1-4D19-AC73-92A54AE52722}"/>
    <cellStyle name="Note 2 3 6" xfId="3594" xr:uid="{2FA26B5D-3D29-4A1C-A236-986541B0C768}"/>
    <cellStyle name="Note 2 4" xfId="512" xr:uid="{03864C49-93BD-4361-B266-F993B4BB18BF}"/>
    <cellStyle name="Note 2 4 2" xfId="513" xr:uid="{80CE5DBB-3B96-4144-B6F7-F3166BAB892A}"/>
    <cellStyle name="Note 2 4 2 2" xfId="1659" xr:uid="{35CAC5A1-FE39-4EFC-9F78-D7AE4F21FA21}"/>
    <cellStyle name="Note 2 4 2 3" xfId="3595" xr:uid="{146276DA-4AD5-47E4-B05A-80AA57921E7C}"/>
    <cellStyle name="Note 2 4 2 4" xfId="3596" xr:uid="{ECE9B9BE-14B2-45B6-980A-A020F6E2C658}"/>
    <cellStyle name="Note 2 4 2 5" xfId="3597" xr:uid="{40CCA5CF-EBDE-46F5-B016-C273B539C950}"/>
    <cellStyle name="Note 2 4 3" xfId="1660" xr:uid="{311B16A5-B49C-4535-AE4C-F87FD964F59B}"/>
    <cellStyle name="Note 2 4 4" xfId="3598" xr:uid="{84E51FA8-3EEA-43B7-A927-B97A9C6CD3D9}"/>
    <cellStyle name="Note 2 4 5" xfId="3599" xr:uid="{CCA8495B-83DD-483A-8A9B-401DA8DE617A}"/>
    <cellStyle name="Note 2 4 6" xfId="3600" xr:uid="{A1484202-A4EA-438A-83B4-3F697D0742F3}"/>
    <cellStyle name="Note 2 5" xfId="514" xr:uid="{E90B5EC7-19DD-43DE-BF71-753DF6EB03F9}"/>
    <cellStyle name="Note 2 5 2" xfId="515" xr:uid="{4A9C0275-7AAE-4BC4-B56E-D30AEA7C2939}"/>
    <cellStyle name="Note 2 5 2 2" xfId="1657" xr:uid="{20D1026F-F2B2-4BC1-8353-8AFF2410C682}"/>
    <cellStyle name="Note 2 5 2 3" xfId="3601" xr:uid="{3EC36088-2DD0-4126-B6E1-B97C46FB7081}"/>
    <cellStyle name="Note 2 5 2 4" xfId="3602" xr:uid="{FB3BA473-732B-4597-AEE9-41634F0290B9}"/>
    <cellStyle name="Note 2 5 2 5" xfId="3603" xr:uid="{82397E03-46A8-4604-9056-F79275D88FE4}"/>
    <cellStyle name="Note 2 5 3" xfId="1658" xr:uid="{E226C5DB-A12E-4016-9058-6A0CF8ECEF50}"/>
    <cellStyle name="Note 2 5 4" xfId="3604" xr:uid="{69943F75-CA33-4B55-A23E-3CF8BB86377A}"/>
    <cellStyle name="Note 2 5 5" xfId="3605" xr:uid="{5AB0D687-AB73-46B8-900F-BA2B48E7DC25}"/>
    <cellStyle name="Note 2 5 6" xfId="3606" xr:uid="{F79D5EA5-AA22-4FB1-AB1D-1D0FD8938BB6}"/>
    <cellStyle name="Note 2 6" xfId="516" xr:uid="{21A713A2-954B-41C4-8CC4-AA4111A163C3}"/>
    <cellStyle name="Note 2 6 2" xfId="517" xr:uid="{B475C75A-DDC9-48CB-BFCA-6B2D25C2A014}"/>
    <cellStyle name="Note 2 6 2 2" xfId="1655" xr:uid="{87D8A960-961B-4BF7-BBBD-DA096402849C}"/>
    <cellStyle name="Note 2 6 2 3" xfId="3607" xr:uid="{D66487B6-CEE9-4E7A-926D-41B0BDB098B8}"/>
    <cellStyle name="Note 2 6 2 4" xfId="3608" xr:uid="{75B65D42-A659-4A55-B0D0-08D5F6B046E9}"/>
    <cellStyle name="Note 2 6 2 5" xfId="3609" xr:uid="{2A5A50F9-D683-4F28-9C50-E831E67CEB24}"/>
    <cellStyle name="Note 2 6 3" xfId="1656" xr:uid="{516D3236-FA52-4441-8D6F-A3F452F662FC}"/>
    <cellStyle name="Note 2 6 4" xfId="3610" xr:uid="{9F33865B-1CC0-47BF-A388-5FC0B2AA27E3}"/>
    <cellStyle name="Note 2 6 5" xfId="3611" xr:uid="{0A47050B-1A65-4E01-8473-BD5153D9D1EA}"/>
    <cellStyle name="Note 2 6 6" xfId="3612" xr:uid="{8EDEB349-C951-4411-80B9-761565FEBC10}"/>
    <cellStyle name="Note 2 7" xfId="518" xr:uid="{573E9866-F784-4216-A496-FCF52EF5A752}"/>
    <cellStyle name="Note 2 7 2" xfId="519" xr:uid="{2BC22F48-D9E6-47A4-95DB-F83695CEB53D}"/>
    <cellStyle name="Note 2 7 2 2" xfId="1653" xr:uid="{AA6DAB11-A145-45FC-A018-BF2126E1CB18}"/>
    <cellStyle name="Note 2 7 2 3" xfId="3613" xr:uid="{9FE42921-0925-4923-A903-60CCA1163B13}"/>
    <cellStyle name="Note 2 7 2 4" xfId="3614" xr:uid="{A5E767DE-892E-402A-81B8-5B64F6C19DEC}"/>
    <cellStyle name="Note 2 7 2 5" xfId="3615" xr:uid="{0E586202-37E5-4B07-8E37-C90481F5F710}"/>
    <cellStyle name="Note 2 7 3" xfId="1654" xr:uid="{E503F85F-0124-4AEC-B5CD-93E14232A032}"/>
    <cellStyle name="Note 2 7 4" xfId="3616" xr:uid="{BA845A27-12D8-4D6A-8C54-04323438C494}"/>
    <cellStyle name="Note 2 7 5" xfId="3617" xr:uid="{6D7A0845-00A9-4A98-8920-AA1FB96288EF}"/>
    <cellStyle name="Note 2 7 6" xfId="3618" xr:uid="{8CF8EB4E-9E4F-48C2-A003-C19305E8EEF6}"/>
    <cellStyle name="Note 2 8" xfId="520" xr:uid="{4D20CD29-DB01-4DE1-B1E2-9D60BC16B70B}"/>
    <cellStyle name="Note 2 8 2" xfId="521" xr:uid="{C5C45527-FC01-4AC6-A257-D1F3B19E4B66}"/>
    <cellStyle name="Note 2 8 2 2" xfId="1651" xr:uid="{6883C560-3915-41CC-BF4B-6A5671ACAEA9}"/>
    <cellStyle name="Note 2 8 2 3" xfId="3619" xr:uid="{5CFD7AEF-9E14-4D53-89EA-AEF22B33D4E1}"/>
    <cellStyle name="Note 2 8 2 4" xfId="3620" xr:uid="{7522C9C5-264F-4EFD-A8A5-6EE924CB9E85}"/>
    <cellStyle name="Note 2 8 2 5" xfId="3621" xr:uid="{2A58D50D-ED18-46A9-B337-B737C12EC145}"/>
    <cellStyle name="Note 2 8 3" xfId="1652" xr:uid="{D213B257-D4F7-4706-905C-D1D1B4348C0E}"/>
    <cellStyle name="Note 2 8 4" xfId="3622" xr:uid="{47B36670-8B5B-4F9D-AC6D-09EA6F63CE18}"/>
    <cellStyle name="Note 2 8 5" xfId="3623" xr:uid="{91C55451-C853-47B1-8DF8-A7E2F3F38D15}"/>
    <cellStyle name="Note 2 8 6" xfId="3624" xr:uid="{60EE4ECC-C915-45D4-BE31-79441EB83040}"/>
    <cellStyle name="Note 2 9" xfId="522" xr:uid="{D14F1692-84BA-4430-A3DE-D703663A6B70}"/>
    <cellStyle name="Note 2 9 2" xfId="523" xr:uid="{CA852E5D-333B-44E2-B4B7-F2D2BA0FA4B2}"/>
    <cellStyle name="Note 2 9 2 2" xfId="1649" xr:uid="{4F5E1101-5433-4BCA-8C54-EB83D56979D3}"/>
    <cellStyle name="Note 2 9 2 3" xfId="3625" xr:uid="{C2BADAFF-A84E-4052-B224-5D2DCA60D27C}"/>
    <cellStyle name="Note 2 9 2 4" xfId="3626" xr:uid="{DEB8C67B-1074-47F7-B7F0-3551670D4D12}"/>
    <cellStyle name="Note 2 9 2 5" xfId="3627" xr:uid="{4E9F3F6B-4DC5-402C-B6A1-08F0734ADFA1}"/>
    <cellStyle name="Note 2 9 3" xfId="1650" xr:uid="{5314B18F-AD90-477F-830E-E6D4818D9FF5}"/>
    <cellStyle name="Note 2 9 4" xfId="3628" xr:uid="{8B474AD4-BE81-45C5-A519-BDC8A9EA2F33}"/>
    <cellStyle name="Note 2 9 5" xfId="3629" xr:uid="{756802B3-A746-4017-8365-438E6CCC7D25}"/>
    <cellStyle name="Note 2 9 6" xfId="3630" xr:uid="{9E0788BA-3CF7-4BB8-81FA-26263EB17943}"/>
    <cellStyle name="Note 3" xfId="524" xr:uid="{48606646-4A0F-4E4E-9F8D-47362F6988B5}"/>
    <cellStyle name="Note 3 10" xfId="525" xr:uid="{C97F1619-2050-4C3F-BECC-ED38C9F82CED}"/>
    <cellStyle name="Note 3 10 2" xfId="1647" xr:uid="{10583FA8-4F5D-4663-BD71-CEF7D7572C57}"/>
    <cellStyle name="Note 3 10 3" xfId="3631" xr:uid="{6E8AEF8B-3B1A-4591-8CAA-A6805E2F5B0E}"/>
    <cellStyle name="Note 3 10 4" xfId="3632" xr:uid="{FE220D50-AE35-48EA-B84C-B58AE929BC87}"/>
    <cellStyle name="Note 3 10 5" xfId="3633" xr:uid="{FB830854-2B01-44CC-9AD4-E7C407E95128}"/>
    <cellStyle name="Note 3 11" xfId="526" xr:uid="{B7E0F0DF-7DB5-4BD7-B4E3-924B53D7E192}"/>
    <cellStyle name="Note 3 11 2" xfId="1646" xr:uid="{2FB4F779-DE81-45D1-98EE-43BE50BE7807}"/>
    <cellStyle name="Note 3 11 3" xfId="3634" xr:uid="{9A4799E9-94BD-41B5-9D52-89A229805A34}"/>
    <cellStyle name="Note 3 11 4" xfId="3635" xr:uid="{D78A782B-2A31-459E-B9ED-52DB8C0E216C}"/>
    <cellStyle name="Note 3 11 5" xfId="3636" xr:uid="{C6F1E7E4-C649-4604-849D-4E4898AD60F3}"/>
    <cellStyle name="Note 3 12" xfId="1648" xr:uid="{D815D095-15D5-4E12-B5E8-3FA0D957550B}"/>
    <cellStyle name="Note 3 12 2" xfId="3637" xr:uid="{9278C067-5AA2-4DF5-B71B-66093BDA2E6E}"/>
    <cellStyle name="Note 3 12 3" xfId="3638" xr:uid="{B365CE08-6B87-4CD4-8656-77C46131AE9C}"/>
    <cellStyle name="Note 3 12 4" xfId="3639" xr:uid="{79E3327E-3943-469F-AC7F-5AA33130B4D7}"/>
    <cellStyle name="Note 3 12 5" xfId="3640" xr:uid="{24AC4835-A6F2-4562-A4CC-A4E4FE399091}"/>
    <cellStyle name="Note 3 13" xfId="3641" xr:uid="{7884BB7A-D1B9-4607-9914-37A11F72B8E5}"/>
    <cellStyle name="Note 3 14" xfId="3642" xr:uid="{9B69C545-7ECF-4C33-980C-B28830B3D138}"/>
    <cellStyle name="Note 3 15" xfId="3643" xr:uid="{FD3443DF-604D-4878-8E5B-89619182B8F8}"/>
    <cellStyle name="Note 3 16" xfId="3644" xr:uid="{CFC35FFA-18A0-4BA1-BEF2-B35E4A54FF20}"/>
    <cellStyle name="Note 3 2" xfId="527" xr:uid="{E3E6A538-1E2F-44F4-BFDE-3A6B9CB23943}"/>
    <cellStyle name="Note 3 2 2" xfId="528" xr:uid="{14DD77B6-3013-4981-9669-585C9BDB9639}"/>
    <cellStyle name="Note 3 2 2 2" xfId="1644" xr:uid="{ADBE8DC6-7BC7-4A38-9F74-F28BC3043674}"/>
    <cellStyle name="Note 3 2 2 3" xfId="3645" xr:uid="{EA8D8672-F61C-4298-8308-111B9E5461E2}"/>
    <cellStyle name="Note 3 2 2 4" xfId="3646" xr:uid="{C5F8DDB8-1BC8-45BD-AF39-0D86B7DACAC4}"/>
    <cellStyle name="Note 3 2 2 5" xfId="3647" xr:uid="{35E22B7F-4CAD-46B9-B17D-F5D65E4849CC}"/>
    <cellStyle name="Note 3 2 3" xfId="1645" xr:uid="{E280A787-67A7-476D-BDA4-ACF366967B93}"/>
    <cellStyle name="Note 3 2 4" xfId="3648" xr:uid="{CAD2EEC2-234B-46BB-AAEE-6D5F096F4EE4}"/>
    <cellStyle name="Note 3 2 5" xfId="3649" xr:uid="{277D6A76-8602-4064-A5E8-390624C0B1CA}"/>
    <cellStyle name="Note 3 2 6" xfId="3650" xr:uid="{4531051A-A807-441F-84B6-A53F4318F906}"/>
    <cellStyle name="Note 3 3" xfId="529" xr:uid="{F4B7A83B-4432-486C-B112-F339DB484532}"/>
    <cellStyle name="Note 3 3 2" xfId="530" xr:uid="{5E76EB97-BEF7-4251-8D6D-22B5DDCBE86A}"/>
    <cellStyle name="Note 3 3 2 2" xfId="1642" xr:uid="{2A911815-9E54-49ED-93F5-C2309B8E4B84}"/>
    <cellStyle name="Note 3 3 2 3" xfId="3651" xr:uid="{E1F1B5DB-BDA6-497A-A622-BC39A7BB0E73}"/>
    <cellStyle name="Note 3 3 2 4" xfId="3652" xr:uid="{1E293742-04E3-4405-A7D9-31C8277704C3}"/>
    <cellStyle name="Note 3 3 2 5" xfId="3653" xr:uid="{87021692-610B-414E-B90D-6137A93878D6}"/>
    <cellStyle name="Note 3 3 3" xfId="1643" xr:uid="{FE622D45-B2FA-4919-91CA-AE43AA3C9646}"/>
    <cellStyle name="Note 3 3 4" xfId="3654" xr:uid="{A171309B-EDB4-4F01-8FA3-AC8883FA7207}"/>
    <cellStyle name="Note 3 3 5" xfId="3655" xr:uid="{9092445E-CD46-4A3A-A81A-73FF3D15996B}"/>
    <cellStyle name="Note 3 3 6" xfId="3656" xr:uid="{270AC18F-5548-4ED0-81A5-AF8DB7150601}"/>
    <cellStyle name="Note 3 4" xfId="531" xr:uid="{6BC81D09-0FD4-43BD-ADB9-BA9B0AFB2E79}"/>
    <cellStyle name="Note 3 4 2" xfId="532" xr:uid="{B5F89C7B-5098-41BE-9555-BBD6BE3B75FA}"/>
    <cellStyle name="Note 3 4 2 2" xfId="1640" xr:uid="{A2D17BC7-035B-48F6-936B-FAA9C1964075}"/>
    <cellStyle name="Note 3 4 2 3" xfId="3657" xr:uid="{7D968333-BB75-4472-9C9D-53A3D99378A9}"/>
    <cellStyle name="Note 3 4 2 4" xfId="3658" xr:uid="{0051AF8A-510B-4613-B129-56265C7EE5AC}"/>
    <cellStyle name="Note 3 4 2 5" xfId="3659" xr:uid="{80B7FF59-3D72-4ABA-99F9-FB59BA5428BF}"/>
    <cellStyle name="Note 3 4 3" xfId="1641" xr:uid="{E38C5828-4D24-4BA3-BBDB-5C393D9189B8}"/>
    <cellStyle name="Note 3 4 4" xfId="3660" xr:uid="{A048CC1C-EDDC-4B98-9C9A-7BF63A4D5A18}"/>
    <cellStyle name="Note 3 4 5" xfId="3661" xr:uid="{DA752811-720A-4A74-825E-B3D99F0EC1E3}"/>
    <cellStyle name="Note 3 4 6" xfId="3662" xr:uid="{C1421011-5783-410A-AB76-52B1924ECFD6}"/>
    <cellStyle name="Note 3 5" xfId="533" xr:uid="{C3CC0610-5898-4255-9A3B-1BBA550CD124}"/>
    <cellStyle name="Note 3 5 2" xfId="534" xr:uid="{B621EACB-F71A-4AF1-86F0-9E3D91C941F3}"/>
    <cellStyle name="Note 3 5 2 2" xfId="1638" xr:uid="{2B9AEB3C-BD7B-49B4-B249-57826CCC8A8A}"/>
    <cellStyle name="Note 3 5 2 3" xfId="3663" xr:uid="{E71C135F-2A49-42AE-A906-68D48A1FC0E8}"/>
    <cellStyle name="Note 3 5 2 4" xfId="3664" xr:uid="{89AB7F81-E78D-4968-A32D-7EEBBFBCD8F4}"/>
    <cellStyle name="Note 3 5 2 5" xfId="3665" xr:uid="{64B6BFE4-D925-42E3-8B93-017A294884C1}"/>
    <cellStyle name="Note 3 5 3" xfId="1639" xr:uid="{4BB2EFA5-4225-4A1C-B0E2-31CD7FBCB197}"/>
    <cellStyle name="Note 3 5 4" xfId="3666" xr:uid="{6BEF778B-841E-4968-857B-96F4C04B0609}"/>
    <cellStyle name="Note 3 5 5" xfId="3667" xr:uid="{2604AFE1-EDB7-4FAA-913E-744183EA4893}"/>
    <cellStyle name="Note 3 5 6" xfId="3668" xr:uid="{AA5A7BCA-423E-4D37-9349-9CFED9BF237B}"/>
    <cellStyle name="Note 3 6" xfId="535" xr:uid="{FB9F1D26-9301-4089-90FF-D62D13256DC3}"/>
    <cellStyle name="Note 3 6 2" xfId="536" xr:uid="{999A2B9B-7D75-4FCA-B5B3-B32F5D2B327C}"/>
    <cellStyle name="Note 3 6 2 2" xfId="1636" xr:uid="{840E4135-C64A-4317-803E-D94CD555BE91}"/>
    <cellStyle name="Note 3 6 2 3" xfId="3669" xr:uid="{4D849EF4-4AC0-48D2-B006-C460EC8CF9E0}"/>
    <cellStyle name="Note 3 6 2 4" xfId="3670" xr:uid="{F3C70194-16E0-4AA6-882D-72A90D65F81C}"/>
    <cellStyle name="Note 3 6 2 5" xfId="3671" xr:uid="{0B370AC0-60E8-47A6-86E5-8695F51ABA94}"/>
    <cellStyle name="Note 3 6 3" xfId="1637" xr:uid="{101389E1-5E19-4617-B36E-AD10170C1615}"/>
    <cellStyle name="Note 3 6 4" xfId="3672" xr:uid="{BAFC843F-A5D9-49E7-A73A-AEDDDC35F963}"/>
    <cellStyle name="Note 3 6 5" xfId="3673" xr:uid="{D83CB8DA-4B6D-439F-AAF8-32AE9265852C}"/>
    <cellStyle name="Note 3 6 6" xfId="3674" xr:uid="{50220545-9504-4648-9226-E2AC511661B9}"/>
    <cellStyle name="Note 3 7" xfId="537" xr:uid="{2738D80D-5A4D-4DB5-A6EC-B4A8FBE958ED}"/>
    <cellStyle name="Note 3 7 2" xfId="538" xr:uid="{6C21D76E-68AA-4B25-9F74-F366937A4F90}"/>
    <cellStyle name="Note 3 7 2 2" xfId="1634" xr:uid="{BAE287EF-6659-4F36-8CC1-177FE8C8A615}"/>
    <cellStyle name="Note 3 7 2 3" xfId="3675" xr:uid="{EF37A865-38CA-46C6-8916-FBADBBAE869E}"/>
    <cellStyle name="Note 3 7 2 4" xfId="3676" xr:uid="{EEE13FCE-437E-4420-B49F-2A7AE7D42FAC}"/>
    <cellStyle name="Note 3 7 2 5" xfId="3677" xr:uid="{2A42CC65-549F-4314-9886-1BDB8D0311A9}"/>
    <cellStyle name="Note 3 7 3" xfId="1635" xr:uid="{4B22C503-D0BF-40B4-81F2-7BE7AAE9D026}"/>
    <cellStyle name="Note 3 7 4" xfId="3678" xr:uid="{F62991FF-B654-40FC-B7AE-22604FDD5FDE}"/>
    <cellStyle name="Note 3 7 5" xfId="3679" xr:uid="{8B8ECD71-BAFA-4882-91B2-F506986B5531}"/>
    <cellStyle name="Note 3 7 6" xfId="3680" xr:uid="{E1D8DA90-BD7A-4979-838D-0BB35E759D50}"/>
    <cellStyle name="Note 3 8" xfId="539" xr:uid="{72106F28-710F-4FFB-A48E-15A302B3B5A6}"/>
    <cellStyle name="Note 3 8 2" xfId="540" xr:uid="{548A39D7-B963-49EF-8C22-38FE408E6CE1}"/>
    <cellStyle name="Note 3 8 2 2" xfId="1632" xr:uid="{5EF45210-F858-45EC-AE68-9E2C336A39F0}"/>
    <cellStyle name="Note 3 8 2 3" xfId="3681" xr:uid="{DFCA49AD-43F0-4277-8146-95993A59939A}"/>
    <cellStyle name="Note 3 8 2 4" xfId="3682" xr:uid="{58882375-0C6D-43E6-A718-2A82FECCF2BB}"/>
    <cellStyle name="Note 3 8 2 5" xfId="3683" xr:uid="{9DB5EB23-9E27-46EA-B260-F84E8B28E93C}"/>
    <cellStyle name="Note 3 8 3" xfId="1633" xr:uid="{3DE50F0E-47DE-4CBE-B6FD-C1E7582A64EE}"/>
    <cellStyle name="Note 3 8 4" xfId="3684" xr:uid="{814050DD-9447-4030-B13E-95C02542B049}"/>
    <cellStyle name="Note 3 8 5" xfId="3685" xr:uid="{902E0307-5534-4FF4-A5BD-3AADB5CEDCF8}"/>
    <cellStyle name="Note 3 8 6" xfId="3686" xr:uid="{89036CD4-0F9E-4286-8AC8-E452332F4C7A}"/>
    <cellStyle name="Note 3 9" xfId="541" xr:uid="{9C75627E-DFCB-4B49-87DA-C64C61E55B42}"/>
    <cellStyle name="Note 3 9 2" xfId="542" xr:uid="{280C0B42-8553-4F76-9C87-01C38CE1B0C7}"/>
    <cellStyle name="Note 3 9 2 2" xfId="1631" xr:uid="{6F93A1E7-3E18-448F-A923-89DB95F30455}"/>
    <cellStyle name="Note 3 9 2 3" xfId="3687" xr:uid="{017388FA-3864-4B84-946E-A1ADEB5A7878}"/>
    <cellStyle name="Note 3 9 2 4" xfId="3688" xr:uid="{A84FEEB6-EACD-4A73-A182-E4C85AFB1356}"/>
    <cellStyle name="Note 3 9 2 5" xfId="3689" xr:uid="{66119DF9-96C2-4D17-AB9A-00F2DA868F0C}"/>
    <cellStyle name="Note 3 9 3" xfId="1195" xr:uid="{9FDE4005-778A-49CC-992A-C3CF30DE6995}"/>
    <cellStyle name="Note 3 9 4" xfId="3690" xr:uid="{25B1C5CE-F328-4ADA-9615-F0BE8F5196EA}"/>
    <cellStyle name="Note 3 9 5" xfId="3691" xr:uid="{6FDF78FE-7ED5-48D9-B190-87324AC7B174}"/>
    <cellStyle name="Note 3 9 6" xfId="3692" xr:uid="{A0EA6519-F374-43CA-B206-06C8DD6E5BF9}"/>
    <cellStyle name="Note 4" xfId="543" xr:uid="{DD35EF75-F25C-42B6-8ACA-29373E7CAB10}"/>
    <cellStyle name="Note 4 10" xfId="544" xr:uid="{D6610CE6-BBCC-417D-AC05-C4BFF5D180CF}"/>
    <cellStyle name="Note 4 10 2" xfId="1629" xr:uid="{DE78E8E0-662D-4A2D-A123-AE4DBE397AF2}"/>
    <cellStyle name="Note 4 10 3" xfId="3693" xr:uid="{69A5947A-CB4B-44CC-84BF-08A43A59BD1C}"/>
    <cellStyle name="Note 4 10 4" xfId="3694" xr:uid="{C408369B-67C5-43C5-8CB8-838F9415A52B}"/>
    <cellStyle name="Note 4 10 5" xfId="3695" xr:uid="{A22EC4EB-39C5-468B-8357-0AF7804BDD96}"/>
    <cellStyle name="Note 4 11" xfId="545" xr:uid="{46CEAB87-5885-4BD6-BB21-3E91FC371A30}"/>
    <cellStyle name="Note 4 11 2" xfId="1628" xr:uid="{70F9A0A4-CF0B-4E7D-A740-4ABDFC4B2AF3}"/>
    <cellStyle name="Note 4 11 3" xfId="3696" xr:uid="{EA542148-9911-48F3-ABAC-5DC4AA589BE3}"/>
    <cellStyle name="Note 4 11 4" xfId="3697" xr:uid="{2A5861D8-9966-4539-AC56-8356E8302DB6}"/>
    <cellStyle name="Note 4 11 5" xfId="3698" xr:uid="{3A639526-8CC3-4EF1-9DE0-E6009C177975}"/>
    <cellStyle name="Note 4 12" xfId="1630" xr:uid="{FD9D674C-938E-4CE3-A2CF-47BA88DAB429}"/>
    <cellStyle name="Note 4 12 2" xfId="3699" xr:uid="{173C8EAF-4ADB-4F7A-95E0-C8EECA947FF2}"/>
    <cellStyle name="Note 4 12 3" xfId="3700" xr:uid="{C20622CA-A8F1-4853-B5E3-36605CC934F4}"/>
    <cellStyle name="Note 4 12 4" xfId="3701" xr:uid="{547B829E-28F9-4487-97E4-92BC9A0B8548}"/>
    <cellStyle name="Note 4 12 5" xfId="3702" xr:uid="{7DD75D8A-446E-4059-8F09-CE1DE5E5A0F0}"/>
    <cellStyle name="Note 4 13" xfId="3703" xr:uid="{57869102-0383-4456-897F-9892FBD31891}"/>
    <cellStyle name="Note 4 14" xfId="3704" xr:uid="{4E0085DB-4BE1-4481-A77F-CC39C4750E33}"/>
    <cellStyle name="Note 4 15" xfId="3705" xr:uid="{47B66596-4C03-4CD9-83A4-39CCE5FE5578}"/>
    <cellStyle name="Note 4 16" xfId="3706" xr:uid="{2A1947D2-03F7-4E72-BF5B-AF3BAF23E4A9}"/>
    <cellStyle name="Note 4 2" xfId="546" xr:uid="{B32D53C0-739A-44E1-8E7E-94D0E2FD5FC1}"/>
    <cellStyle name="Note 4 2 2" xfId="547" xr:uid="{60EA0B9C-10BE-400D-990E-EB16BA0CBCC0}"/>
    <cellStyle name="Note 4 2 2 2" xfId="1626" xr:uid="{89D3CB0E-5468-43F0-AFE6-AA9FDCF85469}"/>
    <cellStyle name="Note 4 2 2 3" xfId="3707" xr:uid="{1C8EB5F4-7CD0-4923-9523-E70BF4AC6BF2}"/>
    <cellStyle name="Note 4 2 2 4" xfId="3708" xr:uid="{A5FA60E2-3140-4B4B-A83D-3E33518B51D1}"/>
    <cellStyle name="Note 4 2 2 5" xfId="3709" xr:uid="{B429C0F0-E3CB-4DB1-B2F1-8F01B3739A51}"/>
    <cellStyle name="Note 4 2 3" xfId="1627" xr:uid="{7FCD3A4E-AFE6-4115-8E5B-4E6191BBECCF}"/>
    <cellStyle name="Note 4 2 4" xfId="3710" xr:uid="{0A95BF8F-E880-4CCD-BEAA-F6F9A1108275}"/>
    <cellStyle name="Note 4 2 5" xfId="3711" xr:uid="{2D6F2EF0-8899-4F62-9280-049E4DCA6E04}"/>
    <cellStyle name="Note 4 2 6" xfId="3712" xr:uid="{E58B6C00-55ED-44D7-BF6E-7510FF0920F5}"/>
    <cellStyle name="Note 4 3" xfId="548" xr:uid="{3ECD5F44-F15D-4753-A1D6-4E4C4C5D73E2}"/>
    <cellStyle name="Note 4 3 2" xfId="549" xr:uid="{939FEE37-B768-466C-B145-A9DDD3700651}"/>
    <cellStyle name="Note 4 3 2 2" xfId="1624" xr:uid="{B3F6FFAA-E2B4-4DFF-BF0C-2617EB12AF01}"/>
    <cellStyle name="Note 4 3 2 3" xfId="3713" xr:uid="{DCB17A86-D619-4DFC-83CE-27F82D2AF1E5}"/>
    <cellStyle name="Note 4 3 2 4" xfId="3714" xr:uid="{B688609C-D1CA-4847-A3D8-90B4A7C287D8}"/>
    <cellStyle name="Note 4 3 2 5" xfId="3715" xr:uid="{7C47C280-2AEC-4C0D-89C5-26EBDEF2AA7E}"/>
    <cellStyle name="Note 4 3 3" xfId="1625" xr:uid="{0D594AC4-2AFE-46E6-A2C9-FB8753957C48}"/>
    <cellStyle name="Note 4 3 4" xfId="3716" xr:uid="{1EECF155-00A6-4297-8339-A29031167702}"/>
    <cellStyle name="Note 4 3 5" xfId="3717" xr:uid="{CD732FFB-30F1-40AC-9AC0-B6FB7D3CF4CC}"/>
    <cellStyle name="Note 4 3 6" xfId="3718" xr:uid="{73C23EDB-991E-466A-858E-EF8808E6379C}"/>
    <cellStyle name="Note 4 4" xfId="550" xr:uid="{C6354418-5998-4C8C-9E49-0BFF4D91A8CC}"/>
    <cellStyle name="Note 4 4 2" xfId="551" xr:uid="{D05A62C2-74CA-4D89-B12D-D7D9812D548C}"/>
    <cellStyle name="Note 4 4 2 2" xfId="1622" xr:uid="{E8715E39-3BF0-432B-B427-3AB4CD453079}"/>
    <cellStyle name="Note 4 4 2 3" xfId="3719" xr:uid="{0F5BF17D-2C3C-47E3-88E3-A7438B042714}"/>
    <cellStyle name="Note 4 4 2 4" xfId="3720" xr:uid="{55E7CDA3-4EA9-40BC-A529-475092CA1F10}"/>
    <cellStyle name="Note 4 4 2 5" xfId="3721" xr:uid="{A81DA08C-0249-46C8-8467-AD7FAE68E9D5}"/>
    <cellStyle name="Note 4 4 3" xfId="1623" xr:uid="{11E17337-4036-4D3A-B122-142177C64DF6}"/>
    <cellStyle name="Note 4 4 4" xfId="3722" xr:uid="{2CEBAB87-D871-4528-912C-02A339CFD8F6}"/>
    <cellStyle name="Note 4 4 5" xfId="3723" xr:uid="{967B6184-B0E1-4BB7-82C7-A0909B27A5C0}"/>
    <cellStyle name="Note 4 4 6" xfId="3724" xr:uid="{089C8C3A-D27F-4B09-8307-DC988A29D0A5}"/>
    <cellStyle name="Note 4 5" xfId="552" xr:uid="{1DD85787-1756-4A29-97E3-ADFA390781DC}"/>
    <cellStyle name="Note 4 5 2" xfId="553" xr:uid="{6F6D7269-1434-4034-922D-389D72262091}"/>
    <cellStyle name="Note 4 5 2 2" xfId="1620" xr:uid="{B08D803B-6A19-4690-80C9-43A45E05E8A5}"/>
    <cellStyle name="Note 4 5 2 3" xfId="3725" xr:uid="{24F7E520-0745-4B1F-A86E-9AE1D53A11A3}"/>
    <cellStyle name="Note 4 5 2 4" xfId="3726" xr:uid="{F9745352-EB24-4232-966C-03CB94243A83}"/>
    <cellStyle name="Note 4 5 2 5" xfId="3727" xr:uid="{2E52B8E4-4CC0-4D52-86FB-90F07F71F10E}"/>
    <cellStyle name="Note 4 5 3" xfId="1621" xr:uid="{57E92CC0-D0EC-401E-BEFC-C756EE69F65A}"/>
    <cellStyle name="Note 4 5 4" xfId="3728" xr:uid="{108AC386-4F5B-48BE-B8EA-23B8ECB537ED}"/>
    <cellStyle name="Note 4 5 5" xfId="3729" xr:uid="{481B034E-EC01-4B84-8E85-9A5A8FEECC67}"/>
    <cellStyle name="Note 4 5 6" xfId="3730" xr:uid="{10EED469-E74D-48E0-9528-91933F9B4F8F}"/>
    <cellStyle name="Note 4 6" xfId="554" xr:uid="{F1113DBA-35E0-496C-AEAB-E735F47AFC3A}"/>
    <cellStyle name="Note 4 6 2" xfId="555" xr:uid="{C2DF1F49-7245-4D61-A45D-FD250366E6DD}"/>
    <cellStyle name="Note 4 6 2 2" xfId="1618" xr:uid="{E02BB939-5350-41A8-BD19-FAACD01AB06C}"/>
    <cellStyle name="Note 4 6 2 3" xfId="3731" xr:uid="{CC7D0B89-BAC3-4237-B5C7-99500C89ACCA}"/>
    <cellStyle name="Note 4 6 2 4" xfId="3732" xr:uid="{6FC9BAA5-C43F-4E52-A34F-0315D948210D}"/>
    <cellStyle name="Note 4 6 2 5" xfId="3733" xr:uid="{BDBCC3EE-8462-4CBD-8FE2-08C27A3180C7}"/>
    <cellStyle name="Note 4 6 3" xfId="1619" xr:uid="{6312E17C-F669-4C6F-8725-BD8C32D0363E}"/>
    <cellStyle name="Note 4 6 4" xfId="3734" xr:uid="{9B4DAA2F-AA12-4C09-8141-5922D494503C}"/>
    <cellStyle name="Note 4 6 5" xfId="3735" xr:uid="{6D1292F3-F510-4045-8E20-89ED237520C3}"/>
    <cellStyle name="Note 4 6 6" xfId="3736" xr:uid="{3E302E52-21E6-4A87-BCA6-F0CF92622FE2}"/>
    <cellStyle name="Note 4 7" xfId="556" xr:uid="{BE253923-42C8-4B21-80EE-21C6E9F2F27C}"/>
    <cellStyle name="Note 4 7 2" xfId="557" xr:uid="{FCD233CE-DF0C-45BE-8DEF-9A71221AB9DC}"/>
    <cellStyle name="Note 4 7 2 2" xfId="1616" xr:uid="{E82B8589-E2C5-442D-97AB-4E1459A7C076}"/>
    <cellStyle name="Note 4 7 2 3" xfId="3737" xr:uid="{104EDAC7-B38F-46E5-93C8-6E9B30B4BBE5}"/>
    <cellStyle name="Note 4 7 2 4" xfId="3738" xr:uid="{63A590EA-7B51-4450-971E-9D6A89D670F0}"/>
    <cellStyle name="Note 4 7 2 5" xfId="3739" xr:uid="{5269FC44-089F-465C-85E8-6DEAF1467539}"/>
    <cellStyle name="Note 4 7 3" xfId="1617" xr:uid="{1C2DD3D3-CB2E-4452-8D76-129E179AC594}"/>
    <cellStyle name="Note 4 7 4" xfId="3740" xr:uid="{DB5DF4AB-3339-46F3-B9C0-D1B2DD3D157E}"/>
    <cellStyle name="Note 4 7 5" xfId="3741" xr:uid="{B539FA73-6324-4EC4-89BA-AD79717CB320}"/>
    <cellStyle name="Note 4 7 6" xfId="3742" xr:uid="{FCDB4C09-FF11-4022-8B81-EACD26776B56}"/>
    <cellStyle name="Note 4 8" xfId="558" xr:uid="{925E0746-EEE6-44B1-81F0-EFB83BB80003}"/>
    <cellStyle name="Note 4 8 2" xfId="559" xr:uid="{3FA4AC2D-986F-4254-AC37-A4A415A19AF4}"/>
    <cellStyle name="Note 4 8 2 2" xfId="1614" xr:uid="{91DAD30A-CCC9-4C37-AD31-88874D58B23D}"/>
    <cellStyle name="Note 4 8 2 3" xfId="3743" xr:uid="{EF3B65D6-DEBA-4075-B561-E94A726C7F3C}"/>
    <cellStyle name="Note 4 8 2 4" xfId="3744" xr:uid="{FD4499E0-0098-4AA6-952B-DD899ACCE808}"/>
    <cellStyle name="Note 4 8 2 5" xfId="3745" xr:uid="{FD080E8F-E18D-4EF3-B3DC-EC212CE5E00B}"/>
    <cellStyle name="Note 4 8 3" xfId="1615" xr:uid="{FBEAEA39-DBB8-4CC9-A113-1A09DCCFE612}"/>
    <cellStyle name="Note 4 8 4" xfId="3746" xr:uid="{E9AA8115-D9FC-44D9-AD0C-CD3F69D02BE9}"/>
    <cellStyle name="Note 4 8 5" xfId="3747" xr:uid="{C1572DFC-AFD4-4F21-85F0-24ED94C3FB5A}"/>
    <cellStyle name="Note 4 8 6" xfId="3748" xr:uid="{B6339919-AC33-43BE-9404-8191C0E8439B}"/>
    <cellStyle name="Note 4 9" xfId="560" xr:uid="{6BE38B42-D2AC-410F-914F-6C232F62F7B1}"/>
    <cellStyle name="Note 4 9 2" xfId="561" xr:uid="{B97655D9-5855-468B-A26C-3B4985E027B5}"/>
    <cellStyle name="Note 4 9 2 2" xfId="1612" xr:uid="{63A27CC4-BD8D-45C6-8790-A266BCC761D3}"/>
    <cellStyle name="Note 4 9 2 3" xfId="3749" xr:uid="{11A7F648-8021-4BC3-8B41-5CD5EF12E333}"/>
    <cellStyle name="Note 4 9 2 4" xfId="3750" xr:uid="{A5FB4DF4-FD71-41F0-B0AC-35EADC656903}"/>
    <cellStyle name="Note 4 9 2 5" xfId="3751" xr:uid="{07456149-B48E-4CFA-AAFF-8974A357F29C}"/>
    <cellStyle name="Note 4 9 3" xfId="1613" xr:uid="{A3062D6E-280B-441B-AA78-33BD6F9ADDCB}"/>
    <cellStyle name="Note 4 9 4" xfId="3752" xr:uid="{8E0BEFE9-4CAB-4BD9-B3DF-912FA990C4E1}"/>
    <cellStyle name="Note 4 9 5" xfId="3753" xr:uid="{F9FD0EF6-7B4E-49EC-AA23-71D47DE769D3}"/>
    <cellStyle name="Note 4 9 6" xfId="3754" xr:uid="{471E61B5-C95F-4ABF-B19A-50A5ABE9E3FE}"/>
    <cellStyle name="Note 5" xfId="562" xr:uid="{77D0339E-4DB4-48A5-A593-B9A517D83EFC}"/>
    <cellStyle name="Note 5 10" xfId="563" xr:uid="{FA228B71-DCA5-4740-ABF3-1E07B4066F62}"/>
    <cellStyle name="Note 5 10 2" xfId="1610" xr:uid="{DD40B5A5-750B-4B26-89DC-D11FF35E3641}"/>
    <cellStyle name="Note 5 10 3" xfId="3755" xr:uid="{357D208A-4DD5-48B2-AA2E-F8530E505069}"/>
    <cellStyle name="Note 5 10 4" xfId="3756" xr:uid="{6C94B184-9029-42AA-ACD7-7A593A271849}"/>
    <cellStyle name="Note 5 10 5" xfId="3757" xr:uid="{828EDFF9-7CA9-44B9-B889-4CF9527A16B1}"/>
    <cellStyle name="Note 5 11" xfId="564" xr:uid="{39FA2891-8EFC-47B4-A0DB-6B0199F92D96}"/>
    <cellStyle name="Note 5 11 2" xfId="1609" xr:uid="{2F27C1CE-6B4C-42D7-A818-5157D9F9FCF4}"/>
    <cellStyle name="Note 5 11 3" xfId="3758" xr:uid="{153F4726-925D-4490-A5B4-0243764C93E5}"/>
    <cellStyle name="Note 5 11 4" xfId="3759" xr:uid="{AC6D716D-53ED-4CE5-81EB-9C69861FAB67}"/>
    <cellStyle name="Note 5 11 5" xfId="3760" xr:uid="{48910E91-1EE3-4096-B5D4-29DF0A86334C}"/>
    <cellStyle name="Note 5 12" xfId="1611" xr:uid="{C49B5185-8226-4965-9025-D471F578B39A}"/>
    <cellStyle name="Note 5 12 2" xfId="3761" xr:uid="{CEDB9FA7-69AC-4892-A043-E01F31D13003}"/>
    <cellStyle name="Note 5 12 3" xfId="3762" xr:uid="{B58DA6D7-92FB-4D89-A907-8006231478F1}"/>
    <cellStyle name="Note 5 12 4" xfId="3763" xr:uid="{105C5857-609D-4105-BF54-114692A57CB2}"/>
    <cellStyle name="Note 5 12 5" xfId="3764" xr:uid="{13B008CD-AD2F-486A-B29A-D70B257293BD}"/>
    <cellStyle name="Note 5 13" xfId="3765" xr:uid="{537482D7-D34E-40A7-BA96-FC794E70812B}"/>
    <cellStyle name="Note 5 14" xfId="3766" xr:uid="{D014D272-9823-496D-81BD-542EA44A8646}"/>
    <cellStyle name="Note 5 15" xfId="3767" xr:uid="{ABC8F04B-9AA0-440E-8BB4-8EBB879CEA48}"/>
    <cellStyle name="Note 5 16" xfId="3768" xr:uid="{D166D859-BAB0-450D-BA32-5F95F20F16FE}"/>
    <cellStyle name="Note 5 2" xfId="565" xr:uid="{C87805D0-E651-44C8-AFB8-DB4C826B0C46}"/>
    <cellStyle name="Note 5 2 2" xfId="566" xr:uid="{4EBB5C5B-3EED-4727-B8FE-0A63C7181B23}"/>
    <cellStyle name="Note 5 2 2 2" xfId="1607" xr:uid="{E8756104-E6C7-4BAB-8957-71E180832E25}"/>
    <cellStyle name="Note 5 2 2 3" xfId="3769" xr:uid="{3A7A348A-75DC-4BCF-96CA-3945CEE0B129}"/>
    <cellStyle name="Note 5 2 2 4" xfId="3770" xr:uid="{95F53BD3-9AE1-414A-9FF8-F431E96421C7}"/>
    <cellStyle name="Note 5 2 2 5" xfId="3771" xr:uid="{72631292-8DFD-4F69-A4F4-5347B38E33B7}"/>
    <cellStyle name="Note 5 2 3" xfId="1608" xr:uid="{33FD4E3D-611F-4898-8C32-353CBD93BD6E}"/>
    <cellStyle name="Note 5 2 4" xfId="3772" xr:uid="{09434FB6-4003-4AA2-9C2B-B551A374D4C4}"/>
    <cellStyle name="Note 5 2 5" xfId="3773" xr:uid="{EC916F7C-C0F9-4A0A-9887-258A68304DC6}"/>
    <cellStyle name="Note 5 2 6" xfId="3774" xr:uid="{D690FC5C-0C7C-424B-A5FF-221121042129}"/>
    <cellStyle name="Note 5 3" xfId="567" xr:uid="{1A7AC5FF-6F76-4EC9-AAEA-54423FF21D38}"/>
    <cellStyle name="Note 5 3 2" xfId="568" xr:uid="{36152805-2BE6-4CBF-BF0E-7E2D07DE75FE}"/>
    <cellStyle name="Note 5 3 2 2" xfId="1605" xr:uid="{3BED3177-FF10-4641-85A3-94B7A36119D4}"/>
    <cellStyle name="Note 5 3 2 3" xfId="3775" xr:uid="{43E93CC4-2C87-49B3-847C-23EDCC0A15F8}"/>
    <cellStyle name="Note 5 3 2 4" xfId="3776" xr:uid="{3AC8A087-F0CE-4033-90AC-57178E1FEC1C}"/>
    <cellStyle name="Note 5 3 2 5" xfId="3777" xr:uid="{4BAF9239-EF61-4B74-AC60-1AF63DAAE229}"/>
    <cellStyle name="Note 5 3 3" xfId="1606" xr:uid="{529158CB-7FD5-45EA-A73E-0422EA6511F8}"/>
    <cellStyle name="Note 5 3 4" xfId="3778" xr:uid="{58D3502D-DBE0-4756-BB87-E964B85FEE7C}"/>
    <cellStyle name="Note 5 3 5" xfId="3779" xr:uid="{1B760A30-15C4-42AA-BE04-4447B6CBF39B}"/>
    <cellStyle name="Note 5 3 6" xfId="3780" xr:uid="{ECF793E5-07A9-4D9D-B9FC-F8FD223D9474}"/>
    <cellStyle name="Note 5 4" xfId="569" xr:uid="{E87728CE-ACDA-4DBB-B8B3-73EDD6A00C90}"/>
    <cellStyle name="Note 5 4 2" xfId="570" xr:uid="{3946A146-3643-4797-9179-413D71188B12}"/>
    <cellStyle name="Note 5 4 2 2" xfId="1603" xr:uid="{4E477DC9-95BF-4C8F-B403-871CD495F18A}"/>
    <cellStyle name="Note 5 4 2 3" xfId="3781" xr:uid="{208E02B1-0D1D-4F3C-97FC-DDEDF43BE795}"/>
    <cellStyle name="Note 5 4 2 4" xfId="3782" xr:uid="{5D2F0840-5D90-4C88-959D-07FA79625596}"/>
    <cellStyle name="Note 5 4 2 5" xfId="3783" xr:uid="{6ED77094-27B7-42DA-BB15-0C1C5D0EFCAB}"/>
    <cellStyle name="Note 5 4 3" xfId="1604" xr:uid="{B25BA3F4-5CAE-40F3-B5C4-20EE5CDB7EBD}"/>
    <cellStyle name="Note 5 4 4" xfId="3784" xr:uid="{7B9A46C9-0EB6-41D5-B32E-B61463FBE64F}"/>
    <cellStyle name="Note 5 4 5" xfId="3785" xr:uid="{DDF21B54-BB1F-48CE-AF3D-29A240BBFA4A}"/>
    <cellStyle name="Note 5 4 6" xfId="3786" xr:uid="{D253D874-3458-43E4-8952-C6020FAE3F8D}"/>
    <cellStyle name="Note 5 5" xfId="571" xr:uid="{7422570A-DDB4-4524-AE14-02D480F602CF}"/>
    <cellStyle name="Note 5 5 2" xfId="572" xr:uid="{630D643D-EAC8-4A4B-9BE2-B6A6043A3083}"/>
    <cellStyle name="Note 5 5 2 2" xfId="1601" xr:uid="{E96C85A8-4C44-4C12-AD25-D5F2A784A4FD}"/>
    <cellStyle name="Note 5 5 2 3" xfId="3787" xr:uid="{3B53D3BA-4DA7-4150-8639-055AED0CC92E}"/>
    <cellStyle name="Note 5 5 2 4" xfId="3788" xr:uid="{9B8EFBC1-4E05-433A-8CEE-C8F6083BE77F}"/>
    <cellStyle name="Note 5 5 2 5" xfId="3789" xr:uid="{AA625358-8404-498A-8BED-1D800EEBA18F}"/>
    <cellStyle name="Note 5 5 3" xfId="1602" xr:uid="{8F476265-FD15-49A4-8ACC-CD432977CF07}"/>
    <cellStyle name="Note 5 5 4" xfId="3790" xr:uid="{CD34BAD7-D415-490A-BAD6-67A9FFD502AC}"/>
    <cellStyle name="Note 5 5 5" xfId="3791" xr:uid="{8F2D9EA5-190B-4167-8FE4-40D15C4DF0FA}"/>
    <cellStyle name="Note 5 5 6" xfId="3792" xr:uid="{0BF5003A-2B4D-450A-9D3C-6C3F039952CD}"/>
    <cellStyle name="Note 5 6" xfId="573" xr:uid="{A5F6B81E-E69A-4372-B17F-9DC91CB71C02}"/>
    <cellStyle name="Note 5 6 2" xfId="574" xr:uid="{8B814E31-06E5-40CD-AB1D-D247A968D94D}"/>
    <cellStyle name="Note 5 6 2 2" xfId="1599" xr:uid="{B4C9E18F-2F9C-4C9A-9377-0BCA6C41CBBB}"/>
    <cellStyle name="Note 5 6 2 3" xfId="3793" xr:uid="{DD43ED62-19BF-481F-A3B8-442EC638CAEE}"/>
    <cellStyle name="Note 5 6 2 4" xfId="3794" xr:uid="{36C7961F-7DF3-453E-93EE-0E1C10A5C666}"/>
    <cellStyle name="Note 5 6 2 5" xfId="3795" xr:uid="{5102217A-B4A4-4B98-BB41-EB13CD44CE12}"/>
    <cellStyle name="Note 5 6 3" xfId="1600" xr:uid="{6DC5304C-7825-400A-BF2A-A9A1D82EB50B}"/>
    <cellStyle name="Note 5 6 4" xfId="3796" xr:uid="{A04C9BD1-06CA-4D54-BDC3-2B11B724006D}"/>
    <cellStyle name="Note 5 6 5" xfId="3797" xr:uid="{5733A9BA-8EDB-4BBC-B661-04236190A929}"/>
    <cellStyle name="Note 5 6 6" xfId="3798" xr:uid="{8DC03E7B-336F-46FC-929F-FF9B269472FC}"/>
    <cellStyle name="Note 5 7" xfId="575" xr:uid="{4777004B-6F92-4B14-B882-929CCDC8569F}"/>
    <cellStyle name="Note 5 7 2" xfId="576" xr:uid="{65D13EAD-BD73-49FB-80F6-4477662F2066}"/>
    <cellStyle name="Note 5 7 2 2" xfId="1597" xr:uid="{7948C9A1-3F52-4D4E-B8D2-1CC81F571CEA}"/>
    <cellStyle name="Note 5 7 2 3" xfId="3799" xr:uid="{E2262CBB-F07C-4975-A24A-66E3F0CF4989}"/>
    <cellStyle name="Note 5 7 2 4" xfId="3800" xr:uid="{856B2351-F958-40D3-9984-F1F02DB04A38}"/>
    <cellStyle name="Note 5 7 2 5" xfId="3801" xr:uid="{9AB37DDF-AE2A-4A56-A544-FBC96CFD282B}"/>
    <cellStyle name="Note 5 7 3" xfId="1598" xr:uid="{424638D5-583A-40F4-8698-6BD74388C65B}"/>
    <cellStyle name="Note 5 7 4" xfId="3802" xr:uid="{03C154AC-2DF7-4D15-A592-8A6B723A5959}"/>
    <cellStyle name="Note 5 7 5" xfId="3803" xr:uid="{72638176-8BB4-4DE7-8B7A-208DFEA0E833}"/>
    <cellStyle name="Note 5 7 6" xfId="3804" xr:uid="{810A38A8-763F-489A-8800-0B0109E1C169}"/>
    <cellStyle name="Note 5 8" xfId="577" xr:uid="{38FE3FA1-CBB5-47AE-BCFB-DC6801483C05}"/>
    <cellStyle name="Note 5 8 2" xfId="578" xr:uid="{1DF7E512-48BF-4499-ACD3-157DDAB505A0}"/>
    <cellStyle name="Note 5 8 2 2" xfId="1595" xr:uid="{94B1C550-070D-4BBF-BFF9-D30653ACF7B1}"/>
    <cellStyle name="Note 5 8 2 3" xfId="3805" xr:uid="{8CF1A906-8379-4D66-A600-FCE733C25A59}"/>
    <cellStyle name="Note 5 8 2 4" xfId="3806" xr:uid="{2EFDD519-AA48-46E9-AB14-B585DD40938A}"/>
    <cellStyle name="Note 5 8 2 5" xfId="3807" xr:uid="{849D5E62-5D8B-4903-AF02-D6E7145880E5}"/>
    <cellStyle name="Note 5 8 3" xfId="1596" xr:uid="{CB70557A-C7B5-45F7-A822-07D2F836B71E}"/>
    <cellStyle name="Note 5 8 4" xfId="3808" xr:uid="{3491ADF3-339B-41A3-8F8F-5989B683095B}"/>
    <cellStyle name="Note 5 8 5" xfId="3809" xr:uid="{729D9193-5F80-4272-AD72-10B0F2FAFBE9}"/>
    <cellStyle name="Note 5 8 6" xfId="3810" xr:uid="{04B1CB0A-F57E-4602-8D30-A872B255479E}"/>
    <cellStyle name="Note 5 9" xfId="579" xr:uid="{D2E90A69-0BF6-4860-B850-CF268CDB917B}"/>
    <cellStyle name="Note 5 9 2" xfId="580" xr:uid="{29BD8219-C590-4073-9757-C5D919AFED86}"/>
    <cellStyle name="Note 5 9 2 2" xfId="1182" xr:uid="{F3B3C4FA-4177-4598-9CC4-DC66D8726175}"/>
    <cellStyle name="Note 5 9 2 3" xfId="3811" xr:uid="{4A310A34-D292-430B-B5C1-5701ADE5ECA1}"/>
    <cellStyle name="Note 5 9 2 4" xfId="3812" xr:uid="{C943362F-2147-490D-B59C-DD4B7796D699}"/>
    <cellStyle name="Note 5 9 2 5" xfId="3813" xr:uid="{FA7A8130-5E5E-494A-9399-D23E96A13771}"/>
    <cellStyle name="Note 5 9 3" xfId="1594" xr:uid="{BA8A5F53-06E5-4885-AC1A-35F224C9551D}"/>
    <cellStyle name="Note 5 9 4" xfId="3814" xr:uid="{8DFA2753-C399-48DA-94A5-9422C6467AEB}"/>
    <cellStyle name="Note 5 9 5" xfId="3815" xr:uid="{347CFB0C-011D-40FF-A865-45CD208B1148}"/>
    <cellStyle name="Note 5 9 6" xfId="3816" xr:uid="{D6DE6852-79FE-4C57-911E-FCBD62A19702}"/>
    <cellStyle name="Note 6" xfId="581" xr:uid="{A33D0383-AED8-4458-B8D1-6A32F99811E2}"/>
    <cellStyle name="Note 6 10" xfId="582" xr:uid="{5B795983-0917-40C5-8584-A95DD33590FE}"/>
    <cellStyle name="Note 6 10 2" xfId="1187" xr:uid="{15272A74-73BA-4586-A0B8-5B2E219B1644}"/>
    <cellStyle name="Note 6 10 3" xfId="3817" xr:uid="{F5651FD4-D595-495D-B9B6-5F676DEB6FED}"/>
    <cellStyle name="Note 6 10 4" xfId="3818" xr:uid="{5266300A-27BC-4C17-887F-E9F89BB0D196}"/>
    <cellStyle name="Note 6 10 5" xfId="3819" xr:uid="{24B08878-F966-4606-83A1-3BDCF5CE43DE}"/>
    <cellStyle name="Note 6 11" xfId="583" xr:uid="{029FE452-8533-42BF-8FF5-DDF9362F9389}"/>
    <cellStyle name="Note 6 11 2" xfId="1180" xr:uid="{2B0846CF-08BB-4831-8090-AF39FE9FAF7E}"/>
    <cellStyle name="Note 6 11 3" xfId="3820" xr:uid="{AB3372DD-DBD8-4676-A30A-DD8D1A833C40}"/>
    <cellStyle name="Note 6 11 4" xfId="3821" xr:uid="{FDA7FEE8-B58A-4F2C-8F25-521246C2DC53}"/>
    <cellStyle name="Note 6 11 5" xfId="3822" xr:uid="{03E70336-AC62-4485-B787-8ED63F3239BC}"/>
    <cellStyle name="Note 6 12" xfId="1181" xr:uid="{0CDB98EA-E44E-4736-AC39-A80B4CDF1CD7}"/>
    <cellStyle name="Note 6 12 2" xfId="3823" xr:uid="{59AAFFD4-4DF8-4062-88C6-4E55F51C5B0E}"/>
    <cellStyle name="Note 6 12 3" xfId="3824" xr:uid="{E715F2E3-6B45-46EC-9381-BC2FFAC6A2E7}"/>
    <cellStyle name="Note 6 12 4" xfId="3825" xr:uid="{25D513F5-374A-4A39-A0C0-5F1F016F7829}"/>
    <cellStyle name="Note 6 12 5" xfId="3826" xr:uid="{BFABADB5-5466-4BED-9664-0DD396A4AB23}"/>
    <cellStyle name="Note 6 13" xfId="3827" xr:uid="{6D02ADF3-F693-492B-8BAF-54986D87CE3A}"/>
    <cellStyle name="Note 6 14" xfId="3828" xr:uid="{DA172536-5789-4CCE-9353-1A16D04F2BA9}"/>
    <cellStyle name="Note 6 15" xfId="3829" xr:uid="{1A138B98-3CE8-4810-B405-CB60538B6015}"/>
    <cellStyle name="Note 6 16" xfId="3830" xr:uid="{6DD7831E-67E1-43D6-830C-A92AC70B8223}"/>
    <cellStyle name="Note 6 2" xfId="584" xr:uid="{45CAFD95-1936-4963-9528-6DD47AA2B738}"/>
    <cellStyle name="Note 6 2 2" xfId="585" xr:uid="{741DA352-81E4-42EF-BF4B-ACCF02C78883}"/>
    <cellStyle name="Note 6 2 2 2" xfId="1178" xr:uid="{022FE011-4043-470D-9CCC-03F556AE6CC0}"/>
    <cellStyle name="Note 6 2 2 3" xfId="3831" xr:uid="{25836E25-675A-40CC-A54D-7F21EC124567}"/>
    <cellStyle name="Note 6 2 2 4" xfId="3832" xr:uid="{6AF3BB12-3402-4029-82F2-EB34AFBBDAB1}"/>
    <cellStyle name="Note 6 2 2 5" xfId="3833" xr:uid="{27F487DF-D268-4763-AD29-9BC079A304E8}"/>
    <cellStyle name="Note 6 2 3" xfId="1179" xr:uid="{55F72B22-1D4E-44B8-A2D1-CC3B0B2A7F49}"/>
    <cellStyle name="Note 6 2 4" xfId="3834" xr:uid="{54FBA317-D5CE-4F8F-A385-5CAC3C6E6488}"/>
    <cellStyle name="Note 6 2 5" xfId="3835" xr:uid="{EAC78414-F1C6-44F5-830F-9A0D0C86AF4D}"/>
    <cellStyle name="Note 6 2 6" xfId="3836" xr:uid="{0B039E3E-CC66-4FDB-B0A9-94B596FA8CC2}"/>
    <cellStyle name="Note 6 3" xfId="586" xr:uid="{C5E94248-33B3-4291-8BA3-4CB63CF1DE77}"/>
    <cellStyle name="Note 6 3 2" xfId="587" xr:uid="{A1110F04-BFB8-4203-9D73-EAFD862E3909}"/>
    <cellStyle name="Note 6 3 2 2" xfId="1194" xr:uid="{BC047F0E-7405-448A-9E21-FCF1ECCE3EEF}"/>
    <cellStyle name="Note 6 3 2 3" xfId="3837" xr:uid="{6BA6DFA0-3E9E-46E1-BC66-34B9728662A0}"/>
    <cellStyle name="Note 6 3 2 4" xfId="3838" xr:uid="{91C4F7D5-2731-4F15-A0C2-ED003E9843E0}"/>
    <cellStyle name="Note 6 3 2 5" xfId="3839" xr:uid="{5AF290E5-54EE-4226-ACC7-B1FAEB016E7B}"/>
    <cellStyle name="Note 6 3 3" xfId="1593" xr:uid="{B7372709-83EF-4F43-AB9E-04A7A1F2775E}"/>
    <cellStyle name="Note 6 3 4" xfId="3840" xr:uid="{32FCB3F5-2B5D-4127-8FEB-4B70EC75F4E6}"/>
    <cellStyle name="Note 6 3 5" xfId="3841" xr:uid="{BC5C8C72-4659-4C77-8F22-A5632F473E7B}"/>
    <cellStyle name="Note 6 3 6" xfId="3842" xr:uid="{EA623B3F-0002-4E3B-8B58-02DEF6B45A4E}"/>
    <cellStyle name="Note 6 4" xfId="588" xr:uid="{C4999D7A-8431-47B1-A45B-B802CDDA565A}"/>
    <cellStyle name="Note 6 4 2" xfId="589" xr:uid="{F7FB944B-929B-47DB-8C12-F3F85FA7C601}"/>
    <cellStyle name="Note 6 4 2 2" xfId="1197" xr:uid="{1E00B5A6-5203-4E99-80E9-BB1695082145}"/>
    <cellStyle name="Note 6 4 2 3" xfId="3843" xr:uid="{8AC6DD00-C004-43D7-9210-8782022F25C5}"/>
    <cellStyle name="Note 6 4 2 4" xfId="3844" xr:uid="{A7B0CF1E-BD9E-41B6-9865-E0F309E68F19}"/>
    <cellStyle name="Note 6 4 2 5" xfId="3845" xr:uid="{FBAECBD3-0E55-4C55-8975-4E968723C5BF}"/>
    <cellStyle name="Note 6 4 3" xfId="1192" xr:uid="{A0C8EED0-B6D5-473A-89D8-6571BA92CFFA}"/>
    <cellStyle name="Note 6 4 4" xfId="3846" xr:uid="{2B098E2F-626B-4617-8590-E7D6B7576104}"/>
    <cellStyle name="Note 6 4 5" xfId="3847" xr:uid="{0B7662EA-E9F4-4D95-89D7-1A29ABBF0C91}"/>
    <cellStyle name="Note 6 4 6" xfId="3848" xr:uid="{4F28EAD9-3E8C-495D-AD7D-67D3202735B9}"/>
    <cellStyle name="Note 6 5" xfId="590" xr:uid="{D0601CF0-2EE8-458C-81E6-1BA97590D462}"/>
    <cellStyle name="Note 6 5 2" xfId="591" xr:uid="{97F786CF-D16C-4FDC-AD9D-75960A444107}"/>
    <cellStyle name="Note 6 5 2 2" xfId="1572" xr:uid="{087E053D-C839-436F-B877-75AB4BA169C2}"/>
    <cellStyle name="Note 6 5 2 3" xfId="3849" xr:uid="{07FE6053-0F45-4D00-A32D-FEFF36B9EDB6}"/>
    <cellStyle name="Note 6 5 2 4" xfId="3850" xr:uid="{A5892573-2D52-428C-A087-0FDC20DBF811}"/>
    <cellStyle name="Note 6 5 2 5" xfId="3851" xr:uid="{A6FC0C41-8771-48E9-9385-4144F4B902E3}"/>
    <cellStyle name="Note 6 5 3" xfId="1191" xr:uid="{65E1A438-EEF6-4E77-B0F8-CCABD5DF14E5}"/>
    <cellStyle name="Note 6 5 4" xfId="3852" xr:uid="{BC953448-EBCF-451A-877A-F4FA59BA72AA}"/>
    <cellStyle name="Note 6 5 5" xfId="3853" xr:uid="{BFF7FA1D-34E9-45F7-90D8-04E0188BE582}"/>
    <cellStyle name="Note 6 5 6" xfId="3854" xr:uid="{2291B74E-3994-42E1-A9FB-C494A309C3EE}"/>
    <cellStyle name="Note 6 6" xfId="592" xr:uid="{B5A1FBEB-10EE-42CC-83B7-0D3601F4A617}"/>
    <cellStyle name="Note 6 6 2" xfId="593" xr:uid="{71BBB219-2E69-4C71-B902-122C1516661F}"/>
    <cellStyle name="Note 6 6 2 2" xfId="1188" xr:uid="{38995058-2DB4-4857-9628-69FC6F1A156F}"/>
    <cellStyle name="Note 6 6 2 3" xfId="3855" xr:uid="{955851FB-3EC9-4FA4-8AED-27A2A9B855BF}"/>
    <cellStyle name="Note 6 6 2 4" xfId="3856" xr:uid="{DCBC06C8-D981-4C70-9093-E8D9CDAAD312}"/>
    <cellStyle name="Note 6 6 2 5" xfId="3857" xr:uid="{100B62DA-DC97-4B76-B398-7FB6E2C0D1AE}"/>
    <cellStyle name="Note 6 6 3" xfId="1189" xr:uid="{26EC6081-838F-4FEE-85A9-F7F63AECA9E3}"/>
    <cellStyle name="Note 6 6 4" xfId="3858" xr:uid="{4080CA50-7D09-4628-8493-364938E9D5E8}"/>
    <cellStyle name="Note 6 6 5" xfId="3859" xr:uid="{991D81DB-BCAC-41BD-9555-F3B15CD90531}"/>
    <cellStyle name="Note 6 6 6" xfId="3860" xr:uid="{18F4154D-F352-442A-A773-FDE632C87729}"/>
    <cellStyle name="Note 6 7" xfId="594" xr:uid="{0F202C97-2BFB-4315-8E7B-B075FA23C8D1}"/>
    <cellStyle name="Note 6 7 2" xfId="595" xr:uid="{5ACE5FFE-1E25-4CAE-B4F4-5628CB59F74A}"/>
    <cellStyle name="Note 6 7 2 2" xfId="2140" xr:uid="{64656A05-0E34-4C63-9117-8F11819CCFB2}"/>
    <cellStyle name="Note 6 7 2 3" xfId="3861" xr:uid="{DEBB6F2C-627B-4EC0-A164-82F6008614B0}"/>
    <cellStyle name="Note 6 7 2 4" xfId="3862" xr:uid="{75CE89D8-39DC-44EA-A1BF-E106EE063744}"/>
    <cellStyle name="Note 6 7 2 5" xfId="3863" xr:uid="{C3D1FEB5-7460-455B-80D6-747B5AB95B9D}"/>
    <cellStyle name="Note 6 7 3" xfId="1140" xr:uid="{EB9B1A6F-82D1-43EF-B838-BD51D94B56CB}"/>
    <cellStyle name="Note 6 7 4" xfId="3864" xr:uid="{3FB0C6E8-809B-49E3-B743-931EDB8E16BE}"/>
    <cellStyle name="Note 6 7 5" xfId="3865" xr:uid="{1C5B990C-0C72-46CA-8456-71C71422E903}"/>
    <cellStyle name="Note 6 7 6" xfId="3866" xr:uid="{0D416CDD-B7A8-4BB3-BDE7-D8A70048770F}"/>
    <cellStyle name="Note 6 8" xfId="596" xr:uid="{DCF2FECF-D8E4-4E9C-89EF-45EB6491BD7C}"/>
    <cellStyle name="Note 6 8 2" xfId="597" xr:uid="{086C69E0-E9EE-43C8-B0B3-20D6FE6B469B}"/>
    <cellStyle name="Note 6 8 2 2" xfId="2139" xr:uid="{C24981A6-AFC3-4DBC-BEC3-595F901D3D3C}"/>
    <cellStyle name="Note 6 8 2 3" xfId="3867" xr:uid="{BA743591-EDE5-4CF3-9265-0682AD2F5B93}"/>
    <cellStyle name="Note 6 8 2 4" xfId="3868" xr:uid="{8E0FB6A7-218A-4052-83DD-4437A185E401}"/>
    <cellStyle name="Note 6 8 2 5" xfId="3869" xr:uid="{EB47645C-2D60-4173-B659-14066A916F64}"/>
    <cellStyle name="Note 6 8 3" xfId="1177" xr:uid="{A1EDB37E-AAA1-4DDA-A8A3-11BB776CAEA3}"/>
    <cellStyle name="Note 6 8 4" xfId="3870" xr:uid="{D443E3A7-52FB-483B-A99B-F99E76046D63}"/>
    <cellStyle name="Note 6 8 5" xfId="3871" xr:uid="{BAB35FA6-8316-4EA3-9FB2-8A194CDB1A6B}"/>
    <cellStyle name="Note 6 8 6" xfId="3872" xr:uid="{992F6878-4D08-4DDA-B3B3-E5F1DA0707CC}"/>
    <cellStyle name="Note 6 9" xfId="598" xr:uid="{9DDA3D7B-1431-4658-B6C6-DB83F4A7EFD3}"/>
    <cellStyle name="Note 6 9 2" xfId="599" xr:uid="{8E6E6F25-140B-412C-8AEE-7C180EF7453A}"/>
    <cellStyle name="Note 6 9 2 2" xfId="1571" xr:uid="{B2BAB68D-D8AD-4514-8998-EA035B628490}"/>
    <cellStyle name="Note 6 9 2 3" xfId="3873" xr:uid="{4A9E8BAF-6076-4BFB-B632-F6D4760CF318}"/>
    <cellStyle name="Note 6 9 2 4" xfId="3874" xr:uid="{FEC9A906-3DAE-4C75-9C7A-233DC42F1A73}"/>
    <cellStyle name="Note 6 9 2 5" xfId="3875" xr:uid="{CB838835-DDFA-44C7-8963-53756BD3811A}"/>
    <cellStyle name="Note 6 9 3" xfId="1176" xr:uid="{4E3E8E60-86AF-4B22-B388-ED76D67B359E}"/>
    <cellStyle name="Note 6 9 4" xfId="3876" xr:uid="{9A5CA971-AA4F-431B-89E9-FBEAA1B3CD9F}"/>
    <cellStyle name="Note 6 9 5" xfId="3877" xr:uid="{F4B09A2E-7E01-4B63-9459-C85168D1BCFE}"/>
    <cellStyle name="Note 6 9 6" xfId="3878" xr:uid="{3F33E4AE-F87F-4A8E-802C-2CC0BEE9D0AD}"/>
    <cellStyle name="Note 7" xfId="600" xr:uid="{87D459AE-2EB2-4F66-94BD-7E5ED4F5A3CA}"/>
    <cellStyle name="Note 7 10" xfId="601" xr:uid="{7B142624-486B-4F58-A31A-C68A811D6623}"/>
    <cellStyle name="Note 7 10 2" xfId="1569" xr:uid="{7977E8DD-0643-44BA-8DE6-F61614170628}"/>
    <cellStyle name="Note 7 10 3" xfId="3879" xr:uid="{EB3A4576-1902-4003-BF99-B6C48BD14380}"/>
    <cellStyle name="Note 7 10 4" xfId="3880" xr:uid="{A433C81F-B48F-4684-8758-96F0EDEF1D1A}"/>
    <cellStyle name="Note 7 10 5" xfId="3881" xr:uid="{23BED00D-4FA5-49B2-B51E-D13722BE7B10}"/>
    <cellStyle name="Note 7 11" xfId="602" xr:uid="{7BB1C375-F7A5-48A1-B547-8DCFBD694321}"/>
    <cellStyle name="Note 7 11 2" xfId="1568" xr:uid="{96E20F85-70C5-4B8E-830C-BB88C82DCFD2}"/>
    <cellStyle name="Note 7 11 3" xfId="3882" xr:uid="{D5DD7D80-ABF2-46A8-BE6C-7086189BB230}"/>
    <cellStyle name="Note 7 11 4" xfId="3883" xr:uid="{55874D90-348A-44BC-B840-F3217F4216E4}"/>
    <cellStyle name="Note 7 11 5" xfId="3884" xr:uid="{C9A0FD77-6C28-4DEE-B281-99DAC73F8E7D}"/>
    <cellStyle name="Note 7 12" xfId="1570" xr:uid="{DBC7CDF3-831F-44A4-B6FB-86CA6BC4B6CE}"/>
    <cellStyle name="Note 7 12 2" xfId="3885" xr:uid="{D9AED1E6-60F5-4A07-BA46-2C2D22E25DEA}"/>
    <cellStyle name="Note 7 12 3" xfId="3886" xr:uid="{A0DD4BB3-50D0-430A-AC2B-9108C27655A8}"/>
    <cellStyle name="Note 7 12 4" xfId="3887" xr:uid="{6EACDFC6-A59D-42FA-ABD8-82FEF5FA6A45}"/>
    <cellStyle name="Note 7 12 5" xfId="3888" xr:uid="{A3817EC2-536F-4111-A605-665BF9862731}"/>
    <cellStyle name="Note 7 13" xfId="3889" xr:uid="{BD4639EE-58A0-46E0-A450-930D31D43A31}"/>
    <cellStyle name="Note 7 14" xfId="3890" xr:uid="{1DB25D6E-9EE9-4BC9-BAB2-2A9942E89F82}"/>
    <cellStyle name="Note 7 15" xfId="3891" xr:uid="{56EF3AD4-3396-4F32-AEE1-2415CD91AD4D}"/>
    <cellStyle name="Note 7 16" xfId="3892" xr:uid="{F1D877F8-6BB1-4B06-8E07-37EC92E6E338}"/>
    <cellStyle name="Note 7 2" xfId="603" xr:uid="{C79FC676-C5D5-4F0F-8E64-5BB5641C640C}"/>
    <cellStyle name="Note 7 2 2" xfId="604" xr:uid="{E4B78922-45BA-495E-85AA-D8C10CD15C30}"/>
    <cellStyle name="Note 7 2 2 2" xfId="1566" xr:uid="{A7A6ACC4-AC45-46EE-8BC3-0E104E204B21}"/>
    <cellStyle name="Note 7 2 2 3" xfId="3893" xr:uid="{31E9F0BD-6861-461D-9C82-A690D728A129}"/>
    <cellStyle name="Note 7 2 2 4" xfId="3894" xr:uid="{68FBC58D-BF50-4594-AB6B-A38FB6749FA1}"/>
    <cellStyle name="Note 7 2 2 5" xfId="3895" xr:uid="{83A1B38D-1BC7-4FE4-92B1-6AF10FBEDE51}"/>
    <cellStyle name="Note 7 2 3" xfId="1567" xr:uid="{1E48EFC7-2E77-4C4E-9018-3342568C7433}"/>
    <cellStyle name="Note 7 2 4" xfId="3896" xr:uid="{0A164B27-966F-4746-93E4-47D38D62E596}"/>
    <cellStyle name="Note 7 2 5" xfId="3897" xr:uid="{67717DDF-40D5-40FB-96DF-C9BA1BD4E405}"/>
    <cellStyle name="Note 7 2 6" xfId="3898" xr:uid="{A3624715-8541-4050-A381-FC758145F121}"/>
    <cellStyle name="Note 7 3" xfId="605" xr:uid="{B438D136-7497-4A25-9669-86CAE78B0698}"/>
    <cellStyle name="Note 7 3 2" xfId="606" xr:uid="{6B3DEABD-550C-4435-9A7D-6EB0882546A7}"/>
    <cellStyle name="Note 7 3 2 2" xfId="1564" xr:uid="{463F0C1B-BDFE-476F-9858-68FB400BF80A}"/>
    <cellStyle name="Note 7 3 2 3" xfId="3899" xr:uid="{2904071A-15C0-48B1-9267-049E537DFDE2}"/>
    <cellStyle name="Note 7 3 2 4" xfId="3900" xr:uid="{4EDFF9FC-F67E-4A0D-BC55-891941F2DB68}"/>
    <cellStyle name="Note 7 3 2 5" xfId="3901" xr:uid="{903701CA-888B-498B-86EF-25C0EB7D81CC}"/>
    <cellStyle name="Note 7 3 3" xfId="1565" xr:uid="{B355E8C3-3AD5-4574-B5F5-A7A5C5858ED7}"/>
    <cellStyle name="Note 7 3 4" xfId="3902" xr:uid="{768B2D26-1D7C-4F8F-A0CC-3BFD7384552E}"/>
    <cellStyle name="Note 7 3 5" xfId="3903" xr:uid="{2DACD058-AAFE-49CD-A343-469432DD245D}"/>
    <cellStyle name="Note 7 3 6" xfId="3904" xr:uid="{8BCE75B0-28AC-4712-B254-6EACF1846A71}"/>
    <cellStyle name="Note 7 4" xfId="607" xr:uid="{00CA7F18-0961-45AF-8282-1033C9C910F2}"/>
    <cellStyle name="Note 7 4 2" xfId="608" xr:uid="{E912DEC9-34A8-4ACF-96B5-D979C2DE7921}"/>
    <cellStyle name="Note 7 4 2 2" xfId="1562" xr:uid="{B29570FB-C3AF-4CA6-B793-030DDF338871}"/>
    <cellStyle name="Note 7 4 2 3" xfId="3905" xr:uid="{BB6D4E18-CD5C-4B42-B498-EAB0E76C0333}"/>
    <cellStyle name="Note 7 4 2 4" xfId="3906" xr:uid="{8C361EBC-0484-4664-9A95-6B1FB786E685}"/>
    <cellStyle name="Note 7 4 2 5" xfId="3907" xr:uid="{F2FFEC6C-02C0-4BFA-AD1D-3B27EF20EB24}"/>
    <cellStyle name="Note 7 4 3" xfId="1563" xr:uid="{2C867651-6A54-4C50-9910-E2881A3FA24D}"/>
    <cellStyle name="Note 7 4 4" xfId="3908" xr:uid="{424BBAA2-7BAF-492E-9763-754281295CF1}"/>
    <cellStyle name="Note 7 4 5" xfId="3909" xr:uid="{B27B14D2-20AD-4CD0-900F-1EDC6C0A0605}"/>
    <cellStyle name="Note 7 4 6" xfId="3910" xr:uid="{7BB8FBB2-B899-4699-8E30-7D8BE477DB33}"/>
    <cellStyle name="Note 7 5" xfId="609" xr:uid="{00C34F4F-7F4D-455A-AFB1-618069B28CC3}"/>
    <cellStyle name="Note 7 5 2" xfId="610" xr:uid="{D7DBAD0B-7599-497F-8CFD-8B2AFB9D55AA}"/>
    <cellStyle name="Note 7 5 2 2" xfId="1560" xr:uid="{0DA5193F-9284-40F4-9D51-6C426D9BE6D7}"/>
    <cellStyle name="Note 7 5 2 3" xfId="3911" xr:uid="{8082BFC5-1342-4DFA-8825-B7E7AC993B53}"/>
    <cellStyle name="Note 7 5 2 4" xfId="3912" xr:uid="{33B530D2-E0B5-48C7-B6DE-C3BF8C20E405}"/>
    <cellStyle name="Note 7 5 2 5" xfId="3913" xr:uid="{FCA31ABD-F8F1-4BDE-B9C1-A133B613E67A}"/>
    <cellStyle name="Note 7 5 3" xfId="1561" xr:uid="{41EF5805-6772-437B-8A5A-56B193C66840}"/>
    <cellStyle name="Note 7 5 4" xfId="3914" xr:uid="{02371399-1D7A-43BB-9EBD-E7A5E1537B78}"/>
    <cellStyle name="Note 7 5 5" xfId="3915" xr:uid="{3CE24471-F3AC-4A2A-859E-A0ADADB39E17}"/>
    <cellStyle name="Note 7 5 6" xfId="3916" xr:uid="{75E5AE77-BFA1-435F-9564-FB93B75CB98B}"/>
    <cellStyle name="Note 7 6" xfId="611" xr:uid="{00AD28EE-7B90-4094-9F29-8B848C60DBE6}"/>
    <cellStyle name="Note 7 6 2" xfId="612" xr:uid="{CF80FD92-ADB3-425B-9223-D86DB6F1285C}"/>
    <cellStyle name="Note 7 6 2 2" xfId="1558" xr:uid="{AB00CED0-C064-48B9-AF56-301E379F584D}"/>
    <cellStyle name="Note 7 6 2 3" xfId="3917" xr:uid="{D67135F0-4BD5-4B4E-9983-341BC4213150}"/>
    <cellStyle name="Note 7 6 2 4" xfId="3918" xr:uid="{5C2014A1-96AC-4A0D-AE09-D2F8765CABD0}"/>
    <cellStyle name="Note 7 6 2 5" xfId="3919" xr:uid="{D8812B14-108D-4C32-A314-992A5C2DF3D6}"/>
    <cellStyle name="Note 7 6 3" xfId="1559" xr:uid="{1B0379D5-AEC9-4704-8C5D-261589E71B93}"/>
    <cellStyle name="Note 7 6 4" xfId="3920" xr:uid="{2225087D-DD94-4605-85F4-42428860563D}"/>
    <cellStyle name="Note 7 6 5" xfId="3921" xr:uid="{9D55585D-4072-4565-AB04-4DE422D924E6}"/>
    <cellStyle name="Note 7 6 6" xfId="3922" xr:uid="{CF27B314-8087-40A7-B6F3-A17349EBAC15}"/>
    <cellStyle name="Note 7 7" xfId="613" xr:uid="{1936176B-6C52-46C7-931B-9DA6ADE0FE17}"/>
    <cellStyle name="Note 7 7 2" xfId="614" xr:uid="{E6E8163C-4441-42B7-9F9A-BB8BB6CBD893}"/>
    <cellStyle name="Note 7 7 2 2" xfId="1556" xr:uid="{E816C716-DEFA-4D8E-A5BF-1F1DB7C98617}"/>
    <cellStyle name="Note 7 7 2 3" xfId="3923" xr:uid="{AB76926E-E419-422F-A002-076CA3C25F6D}"/>
    <cellStyle name="Note 7 7 2 4" xfId="3924" xr:uid="{DB993510-D299-479A-8ADD-D62E40BBC8DC}"/>
    <cellStyle name="Note 7 7 2 5" xfId="3925" xr:uid="{E1BD2C8F-787D-433A-9F3E-ADD777A32E6A}"/>
    <cellStyle name="Note 7 7 3" xfId="1557" xr:uid="{6439F274-06C7-460F-9BC4-76BC1B2522C5}"/>
    <cellStyle name="Note 7 7 4" xfId="3926" xr:uid="{5E12563D-CAFE-4463-B2AF-74908507CB2A}"/>
    <cellStyle name="Note 7 7 5" xfId="3927" xr:uid="{BC1BF305-C5FC-4604-8CBC-50114EBA83D0}"/>
    <cellStyle name="Note 7 7 6" xfId="3928" xr:uid="{64FE1E7D-9781-41E2-B86E-FDFEFE78C8CA}"/>
    <cellStyle name="Note 7 8" xfId="615" xr:uid="{8A35EA6C-BAAA-4BBD-B7A1-0515AF448A50}"/>
    <cellStyle name="Note 7 8 2" xfId="616" xr:uid="{C3489609-D426-49B1-A2D4-B5C3722879F5}"/>
    <cellStyle name="Note 7 8 2 2" xfId="1554" xr:uid="{6BB81154-F453-4A86-A0EA-B043FE7AA00C}"/>
    <cellStyle name="Note 7 8 2 3" xfId="3929" xr:uid="{87F300BF-8944-4187-817B-507CD99915FE}"/>
    <cellStyle name="Note 7 8 2 4" xfId="3930" xr:uid="{88131BE9-2DF1-431A-B838-46C8DF8DD905}"/>
    <cellStyle name="Note 7 8 2 5" xfId="3931" xr:uid="{D5EE47E7-D5C0-4774-8F6E-0CF5ACD60363}"/>
    <cellStyle name="Note 7 8 3" xfId="1555" xr:uid="{2C0B33FD-F0E3-4471-A7FA-5344322334C6}"/>
    <cellStyle name="Note 7 8 4" xfId="3932" xr:uid="{ED93B4AB-B674-47AB-B154-3C0F3B2C99FE}"/>
    <cellStyle name="Note 7 8 5" xfId="3933" xr:uid="{C1E2F355-F823-4F4C-B4A8-CBA8EA0B6929}"/>
    <cellStyle name="Note 7 8 6" xfId="3934" xr:uid="{C43B718F-B692-412D-9649-BEAD1ED1D5C8}"/>
    <cellStyle name="Note 7 9" xfId="617" xr:uid="{04331A7A-2FCD-44A7-9C66-6B44CADE1D60}"/>
    <cellStyle name="Note 7 9 2" xfId="618" xr:uid="{0E4419A7-7235-4243-B4A9-0BB78D66C97B}"/>
    <cellStyle name="Note 7 9 2 2" xfId="1552" xr:uid="{9E6F93A7-D4E5-423E-A106-F7C1F2CF9CF1}"/>
    <cellStyle name="Note 7 9 2 3" xfId="3935" xr:uid="{22AC5861-DC98-4EEA-8C25-8D57B8573DA0}"/>
    <cellStyle name="Note 7 9 2 4" xfId="3936" xr:uid="{D69EE03C-4E03-43BA-8DF9-98B1A4458D7B}"/>
    <cellStyle name="Note 7 9 2 5" xfId="3937" xr:uid="{716987C8-DD48-4BBE-B3EB-D33365FAACFE}"/>
    <cellStyle name="Note 7 9 3" xfId="1553" xr:uid="{ECE24A87-3E07-44D3-9EF1-E1D307AB46C4}"/>
    <cellStyle name="Note 7 9 4" xfId="3938" xr:uid="{35933162-CB24-4845-89AC-7D35A313D950}"/>
    <cellStyle name="Note 7 9 5" xfId="3939" xr:uid="{D65CF297-8B15-443A-BA84-CE06364CB9E8}"/>
    <cellStyle name="Note 7 9 6" xfId="3940" xr:uid="{758BA484-0DBA-427F-AFDB-5D566DF4B129}"/>
    <cellStyle name="Note 8" xfId="619" xr:uid="{08C70595-47B3-4EEE-AB14-739FF50C862C}"/>
    <cellStyle name="Note 8 10" xfId="620" xr:uid="{557C69F3-F1D0-409A-83B5-944AC4580B5C}"/>
    <cellStyle name="Note 8 10 2" xfId="1550" xr:uid="{DE6337CA-337C-40DD-9E6F-8F8571E6293D}"/>
    <cellStyle name="Note 8 10 3" xfId="3941" xr:uid="{D9D263A7-5A91-4927-9988-8F95B1367593}"/>
    <cellStyle name="Note 8 10 4" xfId="3942" xr:uid="{2C3E02A2-388B-4F8F-AC05-96897FB98539}"/>
    <cellStyle name="Note 8 10 5" xfId="3943" xr:uid="{DD995B94-DAB9-42B4-BE25-B15B18D0C50D}"/>
    <cellStyle name="Note 8 11" xfId="621" xr:uid="{404B49C3-51AE-4ADC-AF14-0F8DA6A0B995}"/>
    <cellStyle name="Note 8 11 2" xfId="1549" xr:uid="{CE0FEA3D-CCCF-4835-9D93-6AA6C42AF892}"/>
    <cellStyle name="Note 8 11 3" xfId="3944" xr:uid="{775D164B-DEDE-4669-A7AA-6E11515FBCEF}"/>
    <cellStyle name="Note 8 11 4" xfId="3945" xr:uid="{82A14FAB-725C-4E35-8A54-EA44F0C05F04}"/>
    <cellStyle name="Note 8 11 5" xfId="3946" xr:uid="{BE4AA79E-5352-4C44-BE2A-135360D8F3F8}"/>
    <cellStyle name="Note 8 12" xfId="1551" xr:uid="{7383C550-A1BB-4318-9786-529637788D94}"/>
    <cellStyle name="Note 8 12 2" xfId="3947" xr:uid="{FCED9AFD-3C3D-446E-9BF1-DE696EA7E010}"/>
    <cellStyle name="Note 8 12 3" xfId="3948" xr:uid="{6EE675FB-9EFE-4164-B52F-81D1AF0628F5}"/>
    <cellStyle name="Note 8 12 4" xfId="3949" xr:uid="{B13FBB78-0C94-44FE-865E-6F10C137FFB7}"/>
    <cellStyle name="Note 8 12 5" xfId="3950" xr:uid="{0E83B546-8DA8-4922-9015-41965A996D1E}"/>
    <cellStyle name="Note 8 13" xfId="3951" xr:uid="{DBA8871D-A680-4F77-A47F-D8E1F8EA4668}"/>
    <cellStyle name="Note 8 14" xfId="3952" xr:uid="{D59E198B-9F6D-4BE7-93CC-C85485AECF66}"/>
    <cellStyle name="Note 8 15" xfId="3953" xr:uid="{0C55851A-286A-46A7-AB50-D5461C49340F}"/>
    <cellStyle name="Note 8 16" xfId="3954" xr:uid="{68A5BC5F-653A-428C-B279-6CF1E8D11282}"/>
    <cellStyle name="Note 8 2" xfId="622" xr:uid="{7B335DC9-A1A0-4F69-BAED-973F4C72F724}"/>
    <cellStyle name="Note 8 2 2" xfId="623" xr:uid="{D56F5D88-363B-42AA-957B-5B6943D75C8A}"/>
    <cellStyle name="Note 8 2 2 2" xfId="1547" xr:uid="{817872C2-CDF4-42B5-A803-91AD3606FD8E}"/>
    <cellStyle name="Note 8 2 2 3" xfId="3955" xr:uid="{13576081-BDD4-44D3-8D66-F11E611B8D35}"/>
    <cellStyle name="Note 8 2 2 4" xfId="3956" xr:uid="{9BD7D1EB-8E31-4FC6-B655-0A3CC3CF9008}"/>
    <cellStyle name="Note 8 2 2 5" xfId="3957" xr:uid="{3EA1E9BF-F90D-4EC4-9A15-CAE88D71D659}"/>
    <cellStyle name="Note 8 2 3" xfId="1548" xr:uid="{10F80A04-621A-454A-ADC4-BEE3E76CB1C9}"/>
    <cellStyle name="Note 8 2 4" xfId="3958" xr:uid="{EBDBC049-57E3-40B7-88DD-70D84E2EB309}"/>
    <cellStyle name="Note 8 2 5" xfId="3959" xr:uid="{9A38910A-4167-4D55-9829-D6AE5CA9958C}"/>
    <cellStyle name="Note 8 2 6" xfId="3960" xr:uid="{3583D59A-113E-4738-B515-90791B109EB2}"/>
    <cellStyle name="Note 8 3" xfId="624" xr:uid="{CBFD63B4-37B5-48B6-B20D-016D070D5ADC}"/>
    <cellStyle name="Note 8 3 2" xfId="625" xr:uid="{EFC0F43A-3F20-4F74-8EEE-7646CD3DA251}"/>
    <cellStyle name="Note 8 3 2 2" xfId="1545" xr:uid="{A47A0E21-D068-4457-A5B6-D271B0168AA6}"/>
    <cellStyle name="Note 8 3 2 3" xfId="3961" xr:uid="{36B44DA9-20E8-4527-8F6F-A321F80EAE44}"/>
    <cellStyle name="Note 8 3 2 4" xfId="3962" xr:uid="{FF252C9A-405D-4C76-9330-3DDDE759CAB9}"/>
    <cellStyle name="Note 8 3 2 5" xfId="3963" xr:uid="{F7FE403F-7BF4-4716-9E1B-2CEB5BBA63D7}"/>
    <cellStyle name="Note 8 3 3" xfId="1546" xr:uid="{4E27F9B6-97C2-42E8-8613-2C499158DBA9}"/>
    <cellStyle name="Note 8 3 4" xfId="3964" xr:uid="{9AF2EA10-9E08-4A48-A8BC-2DF1B2642466}"/>
    <cellStyle name="Note 8 3 5" xfId="3965" xr:uid="{8E466813-02D8-40E6-B94A-CFEDD0BF1F69}"/>
    <cellStyle name="Note 8 3 6" xfId="3966" xr:uid="{27A38A8C-9F0A-4281-AAFB-6C2FF48F7F5D}"/>
    <cellStyle name="Note 8 4" xfId="626" xr:uid="{A3A003CC-018B-44EA-9311-C3EC58A43202}"/>
    <cellStyle name="Note 8 4 2" xfId="627" xr:uid="{46FBE31B-6953-4128-8463-3C2995958FFE}"/>
    <cellStyle name="Note 8 4 2 2" xfId="1543" xr:uid="{1E7789CC-8479-448F-A3F5-E1B1932ABD3E}"/>
    <cellStyle name="Note 8 4 2 3" xfId="3967" xr:uid="{D111E4B5-BD2A-4E26-A429-CD46809810C1}"/>
    <cellStyle name="Note 8 4 2 4" xfId="3968" xr:uid="{581E251E-E93C-4C70-9F74-1A0000951890}"/>
    <cellStyle name="Note 8 4 2 5" xfId="3969" xr:uid="{DCFEC022-6E7E-4B1B-870D-5B5F04412EE0}"/>
    <cellStyle name="Note 8 4 3" xfId="1544" xr:uid="{2D413E39-DA94-44B7-A4FD-AC18292B6895}"/>
    <cellStyle name="Note 8 4 4" xfId="3970" xr:uid="{C62A22FF-31FB-41E0-8E9A-C4627578B35A}"/>
    <cellStyle name="Note 8 4 5" xfId="3971" xr:uid="{026AE4AE-B2BE-41CE-93FA-CF22E95153F6}"/>
    <cellStyle name="Note 8 4 6" xfId="3972" xr:uid="{183B8A1E-F67F-475A-B230-CF3CCFCF18BC}"/>
    <cellStyle name="Note 8 5" xfId="628" xr:uid="{B748DEA0-A448-4588-978E-47EC850585A5}"/>
    <cellStyle name="Note 8 5 2" xfId="629" xr:uid="{F878CFBE-6BB4-4129-BD08-CB20E46E34CF}"/>
    <cellStyle name="Note 8 5 2 2" xfId="1541" xr:uid="{681C3A58-7147-4C8F-AE1C-100C3BF4528E}"/>
    <cellStyle name="Note 8 5 2 3" xfId="3973" xr:uid="{F8492B46-1C4F-411C-881E-679299F6DD36}"/>
    <cellStyle name="Note 8 5 2 4" xfId="3974" xr:uid="{CCC700F1-CA9E-4787-BCFF-F4F89F8B66D0}"/>
    <cellStyle name="Note 8 5 2 5" xfId="3975" xr:uid="{1056EEBE-B91C-4547-941A-0A751E417640}"/>
    <cellStyle name="Note 8 5 3" xfId="1542" xr:uid="{83B2657D-84CA-4D15-8BB5-8158FBE6F2DA}"/>
    <cellStyle name="Note 8 5 4" xfId="3976" xr:uid="{47294A25-1B3F-472F-AD90-2DAECB5E9167}"/>
    <cellStyle name="Note 8 5 5" xfId="3977" xr:uid="{ECC4BB16-3EE6-4A6C-AC48-73470F23DF54}"/>
    <cellStyle name="Note 8 5 6" xfId="3978" xr:uid="{F6B724AF-4196-4162-BDC7-5039E7729CF1}"/>
    <cellStyle name="Note 8 6" xfId="630" xr:uid="{5D22EE04-F478-4F62-97A5-A27A4E92FB89}"/>
    <cellStyle name="Note 8 6 2" xfId="631" xr:uid="{D6DCFB51-3F35-4D65-BF43-2C725BAF9EA9}"/>
    <cellStyle name="Note 8 6 2 2" xfId="1539" xr:uid="{41249074-761B-4FA7-80A3-8B67759E8BBF}"/>
    <cellStyle name="Note 8 6 2 3" xfId="3979" xr:uid="{B008128E-C40B-4E69-8782-F6DF7ED9FDFC}"/>
    <cellStyle name="Note 8 6 2 4" xfId="3980" xr:uid="{ABD85CB4-6530-4CCA-9F78-018A9CE6AE6A}"/>
    <cellStyle name="Note 8 6 2 5" xfId="3981" xr:uid="{7F61A642-60F4-4C7A-A152-584F1D187164}"/>
    <cellStyle name="Note 8 6 3" xfId="1540" xr:uid="{D89B9C54-8E4A-42D2-8750-65DF2D7FCE48}"/>
    <cellStyle name="Note 8 6 4" xfId="3982" xr:uid="{173ECE36-C058-4FCA-85E3-F472CC745A6A}"/>
    <cellStyle name="Note 8 6 5" xfId="3983" xr:uid="{C65D86CA-09BF-494D-A131-A3F807490059}"/>
    <cellStyle name="Note 8 6 6" xfId="3984" xr:uid="{D24A59D9-52B2-4D42-B419-5919769085C8}"/>
    <cellStyle name="Note 8 7" xfId="632" xr:uid="{60546120-F958-4CF4-AA58-68DF462B223C}"/>
    <cellStyle name="Note 8 7 2" xfId="633" xr:uid="{8866E12A-D8E5-4540-87A5-E35F9E4A245A}"/>
    <cellStyle name="Note 8 7 2 2" xfId="1537" xr:uid="{999CF23A-FD7F-4154-B7F2-0EBC5F6A4751}"/>
    <cellStyle name="Note 8 7 2 3" xfId="3985" xr:uid="{E0F1042E-91EE-4691-A9B6-93B46E349BFE}"/>
    <cellStyle name="Note 8 7 2 4" xfId="3986" xr:uid="{D4830B74-E343-498E-8D96-87C882E9B443}"/>
    <cellStyle name="Note 8 7 2 5" xfId="3987" xr:uid="{9AE30978-2642-44BC-A703-3FC82F195F54}"/>
    <cellStyle name="Note 8 7 3" xfId="1538" xr:uid="{80A851CE-8548-4CEA-852C-5F7964631B71}"/>
    <cellStyle name="Note 8 7 4" xfId="3988" xr:uid="{482CD88A-BBE6-420F-ABF7-79981ED51919}"/>
    <cellStyle name="Note 8 7 5" xfId="3989" xr:uid="{E8541539-4539-4844-8E72-B7CEC7129D7E}"/>
    <cellStyle name="Note 8 7 6" xfId="3990" xr:uid="{940EBD06-79E1-4A8E-AFFB-D32205DAC6EA}"/>
    <cellStyle name="Note 8 8" xfId="634" xr:uid="{70E22AAC-C863-48B9-9761-D24146596417}"/>
    <cellStyle name="Note 8 8 2" xfId="635" xr:uid="{E35B113A-1A90-4086-8972-DFF2E80FE373}"/>
    <cellStyle name="Note 8 8 2 2" xfId="1535" xr:uid="{1EA78F45-D99C-4EB1-9B53-733C15262876}"/>
    <cellStyle name="Note 8 8 2 3" xfId="3991" xr:uid="{EA1D0129-3C8D-414C-AD6D-BAE038624D13}"/>
    <cellStyle name="Note 8 8 2 4" xfId="3992" xr:uid="{3521EFF9-C772-4901-8FA3-F397BF246A8A}"/>
    <cellStyle name="Note 8 8 2 5" xfId="3993" xr:uid="{CA27C93F-D440-4288-957A-DFC6C49BC3E7}"/>
    <cellStyle name="Note 8 8 3" xfId="1536" xr:uid="{3C85919F-9F45-4CBD-8CD1-60DA01103426}"/>
    <cellStyle name="Note 8 8 4" xfId="3994" xr:uid="{A5815316-39D0-420D-AC81-0417758E355D}"/>
    <cellStyle name="Note 8 8 5" xfId="3995" xr:uid="{DE9586E2-D7F6-4C03-9F42-EC189CA6F5FD}"/>
    <cellStyle name="Note 8 8 6" xfId="3996" xr:uid="{3F814B76-8F31-4DEF-946E-92D29A2DF83C}"/>
    <cellStyle name="Note 8 9" xfId="636" xr:uid="{907A8925-E666-40A9-BD55-579D21609FEE}"/>
    <cellStyle name="Note 8 9 2" xfId="637" xr:uid="{E52090BB-305A-442F-998D-DC8E120BA343}"/>
    <cellStyle name="Note 8 9 2 2" xfId="1533" xr:uid="{EEA023C6-3DD4-4509-8AE8-D644C27D2366}"/>
    <cellStyle name="Note 8 9 2 3" xfId="3997" xr:uid="{7EAE4C39-512F-4F57-9916-80381AF653EE}"/>
    <cellStyle name="Note 8 9 2 4" xfId="3998" xr:uid="{B6C36593-7315-4867-89D5-7BC998AE24EC}"/>
    <cellStyle name="Note 8 9 2 5" xfId="3999" xr:uid="{802A540F-5B7B-4480-937B-F5B2EA3CB43A}"/>
    <cellStyle name="Note 8 9 3" xfId="1534" xr:uid="{8A655B3B-C5ED-4034-AFFB-E87FE26A19C2}"/>
    <cellStyle name="Note 8 9 4" xfId="4000" xr:uid="{6E5CD203-F9AA-4913-87C0-201E77F5FBEA}"/>
    <cellStyle name="Note 8 9 5" xfId="4001" xr:uid="{0A593E38-746F-45FD-AD99-C2A4B1804248}"/>
    <cellStyle name="Note 8 9 6" xfId="4002" xr:uid="{FD919278-11C6-47E9-B84D-12DD972AFDD1}"/>
    <cellStyle name="Note 9" xfId="638" xr:uid="{48045E06-ED9F-44C8-91F7-0502025FB497}"/>
    <cellStyle name="Note 9 10" xfId="639" xr:uid="{C1310866-8E2C-4B9B-AF7E-0AB5BC21E222}"/>
    <cellStyle name="Note 9 10 2" xfId="1531" xr:uid="{BF8D9880-953A-45DE-8A8D-F7767C587839}"/>
    <cellStyle name="Note 9 10 3" xfId="4003" xr:uid="{E86D655E-A07F-4C73-A9D9-269A2E7271B4}"/>
    <cellStyle name="Note 9 10 4" xfId="4004" xr:uid="{988F9CC1-B5F7-4229-A239-C76052828C59}"/>
    <cellStyle name="Note 9 10 5" xfId="4005" xr:uid="{1D0EB2F9-410B-40D9-8CA6-90EA1EB1F949}"/>
    <cellStyle name="Note 9 11" xfId="640" xr:uid="{FA6C0FA2-2F7A-4CB1-B4BC-017B4393C982}"/>
    <cellStyle name="Note 9 11 2" xfId="1530" xr:uid="{CF343C27-4339-4044-99DC-40B0E457CA7E}"/>
    <cellStyle name="Note 9 11 3" xfId="4006" xr:uid="{4DE3FCE1-E700-4529-B0F2-9D95D39D3D60}"/>
    <cellStyle name="Note 9 11 4" xfId="4007" xr:uid="{D56F772B-08B1-43A5-9F34-ED84E212CED1}"/>
    <cellStyle name="Note 9 11 5" xfId="4008" xr:uid="{C9C10FB7-95DA-437A-BEEF-0416ADE16F10}"/>
    <cellStyle name="Note 9 12" xfId="1532" xr:uid="{0E9ACAFB-3205-41B0-9C54-07A312289AAF}"/>
    <cellStyle name="Note 9 12 2" xfId="4009" xr:uid="{CADED3EC-DC0F-45E7-9003-32A02EC1D1BB}"/>
    <cellStyle name="Note 9 12 3" xfId="4010" xr:uid="{3430F19A-59BD-4179-94C3-F19E48E33793}"/>
    <cellStyle name="Note 9 12 4" xfId="4011" xr:uid="{357A9476-EB35-4F6F-9DAC-FC92E7143629}"/>
    <cellStyle name="Note 9 12 5" xfId="4012" xr:uid="{AD1EB665-FFB5-454C-A97C-FBDA30201731}"/>
    <cellStyle name="Note 9 13" xfId="4013" xr:uid="{CC47C92E-DC97-4FC1-A9E6-B706A723FBB4}"/>
    <cellStyle name="Note 9 14" xfId="4014" xr:uid="{9483E189-290F-4F45-87B7-8EBC27184C07}"/>
    <cellStyle name="Note 9 15" xfId="4015" xr:uid="{2DE856DC-9B4F-4030-927A-2A407F148B77}"/>
    <cellStyle name="Note 9 16" xfId="4016" xr:uid="{86E42AE4-D663-4757-88D1-CD1B97BD4424}"/>
    <cellStyle name="Note 9 2" xfId="641" xr:uid="{8BABD5BD-F226-4C9F-8D44-CD018B3F5C1E}"/>
    <cellStyle name="Note 9 2 2" xfId="642" xr:uid="{C3230240-6D71-46CA-B62D-A95609136BF5}"/>
    <cellStyle name="Note 9 2 2 2" xfId="1528" xr:uid="{F1FF26A6-9C91-4903-992F-CF8A80DBCAEE}"/>
    <cellStyle name="Note 9 2 2 3" xfId="4017" xr:uid="{BFA6936E-4E5D-43A4-869F-C0036C85E02B}"/>
    <cellStyle name="Note 9 2 2 4" xfId="4018" xr:uid="{55BF6634-C826-4131-B92C-0FB40D803E0F}"/>
    <cellStyle name="Note 9 2 2 5" xfId="4019" xr:uid="{3A3148AD-00A5-4E3F-B04D-25870C21930A}"/>
    <cellStyle name="Note 9 2 3" xfId="1529" xr:uid="{275C8406-B860-4DE9-8A55-A1477353DE31}"/>
    <cellStyle name="Note 9 2 4" xfId="4020" xr:uid="{23730AEF-1CE9-408D-868F-D722083AA4B2}"/>
    <cellStyle name="Note 9 2 5" xfId="4021" xr:uid="{8CECBAAF-307F-485C-824B-43B977EE2CE3}"/>
    <cellStyle name="Note 9 2 6" xfId="4022" xr:uid="{66A89C9B-2CD8-4EB1-8BDB-9081680BAB1C}"/>
    <cellStyle name="Note 9 3" xfId="643" xr:uid="{0A50699A-6BB8-41AB-9B4B-447717EF5DF5}"/>
    <cellStyle name="Note 9 3 2" xfId="644" xr:uid="{2A80B078-520C-4FE7-A282-AB785895DB69}"/>
    <cellStyle name="Note 9 3 2 2" xfId="1526" xr:uid="{697DD230-FD0B-4708-B461-0E6DAB64AB01}"/>
    <cellStyle name="Note 9 3 2 3" xfId="4023" xr:uid="{76DD2C1C-31AA-492A-8432-0A3B257AD25A}"/>
    <cellStyle name="Note 9 3 2 4" xfId="4024" xr:uid="{A5FF7244-CF01-4049-978A-7A6D853BDD07}"/>
    <cellStyle name="Note 9 3 2 5" xfId="4025" xr:uid="{25867D65-8C74-407A-80E8-9DD0A7C93886}"/>
    <cellStyle name="Note 9 3 3" xfId="1527" xr:uid="{A10930A9-F5C4-472A-AB26-90EB240BB69B}"/>
    <cellStyle name="Note 9 3 4" xfId="4026" xr:uid="{F3E871B5-BA41-4B3E-8890-EBCE36EB0AD3}"/>
    <cellStyle name="Note 9 3 5" xfId="4027" xr:uid="{D58EB758-AF2A-4E1E-8AD9-17D742BE752E}"/>
    <cellStyle name="Note 9 3 6" xfId="4028" xr:uid="{2A4178BF-721A-4772-B0E6-0E2931C5A604}"/>
    <cellStyle name="Note 9 4" xfId="645" xr:uid="{02D7E77F-48C0-46F4-8ED4-FF2CBFD349A5}"/>
    <cellStyle name="Note 9 4 2" xfId="646" xr:uid="{C979A520-CE2A-4B4D-A9F1-CBA5F439C2F5}"/>
    <cellStyle name="Note 9 4 2 2" xfId="1524" xr:uid="{3352ABC3-441E-4865-B129-4F3368698269}"/>
    <cellStyle name="Note 9 4 2 3" xfId="4029" xr:uid="{03553C57-7CD5-48B0-ACD7-407BD94CD208}"/>
    <cellStyle name="Note 9 4 2 4" xfId="4030" xr:uid="{DB71AD19-BB40-47C1-9D0E-0661B9F1F85E}"/>
    <cellStyle name="Note 9 4 2 5" xfId="4031" xr:uid="{0FE254B3-32E0-4741-A899-F71ABEA9770E}"/>
    <cellStyle name="Note 9 4 3" xfId="1525" xr:uid="{05D6F529-78C2-4C52-80F5-2BBD4EAEA8A3}"/>
    <cellStyle name="Note 9 4 4" xfId="4032" xr:uid="{EFF9420B-18D8-45EC-9A10-4D139E0EA16E}"/>
    <cellStyle name="Note 9 4 5" xfId="4033" xr:uid="{14E45940-9208-492A-9821-6640976F18EB}"/>
    <cellStyle name="Note 9 4 6" xfId="4034" xr:uid="{E44DFBB8-CD48-476A-AC53-A1D9214F4B8C}"/>
    <cellStyle name="Note 9 5" xfId="647" xr:uid="{D805E2D2-3BFE-4348-942C-3EED2333CF0C}"/>
    <cellStyle name="Note 9 5 2" xfId="648" xr:uid="{71C48CA9-8463-45B2-94B4-11F39FE6A6D0}"/>
    <cellStyle name="Note 9 5 2 2" xfId="1522" xr:uid="{3FB249F5-2E3F-4603-BB28-5E945E104448}"/>
    <cellStyle name="Note 9 5 2 3" xfId="4035" xr:uid="{2F7378FA-C1CD-44DF-832D-D8DDC6DBED68}"/>
    <cellStyle name="Note 9 5 2 4" xfId="4036" xr:uid="{43513377-7580-4526-8D88-2B5653111A7C}"/>
    <cellStyle name="Note 9 5 2 5" xfId="4037" xr:uid="{B19FCE84-3A7E-44B0-880D-95E1EAF03E00}"/>
    <cellStyle name="Note 9 5 3" xfId="1523" xr:uid="{5269DBD0-B943-4AE7-B3FF-23B1D01C5FB5}"/>
    <cellStyle name="Note 9 5 4" xfId="4038" xr:uid="{7D0A6A57-6C5C-46A2-A34E-2A37732D5368}"/>
    <cellStyle name="Note 9 5 5" xfId="4039" xr:uid="{07BE4B14-12C7-47B8-8777-47B6FD4E96C3}"/>
    <cellStyle name="Note 9 5 6" xfId="4040" xr:uid="{B1600CCA-372D-4D6E-92D0-A61B02F78612}"/>
    <cellStyle name="Note 9 6" xfId="649" xr:uid="{BA660B0A-F34C-454D-BED2-45D120B9E696}"/>
    <cellStyle name="Note 9 6 2" xfId="650" xr:uid="{E84AA40B-AE12-4204-A1DA-A9DC6ADD0D93}"/>
    <cellStyle name="Note 9 6 2 2" xfId="1520" xr:uid="{15D18DCD-146B-49CE-8162-C62BEEB4A173}"/>
    <cellStyle name="Note 9 6 2 3" xfId="4041" xr:uid="{8E81ABD5-9865-48D9-B858-9AB7270138FA}"/>
    <cellStyle name="Note 9 6 2 4" xfId="4042" xr:uid="{09595388-2240-4B23-ACC5-5527374D0B03}"/>
    <cellStyle name="Note 9 6 2 5" xfId="4043" xr:uid="{A4370700-2A47-4F86-A598-F601E99B0609}"/>
    <cellStyle name="Note 9 6 3" xfId="1521" xr:uid="{A4AC80DA-B64D-4CC7-9E8A-F89933C4678C}"/>
    <cellStyle name="Note 9 6 4" xfId="4044" xr:uid="{BB3B38C9-172D-4413-A064-140C8874C90B}"/>
    <cellStyle name="Note 9 6 5" xfId="4045" xr:uid="{F0483CC0-09C2-451C-BB8C-FE2BF4941FCD}"/>
    <cellStyle name="Note 9 6 6" xfId="4046" xr:uid="{9D030E8D-3F30-4BA4-BC34-4CA7C82EA6AF}"/>
    <cellStyle name="Note 9 7" xfId="651" xr:uid="{20A93714-7861-41BA-81DE-E77FF9073A70}"/>
    <cellStyle name="Note 9 7 2" xfId="652" xr:uid="{89EAFF5E-7C05-4DBF-9A87-48A052025D54}"/>
    <cellStyle name="Note 9 7 2 2" xfId="1518" xr:uid="{A7235AC9-6DC9-42BA-BB3E-1CE0D757CA78}"/>
    <cellStyle name="Note 9 7 2 3" xfId="4047" xr:uid="{62B2765D-EAEA-469E-A634-FF76EBD67ADB}"/>
    <cellStyle name="Note 9 7 2 4" xfId="4048" xr:uid="{C753DCE3-3A64-4E6D-A698-2754C5E0E737}"/>
    <cellStyle name="Note 9 7 2 5" xfId="4049" xr:uid="{B645EA8C-1157-42CF-98D8-C13BB9F00134}"/>
    <cellStyle name="Note 9 7 3" xfId="1519" xr:uid="{51055B78-0BD2-438F-8171-C718E2C945DB}"/>
    <cellStyle name="Note 9 7 4" xfId="4050" xr:uid="{A8D616A9-A394-4B86-B2FA-2A4CEEC3B7F3}"/>
    <cellStyle name="Note 9 7 5" xfId="4051" xr:uid="{BC1D385E-DB58-4A96-863A-A34362FF69C3}"/>
    <cellStyle name="Note 9 7 6" xfId="4052" xr:uid="{88239DEC-C646-4E17-8726-1BE4487817E6}"/>
    <cellStyle name="Note 9 8" xfId="653" xr:uid="{D2BD141A-F96F-4252-B4A8-7BB4868D1BD1}"/>
    <cellStyle name="Note 9 8 2" xfId="654" xr:uid="{CB16227D-75E8-4179-BF82-B375F317DC65}"/>
    <cellStyle name="Note 9 8 2 2" xfId="1516" xr:uid="{03F15903-89B7-4763-BBA9-A18DCB01195B}"/>
    <cellStyle name="Note 9 8 2 3" xfId="4053" xr:uid="{40FCAE99-46D5-456F-A54E-351D08FAB563}"/>
    <cellStyle name="Note 9 8 2 4" xfId="4054" xr:uid="{8CE7DBA7-858E-400B-87E8-A90FB6F9612B}"/>
    <cellStyle name="Note 9 8 2 5" xfId="4055" xr:uid="{640C3B01-1292-46EF-A918-003B5920B1E9}"/>
    <cellStyle name="Note 9 8 3" xfId="1517" xr:uid="{D2B15649-3D7A-4B97-B383-B0EE94A404C2}"/>
    <cellStyle name="Note 9 8 4" xfId="4056" xr:uid="{C6904C7B-E692-490B-A646-B950862D1C59}"/>
    <cellStyle name="Note 9 8 5" xfId="4057" xr:uid="{93BAC08A-D999-485C-81FF-780FC27522A6}"/>
    <cellStyle name="Note 9 8 6" xfId="4058" xr:uid="{0EE1F49D-540B-49C2-A928-1FD2102A9456}"/>
    <cellStyle name="Note 9 9" xfId="655" xr:uid="{DD241D39-31B0-459B-AE20-39716E385BCF}"/>
    <cellStyle name="Note 9 9 2" xfId="656" xr:uid="{B63F4295-4443-4986-88B3-E3165C7D652B}"/>
    <cellStyle name="Note 9 9 2 2" xfId="1514" xr:uid="{6C331464-A027-4640-AEFA-84D03B96CCF2}"/>
    <cellStyle name="Note 9 9 2 3" xfId="4059" xr:uid="{2A5E939A-DC7A-437A-ABDC-A93EC6C94D55}"/>
    <cellStyle name="Note 9 9 2 4" xfId="4060" xr:uid="{B326A288-99C7-46DF-85D4-ECA0A8189DB2}"/>
    <cellStyle name="Note 9 9 2 5" xfId="4061" xr:uid="{A06C3CF3-02D2-4C1B-B56D-87D009B9D9B6}"/>
    <cellStyle name="Note 9 9 3" xfId="1515" xr:uid="{734124B1-3BA9-4F4D-929E-9D0F1AE2663C}"/>
    <cellStyle name="Note 9 9 4" xfId="4062" xr:uid="{759C5468-E6DB-4D0B-B045-F7F36B2D0CF6}"/>
    <cellStyle name="Note 9 9 5" xfId="4063" xr:uid="{38867E21-A308-4223-9328-F753D3263539}"/>
    <cellStyle name="Note 9 9 6" xfId="4064" xr:uid="{B5A2032B-9850-4728-BBBD-8E589CFCFB1A}"/>
    <cellStyle name="Output 10" xfId="657" xr:uid="{FDDDF480-00D9-4B04-A0F9-750C28522831}"/>
    <cellStyle name="Output 10 10" xfId="658" xr:uid="{12082935-BB90-43E3-AC98-0B5F47B5418F}"/>
    <cellStyle name="Output 10 10 2" xfId="1512" xr:uid="{9D6172E5-C10F-450C-A0AF-4C5772219751}"/>
    <cellStyle name="Output 10 10 3" xfId="4065" xr:uid="{C5DA5B5B-2AA1-4298-9973-212951AFE655}"/>
    <cellStyle name="Output 10 10 4" xfId="4066" xr:uid="{17021861-81B2-47B7-8333-F32567F33758}"/>
    <cellStyle name="Output 10 10 5" xfId="4067" xr:uid="{35DE9EFB-D614-45A6-8A19-2E1C8D2B278E}"/>
    <cellStyle name="Output 10 11" xfId="659" xr:uid="{97E7325B-CB23-4EB1-836D-11AA6B25F98D}"/>
    <cellStyle name="Output 10 11 2" xfId="1511" xr:uid="{E5A9CA54-FF2A-425F-8F07-3A9059FC459A}"/>
    <cellStyle name="Output 10 11 3" xfId="4068" xr:uid="{1F3B8C5B-6450-4AE4-8E80-97E4F6367A00}"/>
    <cellStyle name="Output 10 11 4" xfId="4069" xr:uid="{F729F9BD-7E9F-4D50-B359-0BF23DA6CE31}"/>
    <cellStyle name="Output 10 11 5" xfId="4070" xr:uid="{BF7120CB-5705-41FF-9854-F62EE4690C72}"/>
    <cellStyle name="Output 10 12" xfId="1513" xr:uid="{B7D6E2A6-6BAF-4733-B1FD-458ECD1C9F48}"/>
    <cellStyle name="Output 10 12 2" xfId="4071" xr:uid="{A247C85A-57BA-49C2-9280-EDA2EA3C462A}"/>
    <cellStyle name="Output 10 12 3" xfId="4072" xr:uid="{986311B6-AFDD-49DD-B858-8CCEBEDAD3D1}"/>
    <cellStyle name="Output 10 12 4" xfId="4073" xr:uid="{E38F130F-545B-499C-9E58-341F704B2041}"/>
    <cellStyle name="Output 10 12 5" xfId="4074" xr:uid="{AA8B9713-286F-4C1D-9FC4-2EFFD8B59C76}"/>
    <cellStyle name="Output 10 13" xfId="4075" xr:uid="{A94C6A92-D357-4AAB-B7BA-67D076C4D817}"/>
    <cellStyle name="Output 10 14" xfId="4076" xr:uid="{4C089CA1-A462-4FDA-B029-8D383B03B924}"/>
    <cellStyle name="Output 10 15" xfId="4077" xr:uid="{AD9A0107-41BA-4412-BF5F-01ADCADB1C61}"/>
    <cellStyle name="Output 10 16" xfId="4078" xr:uid="{356366E9-22F0-4E64-9671-CA95174EF2F2}"/>
    <cellStyle name="Output 10 2" xfId="660" xr:uid="{3E44CF09-8576-4D9A-865B-44FED6297FBA}"/>
    <cellStyle name="Output 10 2 2" xfId="661" xr:uid="{4A24B40C-DC43-472B-BBB5-F16C657F8AA3}"/>
    <cellStyle name="Output 10 2 2 2" xfId="1509" xr:uid="{8F91819C-1397-4751-BCE5-AE7080B7E76E}"/>
    <cellStyle name="Output 10 2 2 3" xfId="4079" xr:uid="{D2BDC011-7621-408B-ACEE-2BD081B41BD9}"/>
    <cellStyle name="Output 10 2 2 4" xfId="4080" xr:uid="{8868F78E-621D-4693-910B-F82AAF3DC35D}"/>
    <cellStyle name="Output 10 2 2 5" xfId="4081" xr:uid="{ACA8BDB8-E8FD-4854-BD64-2255B19C6F51}"/>
    <cellStyle name="Output 10 2 3" xfId="1510" xr:uid="{0A78D709-05B4-4A82-B8D7-D21D01E6C674}"/>
    <cellStyle name="Output 10 2 4" xfId="4082" xr:uid="{B4EAFC10-504E-4B40-B2E9-B6ED80A5FFF9}"/>
    <cellStyle name="Output 10 2 5" xfId="4083" xr:uid="{55FCEB19-4078-4444-9CE8-D171319A0E41}"/>
    <cellStyle name="Output 10 2 6" xfId="4084" xr:uid="{B88AED33-DDB0-46A7-A9FF-A652BF0F6C28}"/>
    <cellStyle name="Output 10 3" xfId="662" xr:uid="{EB6DCF10-25C5-4D47-9B91-5A38BD33D05E}"/>
    <cellStyle name="Output 10 3 2" xfId="663" xr:uid="{FE297D6E-1609-4CF8-A649-00EA93E8D671}"/>
    <cellStyle name="Output 10 3 2 2" xfId="1507" xr:uid="{C32D8D62-392B-4A90-882D-896B1E8C253E}"/>
    <cellStyle name="Output 10 3 2 3" xfId="4085" xr:uid="{43C6BEB0-540B-4BC0-9BCB-76ABB6B54BB5}"/>
    <cellStyle name="Output 10 3 2 4" xfId="4086" xr:uid="{B542087F-784A-4F1F-B7A2-D9D584331D22}"/>
    <cellStyle name="Output 10 3 2 5" xfId="4087" xr:uid="{88D71FEF-3D65-4A7B-B4A4-DDBFEEEED3D2}"/>
    <cellStyle name="Output 10 3 3" xfId="1508" xr:uid="{1D7C8525-4F7C-4917-881F-0E7F113D2347}"/>
    <cellStyle name="Output 10 3 4" xfId="4088" xr:uid="{CF2F882D-A7DD-45E7-8A13-51CBFB047FF9}"/>
    <cellStyle name="Output 10 3 5" xfId="4089" xr:uid="{2AC9228E-7078-4FC2-988B-4F19A3519F6F}"/>
    <cellStyle name="Output 10 3 6" xfId="4090" xr:uid="{A1335C2B-F7E7-4C01-9080-7E539301634F}"/>
    <cellStyle name="Output 10 4" xfId="664" xr:uid="{21767FFF-2A66-41BB-AD44-0D2FD538DE23}"/>
    <cellStyle name="Output 10 4 2" xfId="665" xr:uid="{656471F3-DA25-4E08-9677-E7059EA00440}"/>
    <cellStyle name="Output 10 4 2 2" xfId="1505" xr:uid="{A2CCB7B1-DE24-4492-A243-ECD383ED0523}"/>
    <cellStyle name="Output 10 4 2 3" xfId="4091" xr:uid="{19BD5090-19A8-446E-97DB-D3D1ED357A86}"/>
    <cellStyle name="Output 10 4 2 4" xfId="4092" xr:uid="{23083186-9DD6-44C0-AE3C-A9F017532378}"/>
    <cellStyle name="Output 10 4 2 5" xfId="4093" xr:uid="{A7889721-89FD-4BBD-90C2-89DB2D904025}"/>
    <cellStyle name="Output 10 4 3" xfId="1506" xr:uid="{66580249-412F-40D4-9BEE-4AEF942A6B66}"/>
    <cellStyle name="Output 10 4 4" xfId="4094" xr:uid="{A7BAF5C5-A5EC-4171-A2C5-D10B53E47A57}"/>
    <cellStyle name="Output 10 4 5" xfId="4095" xr:uid="{CD29458D-09CF-435E-BD44-00068A791143}"/>
    <cellStyle name="Output 10 4 6" xfId="4096" xr:uid="{C1742D12-8CDF-4460-B8A5-9724D528C496}"/>
    <cellStyle name="Output 10 5" xfId="666" xr:uid="{7EBBC62A-E5CC-4DA3-AFFE-BD38671928A8}"/>
    <cellStyle name="Output 10 5 2" xfId="667" xr:uid="{C214E47B-DAA1-4C26-A426-4748BA721819}"/>
    <cellStyle name="Output 10 5 2 2" xfId="1503" xr:uid="{FD7FD4CF-B768-44D4-868C-AC92E4B2CACD}"/>
    <cellStyle name="Output 10 5 2 3" xfId="4097" xr:uid="{CCEA687D-5643-4641-8793-7EE7354DE35D}"/>
    <cellStyle name="Output 10 5 2 4" xfId="4098" xr:uid="{5AF0F531-E8C8-4881-B6A1-E241EFB63625}"/>
    <cellStyle name="Output 10 5 2 5" xfId="4099" xr:uid="{1F2D1B50-E1FC-42AE-A234-1E89E82665DD}"/>
    <cellStyle name="Output 10 5 3" xfId="1504" xr:uid="{72A13908-C097-4BD9-BF19-56ADCD1931BB}"/>
    <cellStyle name="Output 10 5 4" xfId="4100" xr:uid="{8B49D17D-DB6B-4BFC-862D-25F231021864}"/>
    <cellStyle name="Output 10 5 5" xfId="4101" xr:uid="{E6D73781-F12D-4DCB-BD42-D18B086CD27A}"/>
    <cellStyle name="Output 10 5 6" xfId="4102" xr:uid="{5EEB8CCD-EB5E-4C39-AC9A-2439FFFB0257}"/>
    <cellStyle name="Output 10 6" xfId="668" xr:uid="{7FCE8377-28D4-4687-9853-0AE3C9CA68AC}"/>
    <cellStyle name="Output 10 6 2" xfId="669" xr:uid="{0CD38947-C53E-4B2A-AE1B-80A2EF38EE60}"/>
    <cellStyle name="Output 10 6 2 2" xfId="1501" xr:uid="{A880034D-C523-4DBD-B378-902AE1A79C5E}"/>
    <cellStyle name="Output 10 6 2 3" xfId="4103" xr:uid="{43D0D142-B68A-40F8-A6ED-01752077081B}"/>
    <cellStyle name="Output 10 6 2 4" xfId="4104" xr:uid="{AFB4D618-4D09-4629-ACFE-F43BF5703254}"/>
    <cellStyle name="Output 10 6 2 5" xfId="4105" xr:uid="{B1BAB139-C010-476B-B9A7-9F3D69F19D7F}"/>
    <cellStyle name="Output 10 6 3" xfId="1502" xr:uid="{3036723C-4F42-44F0-AB15-08F953113EFA}"/>
    <cellStyle name="Output 10 6 4" xfId="4106" xr:uid="{406E88C8-DB63-4807-8FAC-20DCC2F91EC2}"/>
    <cellStyle name="Output 10 6 5" xfId="4107" xr:uid="{56751EB3-0A8B-434B-A777-4AE6D73A387C}"/>
    <cellStyle name="Output 10 6 6" xfId="4108" xr:uid="{37C69C89-2CB5-4F9B-B061-78FB11F5FE2C}"/>
    <cellStyle name="Output 10 7" xfId="670" xr:uid="{F55CDEEA-B78F-4677-8495-E19A47D4DD4D}"/>
    <cellStyle name="Output 10 7 2" xfId="671" xr:uid="{54DB925F-8181-4257-B83E-AFFC21B01317}"/>
    <cellStyle name="Output 10 7 2 2" xfId="1499" xr:uid="{EDED672C-6F8E-4345-B2D9-5DABD72E7EA1}"/>
    <cellStyle name="Output 10 7 2 3" xfId="4109" xr:uid="{153C1A1A-1347-4147-BA62-332B0CF24019}"/>
    <cellStyle name="Output 10 7 2 4" xfId="4110" xr:uid="{66DC9601-8640-411A-A674-2EC6397CABB7}"/>
    <cellStyle name="Output 10 7 2 5" xfId="4111" xr:uid="{84AABF99-6111-461E-ABB5-7B739DC3B3D4}"/>
    <cellStyle name="Output 10 7 3" xfId="1500" xr:uid="{F71D62C6-6471-468C-B36A-78C596DB4901}"/>
    <cellStyle name="Output 10 7 4" xfId="4112" xr:uid="{B1E76E6C-E467-4272-8A37-6CD2B12CBE1B}"/>
    <cellStyle name="Output 10 7 5" xfId="4113" xr:uid="{8AD1F9A9-49C8-4A47-A194-585199740B67}"/>
    <cellStyle name="Output 10 7 6" xfId="4114" xr:uid="{65290DBB-7068-4045-B2D6-6D8DC7EB8475}"/>
    <cellStyle name="Output 10 8" xfId="672" xr:uid="{962988ED-C02A-450F-9322-769933A4A52F}"/>
    <cellStyle name="Output 10 8 2" xfId="673" xr:uid="{537FDD8A-E6F2-4C2F-A7C0-77A905AC2518}"/>
    <cellStyle name="Output 10 8 2 2" xfId="1497" xr:uid="{645622AA-2596-4B25-8B01-B58456EAE53C}"/>
    <cellStyle name="Output 10 8 2 3" xfId="4115" xr:uid="{92E5DCB9-BD21-4567-AC6A-CEB89CBD0641}"/>
    <cellStyle name="Output 10 8 2 4" xfId="4116" xr:uid="{B87D3C41-14EE-493E-9AA2-7172D7FADEF7}"/>
    <cellStyle name="Output 10 8 2 5" xfId="4117" xr:uid="{419C1A1A-7526-42B5-B69E-0166E8FF59B1}"/>
    <cellStyle name="Output 10 8 3" xfId="1498" xr:uid="{6C129A68-3EC7-4F80-B36D-38ACBF587E82}"/>
    <cellStyle name="Output 10 8 4" xfId="4118" xr:uid="{528C6735-C2DC-4620-AA2F-2B4F24E909CE}"/>
    <cellStyle name="Output 10 8 5" xfId="4119" xr:uid="{19519A19-0EC2-466D-9B02-17D11BF4EB75}"/>
    <cellStyle name="Output 10 8 6" xfId="4120" xr:uid="{3EFFE806-B75E-4D8F-A54B-D4D62DF658D9}"/>
    <cellStyle name="Output 10 9" xfId="674" xr:uid="{8BBD28C9-1A2E-46FA-9925-A36799A8E110}"/>
    <cellStyle name="Output 10 9 2" xfId="675" xr:uid="{B702BA21-6CD4-4D22-83F7-6E5E90811BFD}"/>
    <cellStyle name="Output 10 9 2 2" xfId="1495" xr:uid="{43D16823-31E1-4333-8195-8C17A703356F}"/>
    <cellStyle name="Output 10 9 2 3" xfId="4121" xr:uid="{04BC923D-A8DD-454F-AB98-31F3CD9EADC3}"/>
    <cellStyle name="Output 10 9 2 4" xfId="4122" xr:uid="{2C30CD23-A8C1-41B2-A4B9-2DABDBC9CFD7}"/>
    <cellStyle name="Output 10 9 2 5" xfId="4123" xr:uid="{78FD8165-36C3-4B8A-A871-EF4E87F1C276}"/>
    <cellStyle name="Output 10 9 3" xfId="1496" xr:uid="{7860F3D6-9CC4-43E5-8A50-C982D647D164}"/>
    <cellStyle name="Output 10 9 4" xfId="4124" xr:uid="{63CD72D1-B1F4-46AC-9DA1-FE0A6CEBEA56}"/>
    <cellStyle name="Output 10 9 5" xfId="4125" xr:uid="{E53B15FE-2FE8-4864-84E6-72BA1E11F453}"/>
    <cellStyle name="Output 10 9 6" xfId="4126" xr:uid="{CC5A7BC3-318D-4A1F-AAE8-F71390CF7E7B}"/>
    <cellStyle name="Output 11" xfId="676" xr:uid="{B79027AA-D17B-4756-B443-C87557B79D93}"/>
    <cellStyle name="Output 11 10" xfId="677" xr:uid="{86A51AA7-B0CB-4280-9558-2B5CFFB6C2B6}"/>
    <cellStyle name="Output 11 10 2" xfId="1493" xr:uid="{5677E4D8-BE06-43E3-8A42-F177238577BD}"/>
    <cellStyle name="Output 11 10 3" xfId="4127" xr:uid="{64C293F0-7EE0-4389-B78C-F4A80EEA45D0}"/>
    <cellStyle name="Output 11 10 4" xfId="4128" xr:uid="{C6CB28DC-7DF6-4199-8AE2-4D7EB991B1C7}"/>
    <cellStyle name="Output 11 10 5" xfId="4129" xr:uid="{01AD741C-CB7F-430D-92B0-4532B8F1BDE0}"/>
    <cellStyle name="Output 11 11" xfId="1494" xr:uid="{8F57A5BE-D6A6-49D3-BA88-3824902665AC}"/>
    <cellStyle name="Output 11 11 2" xfId="4130" xr:uid="{9C3FE993-C733-4D37-8439-B448457421C1}"/>
    <cellStyle name="Output 11 11 3" xfId="4131" xr:uid="{CC915BF0-5D2D-4AF8-878F-6744E992C5DF}"/>
    <cellStyle name="Output 11 11 4" xfId="4132" xr:uid="{0DA9F4E1-1908-4811-97F4-DD20F915048A}"/>
    <cellStyle name="Output 11 11 5" xfId="4133" xr:uid="{91C2B944-5567-4220-AEA3-E31CC7778F16}"/>
    <cellStyle name="Output 11 12" xfId="4134" xr:uid="{7CCD321F-B06B-47DE-807D-62ADCA0F9186}"/>
    <cellStyle name="Output 11 13" xfId="4135" xr:uid="{B3F5F067-2B92-47D6-BAA4-0121B410E0D7}"/>
    <cellStyle name="Output 11 14" xfId="4136" xr:uid="{90DFBD34-E3C2-41B2-8BA0-36AE4420C64C}"/>
    <cellStyle name="Output 11 15" xfId="4137" xr:uid="{D34F23B4-6EE6-4EAA-A74A-E0DA87F54563}"/>
    <cellStyle name="Output 11 2" xfId="678" xr:uid="{26A52A75-B7F0-4822-B8A9-4567030800E3}"/>
    <cellStyle name="Output 11 2 2" xfId="679" xr:uid="{8CAF52D3-D41F-4B87-B10B-12592041CC9B}"/>
    <cellStyle name="Output 11 2 2 2" xfId="1491" xr:uid="{9F9F4BAA-A9C6-41A8-A20B-7EB2312810ED}"/>
    <cellStyle name="Output 11 2 2 3" xfId="4138" xr:uid="{0D600EA3-46EF-46FC-B091-5651046F6353}"/>
    <cellStyle name="Output 11 2 2 4" xfId="4139" xr:uid="{126F3282-5DA9-4DB9-86EB-914CAC1B7498}"/>
    <cellStyle name="Output 11 2 2 5" xfId="4140" xr:uid="{4A21FCEB-9DF0-42BA-824E-B5432602583F}"/>
    <cellStyle name="Output 11 2 3" xfId="1492" xr:uid="{B899F96F-D5C0-4CA3-97B2-E6F2605E7572}"/>
    <cellStyle name="Output 11 2 4" xfId="4141" xr:uid="{B0E35069-CA00-4971-8DF4-CD9C375917CD}"/>
    <cellStyle name="Output 11 2 5" xfId="4142" xr:uid="{D3D49DB6-12A5-4F30-9268-2FCD11291B4F}"/>
    <cellStyle name="Output 11 2 6" xfId="4143" xr:uid="{0B29EC41-DDFE-4074-96D9-3FE6B876A58D}"/>
    <cellStyle name="Output 11 3" xfId="680" xr:uid="{55664F4E-0531-4D59-A293-36507D125225}"/>
    <cellStyle name="Output 11 3 2" xfId="681" xr:uid="{6EA1BA07-97BF-459E-A222-7424110AC0DE}"/>
    <cellStyle name="Output 11 3 2 2" xfId="1489" xr:uid="{86146608-F670-436A-BBB4-5B556935835B}"/>
    <cellStyle name="Output 11 3 2 3" xfId="4144" xr:uid="{DF22EF0B-7815-4082-A6F6-50B834D6E4C2}"/>
    <cellStyle name="Output 11 3 2 4" xfId="4145" xr:uid="{5749714D-3D45-444E-BEC9-E8B8ECB886AC}"/>
    <cellStyle name="Output 11 3 2 5" xfId="4146" xr:uid="{C7582340-EA0A-4619-BDFE-81DBFB49BBBA}"/>
    <cellStyle name="Output 11 3 3" xfId="1490" xr:uid="{F88BAB45-CCDA-4D42-A156-635CB99ECCE3}"/>
    <cellStyle name="Output 11 3 4" xfId="4147" xr:uid="{AE771B33-2977-47CE-85E3-614C0E4F70C9}"/>
    <cellStyle name="Output 11 3 5" xfId="4148" xr:uid="{BC495F14-FDA9-43E6-BF10-E5431806FAB0}"/>
    <cellStyle name="Output 11 3 6" xfId="4149" xr:uid="{E5138AAF-09FD-4999-AE57-6AA2128EE471}"/>
    <cellStyle name="Output 11 4" xfId="682" xr:uid="{20FCF241-A3F9-4487-804F-FE9172CF8BCA}"/>
    <cellStyle name="Output 11 4 2" xfId="683" xr:uid="{0D4A6E2A-95AD-4279-BD12-8DDC2AC54746}"/>
    <cellStyle name="Output 11 4 2 2" xfId="1487" xr:uid="{DBB2CD66-58DD-4010-90F6-3D9ABD845435}"/>
    <cellStyle name="Output 11 4 2 3" xfId="4150" xr:uid="{9F57833C-EFD0-4DC5-B571-D8D9E3D3061E}"/>
    <cellStyle name="Output 11 4 2 4" xfId="4151" xr:uid="{40B0EE2E-01CA-4A99-AB5E-1829C3495C8A}"/>
    <cellStyle name="Output 11 4 2 5" xfId="4152" xr:uid="{0E14FDC7-46DA-4857-81EF-310D02CE8A3C}"/>
    <cellStyle name="Output 11 4 3" xfId="1488" xr:uid="{069AA94E-B1C9-412E-B2EA-7A768FB65BA8}"/>
    <cellStyle name="Output 11 4 4" xfId="4153" xr:uid="{0A8E247B-06DB-4581-AC26-63CA06B85A16}"/>
    <cellStyle name="Output 11 4 5" xfId="4154" xr:uid="{92A060B5-E724-4717-973A-761EE4F60A33}"/>
    <cellStyle name="Output 11 4 6" xfId="4155" xr:uid="{B031B200-FD8B-4C20-A709-17E159135EE9}"/>
    <cellStyle name="Output 11 5" xfId="684" xr:uid="{4982AB42-0B35-4CE9-8B81-836C97E571A8}"/>
    <cellStyle name="Output 11 5 2" xfId="685" xr:uid="{A60DFA80-7361-4A29-BCFE-7FF80C432830}"/>
    <cellStyle name="Output 11 5 2 2" xfId="1485" xr:uid="{57DF6D0E-E5E4-43F2-A73C-7362C30304E9}"/>
    <cellStyle name="Output 11 5 2 3" xfId="4156" xr:uid="{648CB49E-F3C7-428E-B932-523F177567F1}"/>
    <cellStyle name="Output 11 5 2 4" xfId="4157" xr:uid="{75814FB5-0545-4589-A7F8-602341F1934B}"/>
    <cellStyle name="Output 11 5 2 5" xfId="4158" xr:uid="{F1613642-89D2-4299-9D8C-73B33D7C2044}"/>
    <cellStyle name="Output 11 5 3" xfId="1486" xr:uid="{8E9157B4-4B35-481D-9973-493BF4A3C0DD}"/>
    <cellStyle name="Output 11 5 4" xfId="4159" xr:uid="{3A835042-22C9-4535-A4DC-FD173D0510A1}"/>
    <cellStyle name="Output 11 5 5" xfId="4160" xr:uid="{A9554B52-AA81-471D-9195-64DD2BFEA393}"/>
    <cellStyle name="Output 11 5 6" xfId="4161" xr:uid="{706715B7-3B76-4E49-ACF4-5FF0DB281917}"/>
    <cellStyle name="Output 11 6" xfId="686" xr:uid="{D3E7C4C4-82DD-42F5-AFD5-7EA26E413250}"/>
    <cellStyle name="Output 11 6 2" xfId="687" xr:uid="{3EED3C59-C5C8-43A7-932A-801ABA6C090C}"/>
    <cellStyle name="Output 11 6 2 2" xfId="1483" xr:uid="{B767B7E6-8D6A-4D50-9110-26871C956ED1}"/>
    <cellStyle name="Output 11 6 2 3" xfId="4162" xr:uid="{0808A01F-90FF-4E46-A333-16B8E13E076E}"/>
    <cellStyle name="Output 11 6 2 4" xfId="4163" xr:uid="{966147B2-07CF-4E7F-8B7F-D5853708279A}"/>
    <cellStyle name="Output 11 6 2 5" xfId="4164" xr:uid="{5E843E64-F2E5-49FA-B882-9D578781DF2A}"/>
    <cellStyle name="Output 11 6 3" xfId="1484" xr:uid="{EEF489F3-5B7A-4B38-96B2-D4BD3461D634}"/>
    <cellStyle name="Output 11 6 4" xfId="4165" xr:uid="{6DA3F49D-7122-4770-BE21-5A28AA781310}"/>
    <cellStyle name="Output 11 6 5" xfId="4166" xr:uid="{BBD040E6-6F88-4B85-AC0B-D481719223C6}"/>
    <cellStyle name="Output 11 6 6" xfId="4167" xr:uid="{4A793DCD-9518-4A48-8A71-405EB6A8BB75}"/>
    <cellStyle name="Output 11 7" xfId="688" xr:uid="{A5DEA1E8-B778-4A43-BD0F-E8EA8A9AB2EC}"/>
    <cellStyle name="Output 11 7 2" xfId="689" xr:uid="{E94D97CD-517A-4E72-917C-11ABCE6A3B14}"/>
    <cellStyle name="Output 11 7 2 2" xfId="1481" xr:uid="{33F87E34-2787-49D1-82AA-7A10B62D8EED}"/>
    <cellStyle name="Output 11 7 2 3" xfId="4168" xr:uid="{14BEE21B-E767-4241-8548-09334FF3FD10}"/>
    <cellStyle name="Output 11 7 2 4" xfId="4169" xr:uid="{E2C73539-D138-43CB-BF55-24624342A91F}"/>
    <cellStyle name="Output 11 7 2 5" xfId="4170" xr:uid="{173737BD-58BA-4D3D-A4D2-C428B18C6C0D}"/>
    <cellStyle name="Output 11 7 3" xfId="1482" xr:uid="{34C7CB24-F7CF-403C-B091-05094E55FC3E}"/>
    <cellStyle name="Output 11 7 4" xfId="4171" xr:uid="{F3D63C23-1FEF-4842-AA73-C318C8A36B58}"/>
    <cellStyle name="Output 11 7 5" xfId="4172" xr:uid="{48E720F8-F78E-432D-8571-35E9008B5382}"/>
    <cellStyle name="Output 11 7 6" xfId="4173" xr:uid="{F58483A7-638F-4998-A3BC-6C99451D7777}"/>
    <cellStyle name="Output 11 8" xfId="690" xr:uid="{450F58F4-6186-4BBB-A7B6-467E7CC60226}"/>
    <cellStyle name="Output 11 8 2" xfId="691" xr:uid="{8E27AB0E-AEFD-4B5F-A749-2E0C0D0D12BA}"/>
    <cellStyle name="Output 11 8 2 2" xfId="1479" xr:uid="{E2FB6EE1-B9EA-4A82-B534-99712395451D}"/>
    <cellStyle name="Output 11 8 2 3" xfId="4174" xr:uid="{2DA08FAF-A69D-4926-BEAC-68F53EBDDD7C}"/>
    <cellStyle name="Output 11 8 2 4" xfId="4175" xr:uid="{522BEAC7-F648-4855-A49B-092A207E74E4}"/>
    <cellStyle name="Output 11 8 2 5" xfId="4176" xr:uid="{4256E333-38E9-459B-97AE-CC2812223B3A}"/>
    <cellStyle name="Output 11 8 3" xfId="1480" xr:uid="{32B996BD-ADB0-4825-BC96-3E532E3333B5}"/>
    <cellStyle name="Output 11 8 4" xfId="4177" xr:uid="{98CAA1A2-4CF8-4BC4-B234-0D182D2F16BF}"/>
    <cellStyle name="Output 11 8 5" xfId="4178" xr:uid="{938AF2B9-A639-4C72-B852-3B0C11CA511C}"/>
    <cellStyle name="Output 11 8 6" xfId="4179" xr:uid="{007BE38A-E871-4157-A902-3769FCFD5869}"/>
    <cellStyle name="Output 11 9" xfId="692" xr:uid="{89EC9C8F-C956-4093-AA88-295CF02F7C13}"/>
    <cellStyle name="Output 11 9 2" xfId="1478" xr:uid="{02C94ED7-4428-4C58-9EF6-B082F5B29BAD}"/>
    <cellStyle name="Output 11 9 3" xfId="4180" xr:uid="{4331D384-ED35-48B0-9DD9-073310CC401F}"/>
    <cellStyle name="Output 11 9 4" xfId="4181" xr:uid="{06910FA4-C21D-4807-A298-D794AD5F25A3}"/>
    <cellStyle name="Output 11 9 5" xfId="4182" xr:uid="{61A51D60-F014-495A-B0DD-3579A179C4C8}"/>
    <cellStyle name="Output 12" xfId="693" xr:uid="{40065633-450F-409F-AD02-488F7FB62D01}"/>
    <cellStyle name="Output 12 2" xfId="694" xr:uid="{E4D8A168-DAFD-46DF-9E48-02A25F92D10B}"/>
    <cellStyle name="Output 12 2 2" xfId="1476" xr:uid="{1E241CD9-BBCF-43F0-A6F7-82484DB82654}"/>
    <cellStyle name="Output 12 2 3" xfId="4183" xr:uid="{E473F899-5DC1-497B-87E5-BD5D8B5BED91}"/>
    <cellStyle name="Output 12 2 4" xfId="4184" xr:uid="{80699C9C-8ECD-4F80-8FB1-677C7A3C57EE}"/>
    <cellStyle name="Output 12 2 5" xfId="4185" xr:uid="{19541FA3-466E-464B-9760-C1FB09F0AC3C}"/>
    <cellStyle name="Output 12 3" xfId="1477" xr:uid="{6BDED15A-66BD-4928-BD42-57FF9FDD3FB5}"/>
    <cellStyle name="Output 12 4" xfId="4186" xr:uid="{AC3EA6AE-04B5-45C6-A568-F75F4B60F4A7}"/>
    <cellStyle name="Output 12 5" xfId="4187" xr:uid="{1C7A8585-8B74-42B7-8397-67199E511E2A}"/>
    <cellStyle name="Output 12 6" xfId="4188" xr:uid="{2015C4DD-2B67-4600-96BC-99BFF98CB94F}"/>
    <cellStyle name="Output 13" xfId="2089" xr:uid="{AAEAD345-8C87-4A1D-8205-CAFEF77A94A3}"/>
    <cellStyle name="Output 14" xfId="51" xr:uid="{145333C6-9CFA-4637-AAB1-A34E5726AD4C}"/>
    <cellStyle name="Output 2" xfId="695" xr:uid="{8808B70B-448A-490D-B965-4E10C687E3F7}"/>
    <cellStyle name="Output 2 10" xfId="696" xr:uid="{2655095C-9E5F-4CFB-B056-B8D0C9A2AD7B}"/>
    <cellStyle name="Output 2 10 2" xfId="1474" xr:uid="{5B47A1A2-EA28-4CC0-98F1-3A48B82D98D9}"/>
    <cellStyle name="Output 2 10 3" xfId="4189" xr:uid="{7A04778E-D49B-4EA3-92D2-E84113E00E40}"/>
    <cellStyle name="Output 2 10 4" xfId="4190" xr:uid="{F37494BE-1BD4-452F-9914-DFCDAE3A63C9}"/>
    <cellStyle name="Output 2 10 5" xfId="4191" xr:uid="{667D3C25-1099-4CE5-8182-2CD62ACCCD7C}"/>
    <cellStyle name="Output 2 11" xfId="697" xr:uid="{B8BD5BCC-06DC-4D8C-88E6-AAAD1DF5DF5B}"/>
    <cellStyle name="Output 2 11 2" xfId="1473" xr:uid="{88B56DE0-D58E-48EE-B4A9-61C346ACD085}"/>
    <cellStyle name="Output 2 11 3" xfId="4192" xr:uid="{08F55A9C-24E3-42E4-9E7B-7DC244489B6E}"/>
    <cellStyle name="Output 2 11 4" xfId="4193" xr:uid="{835D35B3-5981-4140-A38A-AAB52E82F13C}"/>
    <cellStyle name="Output 2 11 5" xfId="4194" xr:uid="{B73B1FF3-D3CB-43A1-9E62-DEF039E26291}"/>
    <cellStyle name="Output 2 12" xfId="1475" xr:uid="{2FB0B7F6-33BE-45F6-8159-F121D500E865}"/>
    <cellStyle name="Output 2 12 2" xfId="4195" xr:uid="{2ACFA577-DEE0-440F-BAA7-314D78C1E1E5}"/>
    <cellStyle name="Output 2 12 3" xfId="4196" xr:uid="{59286E52-6FA0-4DED-9392-C6E585C21706}"/>
    <cellStyle name="Output 2 12 4" xfId="4197" xr:uid="{2CD1744E-02FD-432C-A309-D7C169E4B4D3}"/>
    <cellStyle name="Output 2 12 5" xfId="4198" xr:uid="{04A945C7-8828-4BFC-B6F7-B68A639AE74D}"/>
    <cellStyle name="Output 2 13" xfId="4199" xr:uid="{DD3397F6-235C-4853-B65D-7D61887A3A5C}"/>
    <cellStyle name="Output 2 14" xfId="4200" xr:uid="{B01E9280-5E5D-4913-A886-F01FA07DDF24}"/>
    <cellStyle name="Output 2 15" xfId="4201" xr:uid="{91781C80-74EE-474B-96F3-EB0F985C9DF4}"/>
    <cellStyle name="Output 2 16" xfId="4202" xr:uid="{34719B6E-0153-4977-ABAF-A652F62A3BE0}"/>
    <cellStyle name="Output 2 2" xfId="698" xr:uid="{612A9E30-1688-4EDE-876D-B808532FEA93}"/>
    <cellStyle name="Output 2 2 2" xfId="699" xr:uid="{E7082037-16DD-46B7-BF31-8793906ED7A4}"/>
    <cellStyle name="Output 2 2 2 2" xfId="1471" xr:uid="{623C8D96-0A0A-45FC-87E6-42E5C0FD1892}"/>
    <cellStyle name="Output 2 2 2 3" xfId="4203" xr:uid="{A8B4DE53-6B0F-40C7-BD48-B84B7A4D92B2}"/>
    <cellStyle name="Output 2 2 2 4" xfId="4204" xr:uid="{28209BBF-AD78-495F-ADD1-4CD638A39FF0}"/>
    <cellStyle name="Output 2 2 2 5" xfId="4205" xr:uid="{43BF97EB-BD12-4CFF-8FB2-1D0299BA0429}"/>
    <cellStyle name="Output 2 2 3" xfId="1472" xr:uid="{7DD1D405-35BB-4B70-858D-AD0FC7B59630}"/>
    <cellStyle name="Output 2 2 4" xfId="4206" xr:uid="{64DF515B-1A29-49AC-9CA4-43BE78902A04}"/>
    <cellStyle name="Output 2 2 5" xfId="4207" xr:uid="{AAD12A9A-1A9E-4235-9556-F8323608A814}"/>
    <cellStyle name="Output 2 2 6" xfId="4208" xr:uid="{852BCB6B-50E2-4648-941C-14A304F4648E}"/>
    <cellStyle name="Output 2 3" xfId="700" xr:uid="{759478BF-F864-497B-B44E-F992661E72B7}"/>
    <cellStyle name="Output 2 3 2" xfId="701" xr:uid="{23020729-4AEA-47AE-90BE-CC590B2B7CBF}"/>
    <cellStyle name="Output 2 3 2 2" xfId="1469" xr:uid="{9CC919FE-B057-4542-9CBC-BBA3E1118C10}"/>
    <cellStyle name="Output 2 3 2 3" xfId="4209" xr:uid="{96DA17AC-05B6-4136-895E-7761FE91F9CB}"/>
    <cellStyle name="Output 2 3 2 4" xfId="4210" xr:uid="{D4C14803-10A3-4734-AEA8-4F38E557636A}"/>
    <cellStyle name="Output 2 3 2 5" xfId="4211" xr:uid="{B863D163-54B5-472C-9E86-1FC64E07467C}"/>
    <cellStyle name="Output 2 3 3" xfId="1470" xr:uid="{B3908B90-DA1A-4A41-8A80-2F70628B4B22}"/>
    <cellStyle name="Output 2 3 4" xfId="4212" xr:uid="{5EECCFD9-00D1-421F-A9A6-3364D17AE87D}"/>
    <cellStyle name="Output 2 3 5" xfId="4213" xr:uid="{452C6C7C-14DB-496F-8D9E-5A08FCEE20A0}"/>
    <cellStyle name="Output 2 3 6" xfId="4214" xr:uid="{B69CD753-3655-47C7-BDD0-4EEA61AF64D7}"/>
    <cellStyle name="Output 2 4" xfId="702" xr:uid="{0516999F-F657-4637-905C-A249E991A065}"/>
    <cellStyle name="Output 2 4 2" xfId="703" xr:uid="{C0BE9ACC-8B3C-41F5-9566-0ED36F60DE0B}"/>
    <cellStyle name="Output 2 4 2 2" xfId="1467" xr:uid="{A962FD08-2D32-4C84-A47C-31247CC088C0}"/>
    <cellStyle name="Output 2 4 2 3" xfId="4215" xr:uid="{C09B240A-0561-4258-BD55-F00AE8669C43}"/>
    <cellStyle name="Output 2 4 2 4" xfId="4216" xr:uid="{2F6BC64F-C2F4-4F89-8FBE-D19E1B9FEA56}"/>
    <cellStyle name="Output 2 4 2 5" xfId="4217" xr:uid="{6ADD34D6-185F-4E28-9084-75625536EA58}"/>
    <cellStyle name="Output 2 4 3" xfId="1468" xr:uid="{920C7572-BF3B-437C-BC0F-704103AEFDAB}"/>
    <cellStyle name="Output 2 4 4" xfId="4218" xr:uid="{3EA67F65-2756-4E8C-8CC2-8D42162E2CB7}"/>
    <cellStyle name="Output 2 4 5" xfId="4219" xr:uid="{823D38E7-7B9A-4DB6-BF60-C7E03747F677}"/>
    <cellStyle name="Output 2 4 6" xfId="4220" xr:uid="{B030C77B-DB62-4493-999B-9B4CA67FC338}"/>
    <cellStyle name="Output 2 5" xfId="704" xr:uid="{02D154F3-DBDE-4E30-B537-A08F1E9C984C}"/>
    <cellStyle name="Output 2 5 2" xfId="705" xr:uid="{4C032FC6-7359-4BCC-B328-08F2B86318B6}"/>
    <cellStyle name="Output 2 5 2 2" xfId="1465" xr:uid="{AF643511-E42B-40F4-94B9-68B4F3F64C2A}"/>
    <cellStyle name="Output 2 5 2 3" xfId="4221" xr:uid="{94921977-2C1A-40B8-B7BE-FB417523163D}"/>
    <cellStyle name="Output 2 5 2 4" xfId="4222" xr:uid="{C35D8A0D-C6D4-4C41-829C-A6EB7A3DEC66}"/>
    <cellStyle name="Output 2 5 2 5" xfId="4223" xr:uid="{262DD0DD-D941-416F-9CA8-2D76F4AA29BC}"/>
    <cellStyle name="Output 2 5 3" xfId="1466" xr:uid="{56A9AB25-EEEC-4014-B9B4-ABBF1B011152}"/>
    <cellStyle name="Output 2 5 4" xfId="4224" xr:uid="{5FD58AFE-97C6-4E37-A3F0-DD2AF0C5D8C3}"/>
    <cellStyle name="Output 2 5 5" xfId="4225" xr:uid="{501E7290-60CC-488E-B946-60D4AEED3CC8}"/>
    <cellStyle name="Output 2 5 6" xfId="4226" xr:uid="{714F87C7-A3E8-48C8-95B3-ACCCE8A43C70}"/>
    <cellStyle name="Output 2 6" xfId="706" xr:uid="{36A77094-CA52-4FAD-933E-6FCB9384C31F}"/>
    <cellStyle name="Output 2 6 2" xfId="707" xr:uid="{E0518BCE-A1D2-4022-A9DB-8C0A20A566FD}"/>
    <cellStyle name="Output 2 6 2 2" xfId="1463" xr:uid="{D8D79402-B5BE-4314-860D-7D34326385D2}"/>
    <cellStyle name="Output 2 6 2 3" xfId="4227" xr:uid="{A8CEB05B-834D-4BB5-9C22-1A11888455DE}"/>
    <cellStyle name="Output 2 6 2 4" xfId="4228" xr:uid="{A6B400FF-2032-4B71-AEDB-96296D76CD0B}"/>
    <cellStyle name="Output 2 6 2 5" xfId="4229" xr:uid="{896E53CB-E9CA-44F0-8EFA-8813DBB136E9}"/>
    <cellStyle name="Output 2 6 3" xfId="1464" xr:uid="{9A5CA145-ED9E-4FA4-BA3D-2B450B76C2A6}"/>
    <cellStyle name="Output 2 6 4" xfId="4230" xr:uid="{516A1B20-F274-498E-A84C-1762D3409DA6}"/>
    <cellStyle name="Output 2 6 5" xfId="4231" xr:uid="{24785524-CCC5-486B-9E5B-A2391527EAFA}"/>
    <cellStyle name="Output 2 6 6" xfId="4232" xr:uid="{A2DEE2E8-05F9-4646-92AC-6795A370FB8E}"/>
    <cellStyle name="Output 2 7" xfId="708" xr:uid="{A79C1B58-1C19-42E5-A555-C62BE7702FAD}"/>
    <cellStyle name="Output 2 7 2" xfId="709" xr:uid="{5C0D9F2E-6A9F-4A00-8AE9-51F5914A74A9}"/>
    <cellStyle name="Output 2 7 2 2" xfId="1461" xr:uid="{EB9A25CB-059A-49E2-8566-7D1BCC3BF379}"/>
    <cellStyle name="Output 2 7 2 3" xfId="4233" xr:uid="{7BE2440F-B011-4093-9EA8-71A9802BF7C8}"/>
    <cellStyle name="Output 2 7 2 4" xfId="4234" xr:uid="{326654B9-CC61-4F40-9733-24D1729C773F}"/>
    <cellStyle name="Output 2 7 2 5" xfId="4235" xr:uid="{725D03F5-06D0-4D40-B460-8577020B29A1}"/>
    <cellStyle name="Output 2 7 3" xfId="1462" xr:uid="{236F6DEC-7640-4E7C-BB94-11E775DA27B0}"/>
    <cellStyle name="Output 2 7 4" xfId="4236" xr:uid="{DFF7FC29-A1AC-428A-909B-40E65CE05F60}"/>
    <cellStyle name="Output 2 7 5" xfId="4237" xr:uid="{D3CD73A2-55F8-448C-A3D0-50D12BC6A6FB}"/>
    <cellStyle name="Output 2 7 6" xfId="4238" xr:uid="{8648AD2E-AB36-4AF6-BD36-89F408720D79}"/>
    <cellStyle name="Output 2 8" xfId="710" xr:uid="{7BCAF2AD-ADAC-4B19-B70A-3523B0CD7B0A}"/>
    <cellStyle name="Output 2 8 2" xfId="711" xr:uid="{6B3D0E03-8456-4709-A87D-11D16F240457}"/>
    <cellStyle name="Output 2 8 2 2" xfId="1459" xr:uid="{F4D41B53-1651-4A13-BF2C-CA155AAB6B00}"/>
    <cellStyle name="Output 2 8 2 3" xfId="4239" xr:uid="{4644BB05-D836-4A5E-BF8B-993D6B8D874B}"/>
    <cellStyle name="Output 2 8 2 4" xfId="4240" xr:uid="{F48CD32D-C207-4B65-903B-AD380D378273}"/>
    <cellStyle name="Output 2 8 2 5" xfId="4241" xr:uid="{D41CA04A-2B15-4D6D-8441-CF7BD0EC435F}"/>
    <cellStyle name="Output 2 8 3" xfId="1460" xr:uid="{D8F79088-29B8-4DE2-9FA2-ABA2098C9588}"/>
    <cellStyle name="Output 2 8 4" xfId="4242" xr:uid="{426272EA-40B2-49E3-801F-97E57BCFDB1D}"/>
    <cellStyle name="Output 2 8 5" xfId="4243" xr:uid="{AB8A3135-0CF1-4419-A311-0F624CDD64CD}"/>
    <cellStyle name="Output 2 8 6" xfId="4244" xr:uid="{BFE6A0A5-0575-4F88-A877-854A29814C4F}"/>
    <cellStyle name="Output 2 9" xfId="712" xr:uid="{93485205-F1DA-424E-9D99-6959B46384EE}"/>
    <cellStyle name="Output 2 9 2" xfId="713" xr:uid="{9D7B0967-3AAA-4214-960D-6842841FE018}"/>
    <cellStyle name="Output 2 9 2 2" xfId="1457" xr:uid="{F5299CD1-1360-4348-9C7B-228A5B4B2CD9}"/>
    <cellStyle name="Output 2 9 2 3" xfId="4245" xr:uid="{9820D50D-54FB-4438-A20C-E1B1792D5F2E}"/>
    <cellStyle name="Output 2 9 2 4" xfId="4246" xr:uid="{C3446FF7-CDC8-4CE4-9D5D-EF8814CEC848}"/>
    <cellStyle name="Output 2 9 2 5" xfId="4247" xr:uid="{4928F8BB-44CB-4C76-B2C2-E70EA372164A}"/>
    <cellStyle name="Output 2 9 3" xfId="1458" xr:uid="{BBFA39B3-7BA6-418F-A367-3AED11D8AF19}"/>
    <cellStyle name="Output 2 9 4" xfId="4248" xr:uid="{56D9AB68-45D8-47D8-A9C4-4F4C106C9337}"/>
    <cellStyle name="Output 2 9 5" xfId="4249" xr:uid="{59505B8F-F4AD-41E0-A9C6-2CE54CF2691E}"/>
    <cellStyle name="Output 2 9 6" xfId="4250" xr:uid="{4A481391-D9AD-41E0-A813-3663EA813992}"/>
    <cellStyle name="Output 3" xfId="714" xr:uid="{525292C4-D020-429B-A866-BA6C33FE237B}"/>
    <cellStyle name="Output 3 10" xfId="715" xr:uid="{A4275A32-B1C1-4F7E-A7A2-8B32D834E964}"/>
    <cellStyle name="Output 3 10 2" xfId="1455" xr:uid="{FE3AA77D-28AA-4425-9430-D0C763C6B91A}"/>
    <cellStyle name="Output 3 10 3" xfId="4251" xr:uid="{4327D62D-02E7-4F07-827C-7B8622E7A71C}"/>
    <cellStyle name="Output 3 10 4" xfId="4252" xr:uid="{EF4C05F7-4F1A-458B-9C03-FC668A128FC8}"/>
    <cellStyle name="Output 3 10 5" xfId="4253" xr:uid="{926CD893-FD8F-4B09-8C18-A4ADEB93D29C}"/>
    <cellStyle name="Output 3 11" xfId="716" xr:uid="{9F7F5E60-E57B-4405-B127-8C0CF5814AFC}"/>
    <cellStyle name="Output 3 11 2" xfId="1454" xr:uid="{76F335ED-96FD-4BC2-B96B-D3CFA7B7F6E0}"/>
    <cellStyle name="Output 3 11 3" xfId="4254" xr:uid="{1CF09010-CD42-4631-AF01-19213CF8042A}"/>
    <cellStyle name="Output 3 11 4" xfId="4255" xr:uid="{FC1D8777-00B2-44E9-A65E-C189720E4415}"/>
    <cellStyle name="Output 3 11 5" xfId="4256" xr:uid="{F4D3CF02-C0C0-4297-A8EB-4A4E547570AF}"/>
    <cellStyle name="Output 3 12" xfId="1456" xr:uid="{07CA1859-D7CB-49A8-94F4-9CF62415E348}"/>
    <cellStyle name="Output 3 12 2" xfId="4257" xr:uid="{54A9E830-B9EC-40D6-A82B-E66E83CBD7CD}"/>
    <cellStyle name="Output 3 12 3" xfId="4258" xr:uid="{56EA2A58-27B1-4C88-BB09-305BBB182078}"/>
    <cellStyle name="Output 3 12 4" xfId="4259" xr:uid="{0E95661B-36DE-4F31-98B4-310CC2992FEE}"/>
    <cellStyle name="Output 3 12 5" xfId="4260" xr:uid="{63AC7980-7E25-42E7-B673-BF3BB7C3F941}"/>
    <cellStyle name="Output 3 13" xfId="4261" xr:uid="{0021043F-0173-49B3-B2F5-96170E85D06E}"/>
    <cellStyle name="Output 3 14" xfId="4262" xr:uid="{C26E4EDD-73BD-4B46-9011-534C3D9B2E52}"/>
    <cellStyle name="Output 3 15" xfId="4263" xr:uid="{F19B6B3B-91D1-42DA-891A-D74F6778BCFE}"/>
    <cellStyle name="Output 3 16" xfId="4264" xr:uid="{9464252B-DCF4-4D0B-A9FF-017A54B9A1F7}"/>
    <cellStyle name="Output 3 2" xfId="717" xr:uid="{ED95AD4A-4A42-48DE-AC38-34519C0CD3B1}"/>
    <cellStyle name="Output 3 2 2" xfId="718" xr:uid="{54ACC74F-54C7-43B0-8683-3C640E3BCFCB}"/>
    <cellStyle name="Output 3 2 2 2" xfId="1452" xr:uid="{AE8B3CB4-F80F-4ED7-812B-50D9414514AF}"/>
    <cellStyle name="Output 3 2 2 3" xfId="4265" xr:uid="{1DB24C9D-EB5A-4373-AD42-A672310E88D7}"/>
    <cellStyle name="Output 3 2 2 4" xfId="4266" xr:uid="{2804B1B1-7948-4D77-90AE-497F1DAAC4F9}"/>
    <cellStyle name="Output 3 2 2 5" xfId="4267" xr:uid="{FF68C3D8-AEA9-4B9C-983D-3212EE5D7B66}"/>
    <cellStyle name="Output 3 2 3" xfId="1453" xr:uid="{B2816FA3-DBC0-455A-A3E1-4BD8DC95395F}"/>
    <cellStyle name="Output 3 2 4" xfId="4268" xr:uid="{54A893BC-FD5F-4DA2-8138-12E995A6F33F}"/>
    <cellStyle name="Output 3 2 5" xfId="4269" xr:uid="{F9F17307-E7D0-4367-A3D4-F8AB3F5937AD}"/>
    <cellStyle name="Output 3 2 6" xfId="4270" xr:uid="{32F11A6D-ED5C-4D7C-B08A-2A064D0F68F1}"/>
    <cellStyle name="Output 3 3" xfId="719" xr:uid="{E884BAA4-CA7A-4D41-9849-0101333D0C24}"/>
    <cellStyle name="Output 3 3 2" xfId="720" xr:uid="{2FC3D646-3DF2-4097-8397-B7B9A2073460}"/>
    <cellStyle name="Output 3 3 2 2" xfId="1450" xr:uid="{E72282C6-5BF7-4473-89FE-26DCAF481C01}"/>
    <cellStyle name="Output 3 3 2 3" xfId="4271" xr:uid="{7F893A98-CAC6-4616-AF6E-90768EFC232C}"/>
    <cellStyle name="Output 3 3 2 4" xfId="4272" xr:uid="{275B9628-D3C3-49F0-9DDC-6EE7D331C349}"/>
    <cellStyle name="Output 3 3 2 5" xfId="4273" xr:uid="{3C7A63A7-9E4A-4EA1-AE64-70DBA3BA599F}"/>
    <cellStyle name="Output 3 3 3" xfId="1451" xr:uid="{47C445CB-1234-4EA3-8D34-1BF11B3DB396}"/>
    <cellStyle name="Output 3 3 4" xfId="4274" xr:uid="{01CFCE05-E173-490E-BF82-854685324F01}"/>
    <cellStyle name="Output 3 3 5" xfId="4275" xr:uid="{7E7631D1-ACE0-4B2D-AA48-A60463878C3E}"/>
    <cellStyle name="Output 3 3 6" xfId="4276" xr:uid="{232D7F24-448A-4C9A-85DD-DC0890EAE169}"/>
    <cellStyle name="Output 3 4" xfId="721" xr:uid="{1E40B115-B333-4B04-83EC-6BFD1102886D}"/>
    <cellStyle name="Output 3 4 2" xfId="722" xr:uid="{C1F3ADE3-6CE2-4CDA-9077-D7D5867F6380}"/>
    <cellStyle name="Output 3 4 2 2" xfId="1448" xr:uid="{C22887AF-2FD1-4A39-AAD9-1570EA86B1CF}"/>
    <cellStyle name="Output 3 4 2 3" xfId="4277" xr:uid="{7031FD4B-CB9C-44FC-BC54-DBBDE05D392C}"/>
    <cellStyle name="Output 3 4 2 4" xfId="4278" xr:uid="{330E87FB-73BC-4825-8FA0-ED2CD2A1B9E8}"/>
    <cellStyle name="Output 3 4 2 5" xfId="4279" xr:uid="{AEE18736-5CF1-4AAD-BD4A-D093C016349D}"/>
    <cellStyle name="Output 3 4 3" xfId="1449" xr:uid="{9EE18724-1470-462E-A809-5F78C136DBA0}"/>
    <cellStyle name="Output 3 4 4" xfId="4280" xr:uid="{699D8453-936A-43AE-9C11-D488F5BA3B8F}"/>
    <cellStyle name="Output 3 4 5" xfId="4281" xr:uid="{E00671F4-8DE8-4E86-B92D-0A740B2F832D}"/>
    <cellStyle name="Output 3 4 6" xfId="4282" xr:uid="{BA6B0060-CC02-487D-AFE3-3C8C70562B03}"/>
    <cellStyle name="Output 3 5" xfId="723" xr:uid="{97F8B12A-65DA-49DB-B6D5-3CD50E9BF942}"/>
    <cellStyle name="Output 3 5 2" xfId="724" xr:uid="{F23D4C8E-4BB1-4CF6-8CE1-EB7ADFAC2087}"/>
    <cellStyle name="Output 3 5 2 2" xfId="1446" xr:uid="{CB7EAA05-E070-4647-9738-6C298C0B875A}"/>
    <cellStyle name="Output 3 5 2 3" xfId="4283" xr:uid="{D5BC5A19-6183-43D2-AD93-50A24B0A1199}"/>
    <cellStyle name="Output 3 5 2 4" xfId="4284" xr:uid="{F0E44C94-1BC9-4E5A-820C-7E3ABE209290}"/>
    <cellStyle name="Output 3 5 2 5" xfId="4285" xr:uid="{A64216E2-A47A-4283-9279-9C1C32CE7E2A}"/>
    <cellStyle name="Output 3 5 3" xfId="1447" xr:uid="{25836728-F472-42E3-8733-3131C4362969}"/>
    <cellStyle name="Output 3 5 4" xfId="4286" xr:uid="{E05F1433-8925-4096-93E7-326D21F5D4EA}"/>
    <cellStyle name="Output 3 5 5" xfId="4287" xr:uid="{EB3DEED0-D09D-4BEF-866D-D106A51D3D6A}"/>
    <cellStyle name="Output 3 5 6" xfId="4288" xr:uid="{9A7C29F9-8372-408F-A7A2-D9A35FB70D43}"/>
    <cellStyle name="Output 3 6" xfId="725" xr:uid="{857FFB89-A4D0-4098-9B7B-03E01D966085}"/>
    <cellStyle name="Output 3 6 2" xfId="726" xr:uid="{4C9074C1-8530-4719-82F7-36066827A086}"/>
    <cellStyle name="Output 3 6 2 2" xfId="1444" xr:uid="{B4C7D1A8-1ADD-4FA8-98E5-CA8E29871FD1}"/>
    <cellStyle name="Output 3 6 2 3" xfId="4289" xr:uid="{00494791-3BF3-4E73-82CC-38C681B81C74}"/>
    <cellStyle name="Output 3 6 2 4" xfId="4290" xr:uid="{7BE4E3EE-5F45-4A3D-82C3-127C8CAE719E}"/>
    <cellStyle name="Output 3 6 2 5" xfId="4291" xr:uid="{3C8ABF03-2888-4B8F-9214-26C7772C241E}"/>
    <cellStyle name="Output 3 6 3" xfId="1445" xr:uid="{8CAB4FFC-4912-4D40-B59F-B3DC6DA9257D}"/>
    <cellStyle name="Output 3 6 4" xfId="4292" xr:uid="{DBDA731A-B21C-4127-A803-E80D86204102}"/>
    <cellStyle name="Output 3 6 5" xfId="4293" xr:uid="{0DC0594B-531C-41A9-AD02-D00F86EBE3B2}"/>
    <cellStyle name="Output 3 6 6" xfId="4294" xr:uid="{FDC3BF36-7BE8-419A-A395-DBC5AE3231CB}"/>
    <cellStyle name="Output 3 7" xfId="727" xr:uid="{18CF0953-EDC5-47DA-8686-E9ABB885AE27}"/>
    <cellStyle name="Output 3 7 2" xfId="728" xr:uid="{3D25DB0A-5B30-40AF-B3A1-0CBC22763C1C}"/>
    <cellStyle name="Output 3 7 2 2" xfId="1442" xr:uid="{BC4D68E9-33ED-4EB8-A556-5DD1337262D0}"/>
    <cellStyle name="Output 3 7 2 3" xfId="4295" xr:uid="{1C902DB7-45E7-4114-9047-09F3368CDC07}"/>
    <cellStyle name="Output 3 7 2 4" xfId="4296" xr:uid="{D0AF263F-2CCD-48E4-B046-704CBA6DD9F2}"/>
    <cellStyle name="Output 3 7 2 5" xfId="4297" xr:uid="{65A12B51-7721-487F-8CED-1AF3F032A8C3}"/>
    <cellStyle name="Output 3 7 3" xfId="1443" xr:uid="{28803822-4A4B-4002-8E39-30431E058E18}"/>
    <cellStyle name="Output 3 7 4" xfId="4298" xr:uid="{F1B42C8E-3645-41E0-8354-3986DE062D3A}"/>
    <cellStyle name="Output 3 7 5" xfId="4299" xr:uid="{A7029538-6D64-4051-A376-6F4E29D79840}"/>
    <cellStyle name="Output 3 7 6" xfId="4300" xr:uid="{23B7CEFF-98FB-4BF8-A610-341DBD9BD17E}"/>
    <cellStyle name="Output 3 8" xfId="729" xr:uid="{FCA8C87C-9FBE-4855-A3AC-EBC2908BA837}"/>
    <cellStyle name="Output 3 8 2" xfId="730" xr:uid="{997AB431-99B2-4E68-92B9-2637CD1ADF98}"/>
    <cellStyle name="Output 3 8 2 2" xfId="1440" xr:uid="{4064F23C-95BB-44A3-A330-9CB55BEDEAB1}"/>
    <cellStyle name="Output 3 8 2 3" xfId="4301" xr:uid="{E3B6131C-0196-4332-A7FA-A97F7F0D8A66}"/>
    <cellStyle name="Output 3 8 2 4" xfId="4302" xr:uid="{AC3B306F-FF11-4315-9444-DB68C9BAB29F}"/>
    <cellStyle name="Output 3 8 2 5" xfId="4303" xr:uid="{BED14A93-4023-4A89-A235-4F2C52A5678F}"/>
    <cellStyle name="Output 3 8 3" xfId="1441" xr:uid="{75FFC001-BA7B-494E-94B3-434A46E57C63}"/>
    <cellStyle name="Output 3 8 4" xfId="4304" xr:uid="{1E2EE74F-1ABF-4242-A196-B24B34F67BE5}"/>
    <cellStyle name="Output 3 8 5" xfId="4305" xr:uid="{0C8CCA53-FA8F-4E79-A873-60427C6B31C5}"/>
    <cellStyle name="Output 3 8 6" xfId="4306" xr:uid="{41DD179D-2E1F-468D-B86E-AD968C78A26C}"/>
    <cellStyle name="Output 3 9" xfId="731" xr:uid="{A631B91E-D0A5-4A91-84E2-F8B9AAA9E0D7}"/>
    <cellStyle name="Output 3 9 2" xfId="732" xr:uid="{555C2D18-E69C-459E-A2FE-C81C77D8CCB3}"/>
    <cellStyle name="Output 3 9 2 2" xfId="1438" xr:uid="{90EC76E5-5AE0-45D6-AE37-F851AB15CE0B}"/>
    <cellStyle name="Output 3 9 2 3" xfId="4307" xr:uid="{09DAAF3E-3E93-481A-9BAF-87874E2B8108}"/>
    <cellStyle name="Output 3 9 2 4" xfId="4308" xr:uid="{05578913-DC4E-4842-BBA6-7E97131450FC}"/>
    <cellStyle name="Output 3 9 2 5" xfId="4309" xr:uid="{5D169E71-27D2-40B5-A59C-25BFB053610A}"/>
    <cellStyle name="Output 3 9 3" xfId="1439" xr:uid="{663F1663-4DB8-490C-802B-33CC881E757F}"/>
    <cellStyle name="Output 3 9 4" xfId="4310" xr:uid="{762FC9A1-0112-446F-8B96-741D4A817921}"/>
    <cellStyle name="Output 3 9 5" xfId="4311" xr:uid="{D0B156E0-C5CE-4C85-B6BB-A29BB9D24C24}"/>
    <cellStyle name="Output 3 9 6" xfId="4312" xr:uid="{6A351182-8BC8-4DC9-A84C-A1A52735440A}"/>
    <cellStyle name="Output 4" xfId="733" xr:uid="{166070B7-C3F5-456C-9D92-7CE208D1ACE8}"/>
    <cellStyle name="Output 4 10" xfId="734" xr:uid="{24FCBA19-40ED-4750-8F5D-098A31E1F5A6}"/>
    <cellStyle name="Output 4 10 2" xfId="1436" xr:uid="{DCCDAF2E-4892-4C99-8F03-F008ABA6A4FF}"/>
    <cellStyle name="Output 4 10 3" xfId="4313" xr:uid="{69975242-0273-4E8F-90E3-75146FCB85FE}"/>
    <cellStyle name="Output 4 10 4" xfId="4314" xr:uid="{83D40AC8-26F7-4D5B-8115-EA4B18F8A349}"/>
    <cellStyle name="Output 4 10 5" xfId="4315" xr:uid="{6C4ED98D-C0B8-4D54-948C-6DDB6EE1E986}"/>
    <cellStyle name="Output 4 11" xfId="735" xr:uid="{F1F6EE63-D6B3-4AB2-A913-6D380963C6E7}"/>
    <cellStyle name="Output 4 11 2" xfId="1435" xr:uid="{52C08ACE-4AAF-45E5-B2B7-EB4CE958682C}"/>
    <cellStyle name="Output 4 11 3" xfId="4316" xr:uid="{87F6108D-23E3-49BC-870A-A5D9458D316C}"/>
    <cellStyle name="Output 4 11 4" xfId="4317" xr:uid="{0A005658-0831-4896-AA10-A3642EF23885}"/>
    <cellStyle name="Output 4 11 5" xfId="4318" xr:uid="{254B1808-DF4C-4315-B286-91305B45A1F2}"/>
    <cellStyle name="Output 4 12" xfId="1437" xr:uid="{FF3E07BA-DCC9-431A-A1F3-4B5E8C7EDCDB}"/>
    <cellStyle name="Output 4 12 2" xfId="4319" xr:uid="{683ADA86-DFD0-4FA3-9D8E-F7847160FEC7}"/>
    <cellStyle name="Output 4 12 3" xfId="4320" xr:uid="{DD47DD98-90BB-4C7D-A4B6-A8A7106C912C}"/>
    <cellStyle name="Output 4 12 4" xfId="4321" xr:uid="{AB2356C9-C744-4909-9887-B54E0C3DF694}"/>
    <cellStyle name="Output 4 12 5" xfId="4322" xr:uid="{4D7C6C78-8BC7-430E-B538-2C2784E515B9}"/>
    <cellStyle name="Output 4 13" xfId="4323" xr:uid="{8E01EA1A-D6C9-409A-904C-7B455F47FBF1}"/>
    <cellStyle name="Output 4 14" xfId="4324" xr:uid="{58103A67-040A-46D0-9D70-D6FFBA592852}"/>
    <cellStyle name="Output 4 15" xfId="4325" xr:uid="{80856163-B3CC-42C6-8E4A-ED065687CE2C}"/>
    <cellStyle name="Output 4 16" xfId="4326" xr:uid="{6B0ED85B-4332-44C9-913A-2EE96FEC2438}"/>
    <cellStyle name="Output 4 2" xfId="736" xr:uid="{642768EF-84EE-46F3-8C6B-61179139FC65}"/>
    <cellStyle name="Output 4 2 2" xfId="737" xr:uid="{0DACD25A-51C9-4680-9C33-C599BE2621D9}"/>
    <cellStyle name="Output 4 2 2 2" xfId="1433" xr:uid="{3A489430-B4B8-4732-ADFF-60FAD0AADDD1}"/>
    <cellStyle name="Output 4 2 2 3" xfId="4327" xr:uid="{7B544474-4EB9-462F-969E-B416DB7984A2}"/>
    <cellStyle name="Output 4 2 2 4" xfId="4328" xr:uid="{5F156572-AA75-4C6C-8A35-FF11CEBE4989}"/>
    <cellStyle name="Output 4 2 2 5" xfId="4329" xr:uid="{08BB60AD-9D13-4EE9-AAF3-9291CBC8E7D6}"/>
    <cellStyle name="Output 4 2 3" xfId="1434" xr:uid="{8C5093C7-AA09-4AAA-8BC5-F36C477277E1}"/>
    <cellStyle name="Output 4 2 4" xfId="4330" xr:uid="{98AF96C3-13D0-4A11-A009-9FA5C7613F90}"/>
    <cellStyle name="Output 4 2 5" xfId="4331" xr:uid="{068739FB-2395-43B0-8595-9F87E8E9200A}"/>
    <cellStyle name="Output 4 2 6" xfId="4332" xr:uid="{777A3E1F-E72F-4BAC-A97C-10FDA64B6124}"/>
    <cellStyle name="Output 4 3" xfId="738" xr:uid="{9AFB5547-00AD-4F52-B3E9-897A3F026204}"/>
    <cellStyle name="Output 4 3 2" xfId="739" xr:uid="{262AA271-34ED-453C-A3EB-587E67CE5215}"/>
    <cellStyle name="Output 4 3 2 2" xfId="1431" xr:uid="{415BE273-E5B5-4D07-AE08-0BDD3E0108E5}"/>
    <cellStyle name="Output 4 3 2 3" xfId="4333" xr:uid="{69442DED-87AE-4F72-9534-EDAA4982B2C3}"/>
    <cellStyle name="Output 4 3 2 4" xfId="4334" xr:uid="{0D13693E-5A49-41A6-8E30-874B5651198C}"/>
    <cellStyle name="Output 4 3 2 5" xfId="4335" xr:uid="{29070CA1-D5EF-4E71-AD87-2BEEBD2911EE}"/>
    <cellStyle name="Output 4 3 3" xfId="1432" xr:uid="{0CBDE60B-0C84-449E-8B5D-B62515217A5D}"/>
    <cellStyle name="Output 4 3 4" xfId="4336" xr:uid="{C8E9FF4E-0FE5-4AF4-BFA3-505FD9E26E2F}"/>
    <cellStyle name="Output 4 3 5" xfId="4337" xr:uid="{EDF387C8-B04C-4FA7-8B4D-1A3BF48B66CF}"/>
    <cellStyle name="Output 4 3 6" xfId="4338" xr:uid="{DD8A0BCE-BE8E-462E-8ECE-53772E28B4E6}"/>
    <cellStyle name="Output 4 4" xfId="740" xr:uid="{A4CAA927-B25D-46F1-AEA5-BED82EEBFE3F}"/>
    <cellStyle name="Output 4 4 2" xfId="741" xr:uid="{CF05242D-9F74-4F73-B159-BB154ADC4064}"/>
    <cellStyle name="Output 4 4 2 2" xfId="1429" xr:uid="{78221E71-6185-4B88-9ED9-CA06DAEA63EF}"/>
    <cellStyle name="Output 4 4 2 3" xfId="4339" xr:uid="{4D901A28-192A-41B7-8C10-ACF9F69EBD21}"/>
    <cellStyle name="Output 4 4 2 4" xfId="4340" xr:uid="{25319540-38A4-4A3D-B50A-697EF61BC65B}"/>
    <cellStyle name="Output 4 4 2 5" xfId="4341" xr:uid="{B0F8C6E2-F519-4194-88FC-F4391D953363}"/>
    <cellStyle name="Output 4 4 3" xfId="1430" xr:uid="{B3462E7A-4B17-4AFA-925E-CA3C44585B7E}"/>
    <cellStyle name="Output 4 4 4" xfId="4342" xr:uid="{1C9919BB-6498-4B72-BA83-D1005264BEFC}"/>
    <cellStyle name="Output 4 4 5" xfId="4343" xr:uid="{6E0253F0-BA51-4C26-9E35-4B9B68CA00A0}"/>
    <cellStyle name="Output 4 4 6" xfId="4344" xr:uid="{6AAF7959-1920-4375-B023-37434A3D3C1E}"/>
    <cellStyle name="Output 4 5" xfId="742" xr:uid="{30394889-0231-4339-91A9-077F5B211725}"/>
    <cellStyle name="Output 4 5 2" xfId="743" xr:uid="{3A89F775-7A7C-4EE9-8541-CAA772BE9034}"/>
    <cellStyle name="Output 4 5 2 2" xfId="1427" xr:uid="{72DA18AD-D3D1-4C0C-A0E6-457176D947E0}"/>
    <cellStyle name="Output 4 5 2 3" xfId="4345" xr:uid="{6C2F74DB-83C0-4A5D-96AA-1F39FD23690A}"/>
    <cellStyle name="Output 4 5 2 4" xfId="4346" xr:uid="{9CB29AB5-7249-4A4D-940C-34CA28B35A84}"/>
    <cellStyle name="Output 4 5 2 5" xfId="4347" xr:uid="{D8637E04-4658-43C0-BD50-F6C8AB91354A}"/>
    <cellStyle name="Output 4 5 3" xfId="1428" xr:uid="{1BC59C42-33C4-44F6-A202-828F278DD01A}"/>
    <cellStyle name="Output 4 5 4" xfId="4348" xr:uid="{456DD80D-CF74-4232-9585-071F0255281B}"/>
    <cellStyle name="Output 4 5 5" xfId="4349" xr:uid="{6ED32964-4F44-420C-8D0F-45EED53DFF4F}"/>
    <cellStyle name="Output 4 5 6" xfId="4350" xr:uid="{37204B11-5DFF-4C79-8247-C088F368D22C}"/>
    <cellStyle name="Output 4 6" xfId="744" xr:uid="{4D8BCD03-6A3C-4060-8580-2B0DADA72FD6}"/>
    <cellStyle name="Output 4 6 2" xfId="745" xr:uid="{4F8AF458-783D-41E8-BE79-40EE065521C3}"/>
    <cellStyle name="Output 4 6 2 2" xfId="1425" xr:uid="{BC64AF3E-B0DB-4A99-A8BC-F7424E3FB370}"/>
    <cellStyle name="Output 4 6 2 3" xfId="4351" xr:uid="{399B0763-2ABE-4087-B6F9-E4CCF9CAACA8}"/>
    <cellStyle name="Output 4 6 2 4" xfId="4352" xr:uid="{ABD53FB8-33FE-4A7B-B80F-44142199A084}"/>
    <cellStyle name="Output 4 6 2 5" xfId="4353" xr:uid="{5D570EBB-F612-4CC6-96F5-783671FC08B5}"/>
    <cellStyle name="Output 4 6 3" xfId="1426" xr:uid="{5B57B706-23CE-4D48-AAE8-B8CA1A420D07}"/>
    <cellStyle name="Output 4 6 4" xfId="4354" xr:uid="{B2012307-B5CD-419A-B645-187121F306E9}"/>
    <cellStyle name="Output 4 6 5" xfId="4355" xr:uid="{2DD33D98-29A9-42B8-BA8F-3739A9112A00}"/>
    <cellStyle name="Output 4 6 6" xfId="4356" xr:uid="{352C52A8-2993-4CF3-97BC-4EDEB515BFCB}"/>
    <cellStyle name="Output 4 7" xfId="746" xr:uid="{14C09919-EBD4-43C2-B3A3-6EF064D2E1C5}"/>
    <cellStyle name="Output 4 7 2" xfId="747" xr:uid="{1989A2FA-5A53-40E2-B127-95C78663D3EE}"/>
    <cellStyle name="Output 4 7 2 2" xfId="1423" xr:uid="{E5EFDA9E-FD92-4929-B459-4873E11B3233}"/>
    <cellStyle name="Output 4 7 2 3" xfId="4357" xr:uid="{0ED12C1E-5D11-4B80-9A42-077654C17163}"/>
    <cellStyle name="Output 4 7 2 4" xfId="4358" xr:uid="{04579726-C948-496B-84D1-F7229BD789F1}"/>
    <cellStyle name="Output 4 7 2 5" xfId="4359" xr:uid="{764E1A8C-C4BE-4BB0-AC35-657BF8470527}"/>
    <cellStyle name="Output 4 7 3" xfId="1424" xr:uid="{28EEE252-A85A-43FD-9ACF-301FDFE58537}"/>
    <cellStyle name="Output 4 7 4" xfId="4360" xr:uid="{503F6C8E-3423-461D-9B91-9D8119F54408}"/>
    <cellStyle name="Output 4 7 5" xfId="4361" xr:uid="{47F985DE-B9C2-447A-9318-16B065CE6D29}"/>
    <cellStyle name="Output 4 7 6" xfId="4362" xr:uid="{90D3FE40-891A-4903-B89C-ED5594E743B4}"/>
    <cellStyle name="Output 4 8" xfId="748" xr:uid="{C1558B1B-18C1-4777-B99C-D8F05F6E8D7F}"/>
    <cellStyle name="Output 4 8 2" xfId="749" xr:uid="{2ED50898-DCA3-4ADB-943F-F4DF72144CCD}"/>
    <cellStyle name="Output 4 8 2 2" xfId="1421" xr:uid="{2B99AC71-C8DB-45F8-9305-BAB5D409F3F7}"/>
    <cellStyle name="Output 4 8 2 3" xfId="4363" xr:uid="{1B6A0992-11AE-4290-A083-AF704BF223F7}"/>
    <cellStyle name="Output 4 8 2 4" xfId="4364" xr:uid="{0C91B5D3-83BB-4A76-847E-5F92EDC1205C}"/>
    <cellStyle name="Output 4 8 2 5" xfId="4365" xr:uid="{6635944D-F0B4-47AC-92DA-12851E72429A}"/>
    <cellStyle name="Output 4 8 3" xfId="1422" xr:uid="{A6F293B9-378A-4997-B777-AEC818833945}"/>
    <cellStyle name="Output 4 8 4" xfId="4366" xr:uid="{01844B87-6F47-4327-9161-BE7816009F39}"/>
    <cellStyle name="Output 4 8 5" xfId="4367" xr:uid="{EA2F1678-D2A5-4DEC-BEBB-07D20276427C}"/>
    <cellStyle name="Output 4 8 6" xfId="4368" xr:uid="{459DB9AC-AAE1-47C0-96EE-1E3CEDF53050}"/>
    <cellStyle name="Output 4 9" xfId="750" xr:uid="{394B7B25-A751-4942-94C6-9C0B634272FB}"/>
    <cellStyle name="Output 4 9 2" xfId="751" xr:uid="{338AC73B-7E49-4484-8B77-2EC4D71F926B}"/>
    <cellStyle name="Output 4 9 2 2" xfId="1419" xr:uid="{BC260B50-7BA3-4456-986D-9167C6A103B7}"/>
    <cellStyle name="Output 4 9 2 3" xfId="4369" xr:uid="{FBC99524-4C17-486D-B761-E24BA2657503}"/>
    <cellStyle name="Output 4 9 2 4" xfId="4370" xr:uid="{A8D744D4-F0FD-4085-8ABD-E92A51AA3CCC}"/>
    <cellStyle name="Output 4 9 2 5" xfId="4371" xr:uid="{A8B35D2C-7FA9-43BB-9EC2-25897B27A819}"/>
    <cellStyle name="Output 4 9 3" xfId="1420" xr:uid="{284239F5-ACB8-41D8-ADE9-310375F12832}"/>
    <cellStyle name="Output 4 9 4" xfId="4372" xr:uid="{6D52324C-8BF4-43E0-AB46-93C30F289ABF}"/>
    <cellStyle name="Output 4 9 5" xfId="4373" xr:uid="{C7D91A9E-654E-407D-BFD6-07B96B3E7D84}"/>
    <cellStyle name="Output 4 9 6" xfId="4374" xr:uid="{626001FB-5CA7-4504-B88F-BD628F4A8FA8}"/>
    <cellStyle name="Output 5" xfId="752" xr:uid="{9C780D8A-FE89-46B6-A470-89BEBCB9D53A}"/>
    <cellStyle name="Output 5 10" xfId="753" xr:uid="{1C84E1CB-1C4A-4169-A3EE-B102E0D568A4}"/>
    <cellStyle name="Output 5 10 2" xfId="1417" xr:uid="{9EC3EF90-86A6-46CA-B577-A075BE09EA82}"/>
    <cellStyle name="Output 5 10 3" xfId="4375" xr:uid="{F3D28D76-BDD1-4C83-9F7A-EC1FC5F48DFB}"/>
    <cellStyle name="Output 5 10 4" xfId="4376" xr:uid="{A540DD04-27C5-41D5-AA4C-CDA887B7AEE9}"/>
    <cellStyle name="Output 5 10 5" xfId="4377" xr:uid="{0AC33AF9-DAA3-492E-AAB6-2BA4ACAC19F7}"/>
    <cellStyle name="Output 5 11" xfId="754" xr:uid="{6815DDF5-B03A-455A-9CC9-C39CCE057EFB}"/>
    <cellStyle name="Output 5 11 2" xfId="1416" xr:uid="{B4638258-44AA-4BF6-8BA7-4B2E49A77A1B}"/>
    <cellStyle name="Output 5 11 3" xfId="4378" xr:uid="{6F677E21-520F-4EA6-A78C-3F5F33999CFD}"/>
    <cellStyle name="Output 5 11 4" xfId="4379" xr:uid="{8D429387-9597-4D86-8CAD-F97E3E841F06}"/>
    <cellStyle name="Output 5 11 5" xfId="4380" xr:uid="{5829BCD7-9C95-4989-8D68-9E045FE0ECB0}"/>
    <cellStyle name="Output 5 12" xfId="1418" xr:uid="{D56618E3-3715-4FF4-832E-AC9A4A954565}"/>
    <cellStyle name="Output 5 12 2" xfId="4381" xr:uid="{6EDD2868-3FF8-46CF-8FA3-6643DC3BD424}"/>
    <cellStyle name="Output 5 12 3" xfId="4382" xr:uid="{2EE3BD04-33E6-4DD1-94B9-23462D086EDE}"/>
    <cellStyle name="Output 5 12 4" xfId="4383" xr:uid="{6FFACF4A-D389-40D8-A6C9-5760D6B4D0D8}"/>
    <cellStyle name="Output 5 12 5" xfId="4384" xr:uid="{5BAA7479-7EB8-424E-A0F6-2445C93B74BB}"/>
    <cellStyle name="Output 5 13" xfId="4385" xr:uid="{7CA604AC-6A97-4874-AB62-AA497EB141E4}"/>
    <cellStyle name="Output 5 14" xfId="4386" xr:uid="{5B190006-583C-4D73-A7AD-156773E1BE9F}"/>
    <cellStyle name="Output 5 15" xfId="4387" xr:uid="{AA1DC05D-5663-4612-A6DA-01A22B6B37EB}"/>
    <cellStyle name="Output 5 16" xfId="4388" xr:uid="{361A8A68-67CB-45CC-90E4-818672FBE8F5}"/>
    <cellStyle name="Output 5 2" xfId="755" xr:uid="{C22BEB13-B5D0-4400-B98A-34115EB2B3EF}"/>
    <cellStyle name="Output 5 2 2" xfId="756" xr:uid="{194E3318-AD82-44EE-8B3C-0909DA604361}"/>
    <cellStyle name="Output 5 2 2 2" xfId="1414" xr:uid="{1C78CEB2-7CEA-44E0-A5F7-FF60B2CAEB55}"/>
    <cellStyle name="Output 5 2 2 3" xfId="4389" xr:uid="{1C8F51A3-0C62-43DC-88B8-BF5080B5A787}"/>
    <cellStyle name="Output 5 2 2 4" xfId="4390" xr:uid="{5543ECA4-98C1-4581-BE00-DE059E8E6098}"/>
    <cellStyle name="Output 5 2 2 5" xfId="4391" xr:uid="{B5CF61D7-7A83-4DE8-86BA-5760A8D42632}"/>
    <cellStyle name="Output 5 2 3" xfId="1415" xr:uid="{3CAF16C0-3392-4A7C-B1F6-E6198E7D7AC0}"/>
    <cellStyle name="Output 5 2 4" xfId="4392" xr:uid="{4748FE78-7336-4B4B-90B9-B2191D11DE0A}"/>
    <cellStyle name="Output 5 2 5" xfId="4393" xr:uid="{EFF8DA3D-F28A-4E2E-B2D7-C03AE0C4741D}"/>
    <cellStyle name="Output 5 2 6" xfId="4394" xr:uid="{FEB7FF61-C4FE-4AB4-9B68-70701849B711}"/>
    <cellStyle name="Output 5 3" xfId="757" xr:uid="{F0054373-E864-4DBA-9DA0-A3CB3EC73E90}"/>
    <cellStyle name="Output 5 3 2" xfId="758" xr:uid="{F89611FE-F9AA-4507-92B0-CDF68736A621}"/>
    <cellStyle name="Output 5 3 2 2" xfId="1412" xr:uid="{17A49AEB-C416-4EFB-92D4-E801C81A5E96}"/>
    <cellStyle name="Output 5 3 2 3" xfId="4395" xr:uid="{4A280AF5-5731-42AA-96DF-DC5B74394D5C}"/>
    <cellStyle name="Output 5 3 2 4" xfId="4396" xr:uid="{28924C16-D16F-4354-9983-0160CAC5DE38}"/>
    <cellStyle name="Output 5 3 2 5" xfId="4397" xr:uid="{7F192AC5-B9D7-4675-B057-ED0E1F97AF63}"/>
    <cellStyle name="Output 5 3 3" xfId="1413" xr:uid="{8B71D770-119D-4B0E-8B0F-E622EA104E1E}"/>
    <cellStyle name="Output 5 3 4" xfId="4398" xr:uid="{12E568A4-46BA-445B-BA94-D44A4509639C}"/>
    <cellStyle name="Output 5 3 5" xfId="4399" xr:uid="{8A9EF3EC-0E29-4B0D-B3A5-0CC8F9FFA145}"/>
    <cellStyle name="Output 5 3 6" xfId="4400" xr:uid="{B0EB2316-7932-46EC-9FBD-37890B5E1A6B}"/>
    <cellStyle name="Output 5 4" xfId="759" xr:uid="{8A820559-4C78-4A5D-9CDB-E78A501C0326}"/>
    <cellStyle name="Output 5 4 2" xfId="760" xr:uid="{6CE76EE6-F693-40F5-8502-C378DFCC8401}"/>
    <cellStyle name="Output 5 4 2 2" xfId="1410" xr:uid="{595667D5-3708-4273-8713-1D0274E85AC0}"/>
    <cellStyle name="Output 5 4 2 3" xfId="4401" xr:uid="{F1E1C662-5CB4-429F-81AB-484376EF92B0}"/>
    <cellStyle name="Output 5 4 2 4" xfId="4402" xr:uid="{AE15196F-157F-4F8D-800D-2772B0B07970}"/>
    <cellStyle name="Output 5 4 2 5" xfId="4403" xr:uid="{0A8FDB04-D9CA-4DD7-AD1C-E4EAEDBDF48A}"/>
    <cellStyle name="Output 5 4 3" xfId="1411" xr:uid="{C4E88713-90BF-4AE6-A4B4-EAA399935ED1}"/>
    <cellStyle name="Output 5 4 4" xfId="4404" xr:uid="{ABC7B40A-48A4-408B-8158-E1C7D10134E0}"/>
    <cellStyle name="Output 5 4 5" xfId="4405" xr:uid="{0A74E821-D89C-4E2A-B5D9-D99DABE07327}"/>
    <cellStyle name="Output 5 4 6" xfId="4406" xr:uid="{6F6A45C7-F4BC-4BFD-A3E9-FD2EEF6D9FCB}"/>
    <cellStyle name="Output 5 5" xfId="761" xr:uid="{9EFB8CD6-744A-4F22-A135-BEC67600A5A7}"/>
    <cellStyle name="Output 5 5 2" xfId="762" xr:uid="{5C6E8138-CB0A-4FB9-80F9-414608B900FC}"/>
    <cellStyle name="Output 5 5 2 2" xfId="1408" xr:uid="{2259D16D-486B-4E6D-9E3F-561DD2039000}"/>
    <cellStyle name="Output 5 5 2 3" xfId="4407" xr:uid="{2959CCD5-DB40-457D-93F2-48053370D4F9}"/>
    <cellStyle name="Output 5 5 2 4" xfId="4408" xr:uid="{D2FD8015-6E7D-423D-98E8-F7FA08BAEF9F}"/>
    <cellStyle name="Output 5 5 2 5" xfId="4409" xr:uid="{0FB318AB-A66F-4BF9-8CC9-EA2E1BB50B1D}"/>
    <cellStyle name="Output 5 5 3" xfId="1409" xr:uid="{D785EFD8-7BAB-4115-A325-09A57B145482}"/>
    <cellStyle name="Output 5 5 4" xfId="4410" xr:uid="{3DD64C17-4D77-488B-BB36-B082D1E4B46B}"/>
    <cellStyle name="Output 5 5 5" xfId="4411" xr:uid="{80FEB0A9-9C9F-4D6E-B04C-E8D20BD2063E}"/>
    <cellStyle name="Output 5 5 6" xfId="4412" xr:uid="{47E75FAF-27ED-4BA0-B6A5-C8EA6162E0ED}"/>
    <cellStyle name="Output 5 6" xfId="763" xr:uid="{F3E2F780-DCC6-4D63-8EBB-070527C00294}"/>
    <cellStyle name="Output 5 6 2" xfId="764" xr:uid="{A5907C0C-7078-4D0C-A8CB-4212D2D20A36}"/>
    <cellStyle name="Output 5 6 2 2" xfId="1406" xr:uid="{3C61107F-9B3D-40E3-837B-8DAB09FBA4CC}"/>
    <cellStyle name="Output 5 6 2 3" xfId="4413" xr:uid="{5A9091F5-A844-4A08-B2D6-0EFF9882AF03}"/>
    <cellStyle name="Output 5 6 2 4" xfId="4414" xr:uid="{1DDA8893-B901-43C0-A178-50E266674CAB}"/>
    <cellStyle name="Output 5 6 2 5" xfId="4415" xr:uid="{19DB5686-E580-49C7-816D-49775DF7CA3A}"/>
    <cellStyle name="Output 5 6 3" xfId="1407" xr:uid="{AB6563E3-872D-4AB6-8847-9B6CEDE96D1A}"/>
    <cellStyle name="Output 5 6 4" xfId="4416" xr:uid="{E7BF2DBA-A6FD-4B32-AB8C-1E2F7B47FDEE}"/>
    <cellStyle name="Output 5 6 5" xfId="4417" xr:uid="{810B0DB4-D55D-4EC8-8A5E-1610D5666185}"/>
    <cellStyle name="Output 5 6 6" xfId="4418" xr:uid="{46BFC155-88D6-4E16-A4D9-03F52372770F}"/>
    <cellStyle name="Output 5 7" xfId="765" xr:uid="{2EC62709-79CB-4A3D-81F8-9DF3A8FE8F62}"/>
    <cellStyle name="Output 5 7 2" xfId="766" xr:uid="{664771A1-A322-4592-8FAE-12D7ECDCCC20}"/>
    <cellStyle name="Output 5 7 2 2" xfId="1404" xr:uid="{9E0190F5-DADE-4C54-BFAE-396EA810E143}"/>
    <cellStyle name="Output 5 7 2 3" xfId="4419" xr:uid="{B80B8F40-2B41-43D1-AF69-F83EFACB7A06}"/>
    <cellStyle name="Output 5 7 2 4" xfId="4420" xr:uid="{3ADF714B-A059-4CC0-8262-DF8563622347}"/>
    <cellStyle name="Output 5 7 2 5" xfId="4421" xr:uid="{1DCEEA2F-752C-4C72-97B6-2E290EADFF2B}"/>
    <cellStyle name="Output 5 7 3" xfId="1405" xr:uid="{982C4C53-490D-4D53-9C07-FD6AAAB20175}"/>
    <cellStyle name="Output 5 7 4" xfId="4422" xr:uid="{C26514F9-4EF6-49BE-B2E7-869A0C277739}"/>
    <cellStyle name="Output 5 7 5" xfId="4423" xr:uid="{CAAAB3DC-B40F-48F3-8B3F-C62A905CD72B}"/>
    <cellStyle name="Output 5 7 6" xfId="4424" xr:uid="{8CD54474-C04F-415C-BA99-09C84CF813E7}"/>
    <cellStyle name="Output 5 8" xfId="767" xr:uid="{E4128B4A-C61E-4030-A34A-F580F85EFE4E}"/>
    <cellStyle name="Output 5 8 2" xfId="768" xr:uid="{41A47DB4-9C84-4462-A3E6-8486E22E5C90}"/>
    <cellStyle name="Output 5 8 2 2" xfId="1402" xr:uid="{1923EC23-1EF1-4B0F-88F5-C4C70F73944C}"/>
    <cellStyle name="Output 5 8 2 3" xfId="4425" xr:uid="{6AA83B0A-EF02-4735-9301-5462CAA00996}"/>
    <cellStyle name="Output 5 8 2 4" xfId="4426" xr:uid="{2C9E6543-13A5-4EE1-A2C3-FED2F6B35E2C}"/>
    <cellStyle name="Output 5 8 2 5" xfId="4427" xr:uid="{9C756D25-3442-4BBF-8D54-E064212AA159}"/>
    <cellStyle name="Output 5 8 3" xfId="1403" xr:uid="{DD142A65-F9F7-4039-ABC6-4C8C89DAFF1F}"/>
    <cellStyle name="Output 5 8 4" xfId="4428" xr:uid="{9E7E8592-16FD-4607-99A6-C1CCB06337A3}"/>
    <cellStyle name="Output 5 8 5" xfId="4429" xr:uid="{EDBDBE38-B462-4F5A-AD11-F08AD84F0D1C}"/>
    <cellStyle name="Output 5 8 6" xfId="4430" xr:uid="{C881643C-64FB-4196-959F-9131F93F89EF}"/>
    <cellStyle name="Output 5 9" xfId="769" xr:uid="{1B3995A6-C8B4-49E2-B097-D090600D90A3}"/>
    <cellStyle name="Output 5 9 2" xfId="770" xr:uid="{A7C70D29-0F94-45E9-8A42-8C538EA81EB6}"/>
    <cellStyle name="Output 5 9 2 2" xfId="1400" xr:uid="{A93303BF-6E0C-456D-9522-AD2FA3533618}"/>
    <cellStyle name="Output 5 9 2 3" xfId="4431" xr:uid="{F91D60A3-C6E9-4CC9-9824-E5F4B4A8F0EE}"/>
    <cellStyle name="Output 5 9 2 4" xfId="4432" xr:uid="{8D63BF32-2669-4230-ADE0-4DD443B9C5A9}"/>
    <cellStyle name="Output 5 9 2 5" xfId="4433" xr:uid="{27194D5B-8A91-4243-90E8-1C0D7200F385}"/>
    <cellStyle name="Output 5 9 3" xfId="1401" xr:uid="{26995737-E979-4472-80FB-97C4977E350F}"/>
    <cellStyle name="Output 5 9 4" xfId="4434" xr:uid="{C49E3021-271E-4C65-B145-1D995F37AD6D}"/>
    <cellStyle name="Output 5 9 5" xfId="4435" xr:uid="{7B239889-610E-4947-B8ED-65EB4FD690E2}"/>
    <cellStyle name="Output 5 9 6" xfId="4436" xr:uid="{65EA5129-E98C-4BD5-9DF9-610C2F74DA34}"/>
    <cellStyle name="Output 6" xfId="771" xr:uid="{2F3B6061-99D0-4886-AB88-1D3FAB651B18}"/>
    <cellStyle name="Output 6 10" xfId="772" xr:uid="{74573D94-B7AD-4DC5-8889-160E56C2047D}"/>
    <cellStyle name="Output 6 10 2" xfId="1398" xr:uid="{D3AA05BE-52F4-4D91-9E3E-7D062E1C1F3B}"/>
    <cellStyle name="Output 6 10 3" xfId="4437" xr:uid="{A68C045C-896D-4946-A515-445540F1978B}"/>
    <cellStyle name="Output 6 10 4" xfId="4438" xr:uid="{A2C73D7B-7D6C-44B3-8598-398B8897DE39}"/>
    <cellStyle name="Output 6 10 5" xfId="4439" xr:uid="{BFDB1025-DBD6-4AE2-8CE4-C9F5BBBDF58C}"/>
    <cellStyle name="Output 6 11" xfId="773" xr:uid="{3EC423B0-88D9-46C3-B2D7-3F6D64A7347B}"/>
    <cellStyle name="Output 6 11 2" xfId="1397" xr:uid="{22C8C9AB-89FF-4F42-8798-3DA4C1ECB0FA}"/>
    <cellStyle name="Output 6 11 3" xfId="4440" xr:uid="{C9350203-6069-4C69-B9FE-5DF36215484F}"/>
    <cellStyle name="Output 6 11 4" xfId="4441" xr:uid="{02DEE647-512D-4ADC-ADDF-40F7C4F79247}"/>
    <cellStyle name="Output 6 11 5" xfId="4442" xr:uid="{DC15FDB7-BB99-44DD-B899-143EE7C508D3}"/>
    <cellStyle name="Output 6 12" xfId="1399" xr:uid="{1E0526CB-A07B-4A43-B5FF-41A099FA8689}"/>
    <cellStyle name="Output 6 12 2" xfId="4443" xr:uid="{E0BCA86B-310A-4ECF-A1DB-03C2E49BA9CD}"/>
    <cellStyle name="Output 6 12 3" xfId="4444" xr:uid="{4402CDD6-9019-4CB2-AA24-CD0673A27F7E}"/>
    <cellStyle name="Output 6 12 4" xfId="4445" xr:uid="{9D1AA8BB-EDCF-407D-A24E-527090719615}"/>
    <cellStyle name="Output 6 12 5" xfId="4446" xr:uid="{C55A5640-6894-4ECB-98A1-4629877D1037}"/>
    <cellStyle name="Output 6 13" xfId="4447" xr:uid="{099E004B-D1A3-4B02-AE7E-FD40C37229BD}"/>
    <cellStyle name="Output 6 14" xfId="4448" xr:uid="{9B01C35E-43C9-47C0-913E-CFF7A7019531}"/>
    <cellStyle name="Output 6 15" xfId="4449" xr:uid="{8B1D8FE6-05D8-455A-928C-112FB414E86A}"/>
    <cellStyle name="Output 6 16" xfId="4450" xr:uid="{41110DD7-7194-4CD5-87CE-18834C883C5A}"/>
    <cellStyle name="Output 6 2" xfId="774" xr:uid="{AEF93ADE-29F8-4C2A-B8C5-9D13765AA63C}"/>
    <cellStyle name="Output 6 2 2" xfId="775" xr:uid="{EBF32685-5F1B-473F-A604-9526BCFFB9CA}"/>
    <cellStyle name="Output 6 2 2 2" xfId="1395" xr:uid="{AD980A1E-0E73-48B0-BB30-A3BD5AF476FF}"/>
    <cellStyle name="Output 6 2 2 3" xfId="4451" xr:uid="{EBD8DBF1-8098-4B2A-8C34-169680CFD492}"/>
    <cellStyle name="Output 6 2 2 4" xfId="4452" xr:uid="{322ECE25-744E-43DD-AE46-C3A47F9B9355}"/>
    <cellStyle name="Output 6 2 2 5" xfId="4453" xr:uid="{E6EFD104-5B80-45A8-80B6-59684FA61EA8}"/>
    <cellStyle name="Output 6 2 3" xfId="1396" xr:uid="{FD46F096-20F3-449E-A67A-3A684054A3B4}"/>
    <cellStyle name="Output 6 2 4" xfId="4454" xr:uid="{543FE9A2-D9DA-4A47-802B-D725CED0F43A}"/>
    <cellStyle name="Output 6 2 5" xfId="4455" xr:uid="{A067B31E-D6E7-4549-80C0-0B1A4C43D9B0}"/>
    <cellStyle name="Output 6 2 6" xfId="4456" xr:uid="{7BB818EA-CDFF-4B60-9355-411E1CF26479}"/>
    <cellStyle name="Output 6 3" xfId="776" xr:uid="{62C36AD1-2FA2-4AE4-9EF5-B7795C1FC6D7}"/>
    <cellStyle name="Output 6 3 2" xfId="777" xr:uid="{A4A0BD7D-5590-4CF6-8C04-B732C20F9726}"/>
    <cellStyle name="Output 6 3 2 2" xfId="1393" xr:uid="{D827ACB2-254E-43EC-B5CE-48848C8E56F6}"/>
    <cellStyle name="Output 6 3 2 3" xfId="4457" xr:uid="{08448D2E-A3CF-4218-9D8E-50850B9C43E2}"/>
    <cellStyle name="Output 6 3 2 4" xfId="4458" xr:uid="{C3017EC6-2309-47AC-B460-9B9ED839DEE8}"/>
    <cellStyle name="Output 6 3 2 5" xfId="4459" xr:uid="{FBDF3929-6A45-4970-9EF4-93E86F408CED}"/>
    <cellStyle name="Output 6 3 3" xfId="1394" xr:uid="{63A6CD9E-3CF4-4E0B-894F-7AB95E677C5A}"/>
    <cellStyle name="Output 6 3 4" xfId="4460" xr:uid="{36F41DA6-A55B-4348-8A0C-4E098B6B4410}"/>
    <cellStyle name="Output 6 3 5" xfId="4461" xr:uid="{B7FA7255-7BD5-4A47-8F53-6E3AA12C1D24}"/>
    <cellStyle name="Output 6 3 6" xfId="4462" xr:uid="{E734B5CE-8203-49F0-9E44-82C8CB85CD8A}"/>
    <cellStyle name="Output 6 4" xfId="778" xr:uid="{951EB502-FB9D-436E-862A-B9F4CB81D30E}"/>
    <cellStyle name="Output 6 4 2" xfId="779" xr:uid="{56B24E80-F918-4F3E-AD4E-63DA36F69EC8}"/>
    <cellStyle name="Output 6 4 2 2" xfId="1391" xr:uid="{B5A03366-50BA-4F8B-B354-7199F91287C5}"/>
    <cellStyle name="Output 6 4 2 3" xfId="4463" xr:uid="{07B6CC82-F5A1-4D2F-9CBF-7C102BFD3338}"/>
    <cellStyle name="Output 6 4 2 4" xfId="4464" xr:uid="{F6FEB25C-ED71-4BAD-9311-D80B3F87FF12}"/>
    <cellStyle name="Output 6 4 2 5" xfId="4465" xr:uid="{C0839AF3-39DE-47E0-891F-F2CAC29BC586}"/>
    <cellStyle name="Output 6 4 3" xfId="1392" xr:uid="{D1337D28-D140-4B5F-A68D-8BB7857E0E6C}"/>
    <cellStyle name="Output 6 4 4" xfId="4466" xr:uid="{E9234D69-0963-4F41-B309-621B578D7EDA}"/>
    <cellStyle name="Output 6 4 5" xfId="4467" xr:uid="{4A8B3C03-7D54-4AA1-828F-4314D333E3B8}"/>
    <cellStyle name="Output 6 4 6" xfId="4468" xr:uid="{12BD5C8F-90BF-4CEB-B1C5-1F4821BFAF5D}"/>
    <cellStyle name="Output 6 5" xfId="780" xr:uid="{E2A19104-1CC9-4E0E-B367-4B52D8BAEA81}"/>
    <cellStyle name="Output 6 5 2" xfId="781" xr:uid="{D876ACEB-E867-4B4A-BAD3-19C21D10DC7C}"/>
    <cellStyle name="Output 6 5 2 2" xfId="1389" xr:uid="{562B28B2-DC21-43B2-8023-FA789DD38AF2}"/>
    <cellStyle name="Output 6 5 2 3" xfId="4469" xr:uid="{3C6EF3C1-55FB-4A9E-A53D-A8723EE57AEF}"/>
    <cellStyle name="Output 6 5 2 4" xfId="4470" xr:uid="{3426AEB9-A14F-403A-B98A-529DD357CA8E}"/>
    <cellStyle name="Output 6 5 2 5" xfId="4471" xr:uid="{AA0D5A23-E272-4328-A6FF-9CE4A4162023}"/>
    <cellStyle name="Output 6 5 3" xfId="1390" xr:uid="{015378CC-CF82-468D-B426-C33F8EB41C31}"/>
    <cellStyle name="Output 6 5 4" xfId="4472" xr:uid="{553871C1-84F3-47E6-B0ED-AB8204B87902}"/>
    <cellStyle name="Output 6 5 5" xfId="4473" xr:uid="{A29DC091-432B-4B09-8850-C4A1E4EB74F0}"/>
    <cellStyle name="Output 6 5 6" xfId="4474" xr:uid="{B5BF1377-F388-4314-AADD-8E3AFBA411B8}"/>
    <cellStyle name="Output 6 6" xfId="782" xr:uid="{12BDA0E5-5966-4C1D-8C98-4EC17C4B1E4B}"/>
    <cellStyle name="Output 6 6 2" xfId="783" xr:uid="{92E4BA06-D7BB-4F46-ACA3-DA0928FD383D}"/>
    <cellStyle name="Output 6 6 2 2" xfId="1387" xr:uid="{D2F1497F-CD7A-40FA-9F1E-3CE82C6F07F1}"/>
    <cellStyle name="Output 6 6 2 3" xfId="4475" xr:uid="{B19FDFF6-A6A4-4DBB-B7D6-A7D7783F3366}"/>
    <cellStyle name="Output 6 6 2 4" xfId="4476" xr:uid="{38523B14-A2B3-47DA-9577-0AC0D4455BB3}"/>
    <cellStyle name="Output 6 6 2 5" xfId="4477" xr:uid="{BB871438-0D0B-47A7-9D62-2058F5DE0FCE}"/>
    <cellStyle name="Output 6 6 3" xfId="1388" xr:uid="{BB2E6AD4-102D-49DB-B292-1880E8FFD918}"/>
    <cellStyle name="Output 6 6 4" xfId="4478" xr:uid="{9E31978E-0FBE-40D7-8216-AF5C83224C5B}"/>
    <cellStyle name="Output 6 6 5" xfId="4479" xr:uid="{487F5EC6-EEBE-4B30-9111-7A0003E2C5BA}"/>
    <cellStyle name="Output 6 6 6" xfId="4480" xr:uid="{F2F1276B-B536-4108-A29D-E431A244E7EC}"/>
    <cellStyle name="Output 6 7" xfId="784" xr:uid="{048F6CAB-ADC9-4854-96BD-2BFCE96550F3}"/>
    <cellStyle name="Output 6 7 2" xfId="785" xr:uid="{DA521EEF-FDE6-4CF6-BBB8-85E09863FE02}"/>
    <cellStyle name="Output 6 7 2 2" xfId="1385" xr:uid="{F6E1B800-C6EB-423A-B8C5-A828F56760E9}"/>
    <cellStyle name="Output 6 7 2 3" xfId="4481" xr:uid="{88B94777-15A8-4CBA-8061-7FD243A7DA1C}"/>
    <cellStyle name="Output 6 7 2 4" xfId="4482" xr:uid="{1617F21D-0A6B-44F4-A12C-C71208CBDED3}"/>
    <cellStyle name="Output 6 7 2 5" xfId="4483" xr:uid="{177CC1EC-6EB1-477D-8D55-1EB23068F143}"/>
    <cellStyle name="Output 6 7 3" xfId="1386" xr:uid="{BFE3B454-1E4B-4975-8CA8-5DEC748257CA}"/>
    <cellStyle name="Output 6 7 4" xfId="4484" xr:uid="{45F3DF38-3EDD-4419-AC54-E55F0E687D5F}"/>
    <cellStyle name="Output 6 7 5" xfId="4485" xr:uid="{02C8BBB6-D467-49C4-BECB-028C596303E4}"/>
    <cellStyle name="Output 6 7 6" xfId="4486" xr:uid="{AC63DBF8-4030-4051-9073-39D226325DC3}"/>
    <cellStyle name="Output 6 8" xfId="786" xr:uid="{AABA2A01-BC81-4692-BD48-184B081AE91B}"/>
    <cellStyle name="Output 6 8 2" xfId="787" xr:uid="{3F292847-D952-4884-BA09-22893330E760}"/>
    <cellStyle name="Output 6 8 2 2" xfId="1383" xr:uid="{E3F392A3-E4CC-4233-9AB5-7EB17AEC8AA5}"/>
    <cellStyle name="Output 6 8 2 3" xfId="4487" xr:uid="{D959503A-BBEA-4C48-8C9C-C54147771EAF}"/>
    <cellStyle name="Output 6 8 2 4" xfId="4488" xr:uid="{42EF8EFF-843B-4E7C-89EB-35B6475D1F08}"/>
    <cellStyle name="Output 6 8 2 5" xfId="4489" xr:uid="{25E789D7-604D-4AA5-9819-CCA3C14AC642}"/>
    <cellStyle name="Output 6 8 3" xfId="1384" xr:uid="{25ECD5F4-2BE1-4E84-990F-E70F244875AB}"/>
    <cellStyle name="Output 6 8 4" xfId="4490" xr:uid="{B7449367-4320-4FA1-964A-7A9E13C2F9C5}"/>
    <cellStyle name="Output 6 8 5" xfId="4491" xr:uid="{04F42E34-CF68-4929-A0A6-3E59709F89E6}"/>
    <cellStyle name="Output 6 8 6" xfId="4492" xr:uid="{3F831ACA-83DE-4A95-B17F-9CA11C217570}"/>
    <cellStyle name="Output 6 9" xfId="788" xr:uid="{1DF593AE-6AF9-4F4D-B943-98DD8D3B4BF5}"/>
    <cellStyle name="Output 6 9 2" xfId="789" xr:uid="{C60D118B-6EE6-4D3F-AE5E-D95ACCDAA935}"/>
    <cellStyle name="Output 6 9 2 2" xfId="1175" xr:uid="{3BB2CB9F-214A-419C-9A47-B5DDC698ACCE}"/>
    <cellStyle name="Output 6 9 2 3" xfId="4493" xr:uid="{FC736BEB-CAAD-42E2-8A87-DFDFAD67FB08}"/>
    <cellStyle name="Output 6 9 2 4" xfId="4494" xr:uid="{AEF2C9EE-6F4C-4303-B29C-3D576CD3F48E}"/>
    <cellStyle name="Output 6 9 2 5" xfId="4495" xr:uid="{8794E4BF-6DB3-4AF1-A5BA-2A2D29FA840F}"/>
    <cellStyle name="Output 6 9 3" xfId="1382" xr:uid="{9DB6803C-D444-4C32-8E57-0A4DE9FE6AE4}"/>
    <cellStyle name="Output 6 9 4" xfId="4496" xr:uid="{CFDC60CE-492A-4CC3-AFCE-4941DC664A47}"/>
    <cellStyle name="Output 6 9 5" xfId="4497" xr:uid="{8C0C38F7-F94D-4E14-A814-6374F5D489FB}"/>
    <cellStyle name="Output 6 9 6" xfId="4498" xr:uid="{D20C77CD-D8AE-4C75-81EA-960303B3567D}"/>
    <cellStyle name="Output 7" xfId="790" xr:uid="{5A59B457-02D2-4E71-BF0D-A6E4D818DD5A}"/>
    <cellStyle name="Output 7 10" xfId="791" xr:uid="{7A19B7E8-C42F-4787-A23A-C3E4518FFCCD}"/>
    <cellStyle name="Output 7 10 2" xfId="2138" xr:uid="{3DC7102A-2DEB-4D5B-9C02-F172F943B80E}"/>
    <cellStyle name="Output 7 10 3" xfId="4499" xr:uid="{E9ED22BE-2D88-41E9-AF8C-4A37BC4F7BD1}"/>
    <cellStyle name="Output 7 10 4" xfId="4500" xr:uid="{9BB45A1B-AF00-4411-8003-41C370D3D586}"/>
    <cellStyle name="Output 7 10 5" xfId="4501" xr:uid="{D2A981F8-5BA9-4E9D-9522-2341942CA950}"/>
    <cellStyle name="Output 7 11" xfId="792" xr:uid="{E13FB0FA-05BF-4F59-A0AC-138193116C0B}"/>
    <cellStyle name="Output 7 11 2" xfId="1174" xr:uid="{C242E826-6FD1-4EA3-8B7B-D9C876727E1B}"/>
    <cellStyle name="Output 7 11 3" xfId="4502" xr:uid="{FF52CAEB-7F5C-45FE-977C-DF4B4FD31932}"/>
    <cellStyle name="Output 7 11 4" xfId="4503" xr:uid="{D7FA2956-CD91-410B-BB57-DA0DF1CC439C}"/>
    <cellStyle name="Output 7 11 5" xfId="4504" xr:uid="{3C9CC4AB-6D5F-4E59-A0A3-61FEA99853A1}"/>
    <cellStyle name="Output 7 12" xfId="1381" xr:uid="{7B7B8C8B-7BFE-45C4-8020-BFC61BB847CC}"/>
    <cellStyle name="Output 7 12 2" xfId="4505" xr:uid="{F4415773-489D-4614-BE29-85EE450F41EC}"/>
    <cellStyle name="Output 7 12 3" xfId="4506" xr:uid="{2DAF6B1B-2042-4C6D-AC80-3A285DFDD184}"/>
    <cellStyle name="Output 7 12 4" xfId="4507" xr:uid="{9BB9CAB6-1CF1-451F-9366-6B2621216978}"/>
    <cellStyle name="Output 7 12 5" xfId="4508" xr:uid="{BB9D79FF-5021-4406-AC39-E87A1E71ECDA}"/>
    <cellStyle name="Output 7 13" xfId="4509" xr:uid="{7A44E880-8821-49BA-9BEB-26C2C1634017}"/>
    <cellStyle name="Output 7 14" xfId="4510" xr:uid="{5D01C952-8E1B-4E99-83EC-A7450BA1F00B}"/>
    <cellStyle name="Output 7 15" xfId="4511" xr:uid="{8B1AC2E9-0F9C-44AA-925F-17E9F3D66E19}"/>
    <cellStyle name="Output 7 16" xfId="4512" xr:uid="{6DA3FC7C-7925-4CC1-8A97-22A15923C48D}"/>
    <cellStyle name="Output 7 2" xfId="793" xr:uid="{C55CDF98-FA57-4020-B902-714B6C3DD1C6}"/>
    <cellStyle name="Output 7 2 2" xfId="794" xr:uid="{5671E561-434C-4D62-8DFC-22525D15980E}"/>
    <cellStyle name="Output 7 2 2 2" xfId="1173" xr:uid="{A5A6FED6-A76C-49A3-B402-9C3404A3BB83}"/>
    <cellStyle name="Output 7 2 2 3" xfId="4513" xr:uid="{C7EAC714-45A5-441F-9A82-60023EFBB680}"/>
    <cellStyle name="Output 7 2 2 4" xfId="4514" xr:uid="{52D997D0-558B-4311-9BE5-1AB8E21EA1A0}"/>
    <cellStyle name="Output 7 2 2 5" xfId="4515" xr:uid="{D8262E66-8AEF-4F50-AB6D-1BD7F8B03759}"/>
    <cellStyle name="Output 7 2 3" xfId="2137" xr:uid="{927F9503-B032-4A6B-A2E9-7E76A500A811}"/>
    <cellStyle name="Output 7 2 4" xfId="4516" xr:uid="{FB36D3C9-7BA4-468B-8BF0-786F15ED20EF}"/>
    <cellStyle name="Output 7 2 5" xfId="4517" xr:uid="{9FB461EE-76B1-488C-AD61-1FC6E5D3F8F1}"/>
    <cellStyle name="Output 7 2 6" xfId="4518" xr:uid="{A08B6424-DFAB-47F3-89C4-FB209FE0AE61}"/>
    <cellStyle name="Output 7 3" xfId="795" xr:uid="{9B2A1C71-B33A-455E-977D-1220583C9236}"/>
    <cellStyle name="Output 7 3 2" xfId="796" xr:uid="{BD58C32F-E1BE-438C-81F7-C8E30E6697B4}"/>
    <cellStyle name="Output 7 3 2 2" xfId="1172" xr:uid="{970BBBA9-1F1F-4763-9E76-B72DDFB0148C}"/>
    <cellStyle name="Output 7 3 2 3" xfId="4519" xr:uid="{2E1C8236-967C-4837-9E0D-DFFAB843F7AB}"/>
    <cellStyle name="Output 7 3 2 4" xfId="4520" xr:uid="{3FFE3119-F3FF-451F-9D1D-1C34E583AB62}"/>
    <cellStyle name="Output 7 3 2 5" xfId="4521" xr:uid="{10784DC7-3E0E-4AA2-982A-FCDD4382E83E}"/>
    <cellStyle name="Output 7 3 3" xfId="2136" xr:uid="{56EB9F71-A7D5-4E12-B1C5-05802600250D}"/>
    <cellStyle name="Output 7 3 4" xfId="4522" xr:uid="{D003E61D-8490-4BFE-9217-2ADA253D801F}"/>
    <cellStyle name="Output 7 3 5" xfId="4523" xr:uid="{7745589B-3D5D-4803-92E5-26B6EABD1A28}"/>
    <cellStyle name="Output 7 3 6" xfId="4524" xr:uid="{56BE08B6-58D5-4421-B521-1D114C946FC9}"/>
    <cellStyle name="Output 7 4" xfId="797" xr:uid="{B97E2165-C1B4-43BE-8C88-F3611F99FAAD}"/>
    <cellStyle name="Output 7 4 2" xfId="798" xr:uid="{4AF8B5AE-332D-4D94-A631-042E13CC207A}"/>
    <cellStyle name="Output 7 4 2 2" xfId="1171" xr:uid="{3733C8EE-6023-4CCE-A1C2-9B21670B6AFD}"/>
    <cellStyle name="Output 7 4 2 3" xfId="4525" xr:uid="{3EFC50D7-75B7-4D6E-ACC9-C47493F933BD}"/>
    <cellStyle name="Output 7 4 2 4" xfId="4526" xr:uid="{77F8D935-C5FD-46F5-BDC2-BD3BAFCBF16D}"/>
    <cellStyle name="Output 7 4 2 5" xfId="4527" xr:uid="{4BBBE463-B671-4E3B-A2A3-8109EE39237F}"/>
    <cellStyle name="Output 7 4 3" xfId="2135" xr:uid="{9F689377-1159-4512-941B-28683B3B7578}"/>
    <cellStyle name="Output 7 4 4" xfId="4528" xr:uid="{8C4EF7A5-9023-4FF2-A0B9-2265AD60AC0F}"/>
    <cellStyle name="Output 7 4 5" xfId="4529" xr:uid="{B3B90C8B-F526-44BC-B727-DBE4306B50D1}"/>
    <cellStyle name="Output 7 4 6" xfId="4530" xr:uid="{2343A33D-9B30-4DB9-9DF5-EF9577380644}"/>
    <cellStyle name="Output 7 5" xfId="799" xr:uid="{34588B5B-A025-41BB-AAA4-6D109C03CADA}"/>
    <cellStyle name="Output 7 5 2" xfId="800" xr:uid="{DBC67C32-013D-43EF-9EA6-E565BC08C021}"/>
    <cellStyle name="Output 7 5 2 2" xfId="1170" xr:uid="{B2FB6A96-7FBF-48D6-9869-1D1733C52FEB}"/>
    <cellStyle name="Output 7 5 2 3" xfId="4531" xr:uid="{580E1021-5515-4E63-B9EB-3ED0EF947669}"/>
    <cellStyle name="Output 7 5 2 4" xfId="4532" xr:uid="{30AE9AF8-DB98-417D-8B66-9574A59C285C}"/>
    <cellStyle name="Output 7 5 2 5" xfId="4533" xr:uid="{C33EADC7-A750-4A68-9679-57D2CD47C46E}"/>
    <cellStyle name="Output 7 5 3" xfId="2134" xr:uid="{179F6F02-6AF3-4B50-803C-8C48CBE3E761}"/>
    <cellStyle name="Output 7 5 4" xfId="4534" xr:uid="{4B51C0D5-7445-4016-9080-0F2D35ABBDE9}"/>
    <cellStyle name="Output 7 5 5" xfId="4535" xr:uid="{B3A9CE2F-CEA7-4D2B-8C25-C9E9F4A18C37}"/>
    <cellStyle name="Output 7 5 6" xfId="4536" xr:uid="{D316E7B4-E9AC-45BF-84D1-5CD3202C4F53}"/>
    <cellStyle name="Output 7 6" xfId="801" xr:uid="{D7D6F421-B561-4307-9EC1-1690EB5F5F1B}"/>
    <cellStyle name="Output 7 6 2" xfId="802" xr:uid="{042F30EB-64EF-4F32-BA88-DCC1D2817559}"/>
    <cellStyle name="Output 7 6 2 2" xfId="1169" xr:uid="{22F18E7E-0D9C-4E79-83BE-6C25ED8600E5}"/>
    <cellStyle name="Output 7 6 2 3" xfId="4537" xr:uid="{951AD1B0-5DC5-47CF-897D-2EA191EDADD7}"/>
    <cellStyle name="Output 7 6 2 4" xfId="4538" xr:uid="{A7A3CEE5-FC11-4241-A596-9BCB542BAD18}"/>
    <cellStyle name="Output 7 6 2 5" xfId="4539" xr:uid="{B060B528-DA78-4B6B-9ABB-2468FFFB69BA}"/>
    <cellStyle name="Output 7 6 3" xfId="2133" xr:uid="{261D69E4-581B-4732-A5B1-7F46EA175C36}"/>
    <cellStyle name="Output 7 6 4" xfId="4540" xr:uid="{AB9066AC-3B16-43EE-8466-8BC0F6DE4AC6}"/>
    <cellStyle name="Output 7 6 5" xfId="4541" xr:uid="{EC4BBCB2-4BBA-4465-83C7-608E3B9F2A6C}"/>
    <cellStyle name="Output 7 6 6" xfId="4542" xr:uid="{867D7E41-167F-49D7-B603-CCDAB0D0BCE0}"/>
    <cellStyle name="Output 7 7" xfId="803" xr:uid="{5BDD6D5A-E8A9-412A-B304-122BC1C56C2E}"/>
    <cellStyle name="Output 7 7 2" xfId="804" xr:uid="{8926C4A8-2DAF-497E-8C5B-A2B539051317}"/>
    <cellStyle name="Output 7 7 2 2" xfId="1168" xr:uid="{50D718A5-CE12-4478-91A4-31D5C010345C}"/>
    <cellStyle name="Output 7 7 2 3" xfId="4543" xr:uid="{0FE19D48-9131-4037-9AC6-12872900F456}"/>
    <cellStyle name="Output 7 7 2 4" xfId="4544" xr:uid="{DD7B6A2A-78C4-4671-8647-58FF86A10396}"/>
    <cellStyle name="Output 7 7 2 5" xfId="4545" xr:uid="{B2DEECB9-C717-49D3-A9B0-1E67F4F1D0AF}"/>
    <cellStyle name="Output 7 7 3" xfId="2132" xr:uid="{E7242B47-5B88-4285-866C-EEFB14F01A6D}"/>
    <cellStyle name="Output 7 7 4" xfId="4546" xr:uid="{554D2B69-C792-483A-A2E2-6618BB06143F}"/>
    <cellStyle name="Output 7 7 5" xfId="4547" xr:uid="{1300CEAD-F3C2-4D37-955B-8E07E578F3BC}"/>
    <cellStyle name="Output 7 7 6" xfId="4548" xr:uid="{FD511DA2-49B6-450D-9D40-78797E6C8B35}"/>
    <cellStyle name="Output 7 8" xfId="805" xr:uid="{B592FDEE-DF7B-4155-9B13-93D956D2B0AE}"/>
    <cellStyle name="Output 7 8 2" xfId="806" xr:uid="{30FD4A8E-1D73-4D48-9C86-52AE1AB9264F}"/>
    <cellStyle name="Output 7 8 2 2" xfId="1166" xr:uid="{A5117115-55CE-48FA-A907-3F8B490ECA66}"/>
    <cellStyle name="Output 7 8 2 3" xfId="4549" xr:uid="{F3ADEF13-91A0-433F-867D-3DB7D0E22E82}"/>
    <cellStyle name="Output 7 8 2 4" xfId="4550" xr:uid="{BA2135DB-5C90-4DF8-B3C3-341D036E1F71}"/>
    <cellStyle name="Output 7 8 2 5" xfId="4551" xr:uid="{23641429-0D02-4D87-A306-54F74BE4F573}"/>
    <cellStyle name="Output 7 8 3" xfId="2129" xr:uid="{AC18F29C-63E3-48CB-A7BC-C02F7A19BA31}"/>
    <cellStyle name="Output 7 8 4" xfId="4552" xr:uid="{80EE433B-B5F4-4CC6-A82F-CF4F691C1098}"/>
    <cellStyle name="Output 7 8 5" xfId="4553" xr:uid="{D23C7708-587E-47C4-9072-58B976494668}"/>
    <cellStyle name="Output 7 8 6" xfId="4554" xr:uid="{F5055361-C356-4A0A-AC7D-574FC7548489}"/>
    <cellStyle name="Output 7 9" xfId="807" xr:uid="{5E5E00F4-8AA5-4FD4-BEBF-731EC24B8FCF}"/>
    <cellStyle name="Output 7 9 2" xfId="808" xr:uid="{76F5115D-9B0C-4E0A-8844-8A795701D69C}"/>
    <cellStyle name="Output 7 9 2 2" xfId="1379" xr:uid="{8230EBE5-6282-4FA4-993B-9535952439AF}"/>
    <cellStyle name="Output 7 9 2 3" xfId="4555" xr:uid="{606FA07B-8E57-4681-AF20-D40B12EB8003}"/>
    <cellStyle name="Output 7 9 2 4" xfId="4556" xr:uid="{B3DC5596-8451-4F79-A25A-4A3EAA0E1C5B}"/>
    <cellStyle name="Output 7 9 2 5" xfId="4557" xr:uid="{0E614AFD-248C-4E93-8351-C7C74889DF3B}"/>
    <cellStyle name="Output 7 9 3" xfId="1380" xr:uid="{B5916882-34F9-4D71-9671-3C6C8D63A314}"/>
    <cellStyle name="Output 7 9 4" xfId="4558" xr:uid="{02AF27D1-C0B2-48F4-A787-A0ABB073423B}"/>
    <cellStyle name="Output 7 9 5" xfId="4559" xr:uid="{37B7514D-4DFD-4B2C-97D8-E7793AD3A4F6}"/>
    <cellStyle name="Output 7 9 6" xfId="4560" xr:uid="{061DE9AD-7608-4474-87FB-AF6C936EBF3E}"/>
    <cellStyle name="Output 8" xfId="809" xr:uid="{77197FE2-4894-43A6-9ADA-6C16B6FFCA99}"/>
    <cellStyle name="Output 8 10" xfId="810" xr:uid="{6028EBC2-6642-4E37-8674-4E301B949F82}"/>
    <cellStyle name="Output 8 10 2" xfId="1377" xr:uid="{EFEF109C-920E-463E-821B-FA6C041BD4D0}"/>
    <cellStyle name="Output 8 10 3" xfId="4561" xr:uid="{8C767B66-FFB1-47C5-9260-9EBB607248A0}"/>
    <cellStyle name="Output 8 10 4" xfId="4562" xr:uid="{496D7C52-0E71-4B50-B3BB-A3192F33B35B}"/>
    <cellStyle name="Output 8 10 5" xfId="4563" xr:uid="{56146406-AAC8-4757-818B-6E2C687E7E27}"/>
    <cellStyle name="Output 8 11" xfId="811" xr:uid="{A79BAAA9-3ADC-4424-88AE-F0CF07F48733}"/>
    <cellStyle name="Output 8 11 2" xfId="1376" xr:uid="{DAB4D908-CEEE-4388-8E8A-243588FC42AF}"/>
    <cellStyle name="Output 8 11 3" xfId="4564" xr:uid="{3A03C559-3680-4303-9C37-B82CA3383945}"/>
    <cellStyle name="Output 8 11 4" xfId="4565" xr:uid="{E8B741C2-B06C-496B-9B4B-3C2C73122DAC}"/>
    <cellStyle name="Output 8 11 5" xfId="4566" xr:uid="{F26E6A4D-62CA-4058-9936-7F4A92CE26D0}"/>
    <cellStyle name="Output 8 12" xfId="1378" xr:uid="{5FD593D2-3D8A-46CD-8EAD-0BB07815790F}"/>
    <cellStyle name="Output 8 12 2" xfId="4567" xr:uid="{5DD43B38-F075-4724-BD88-7A17E900EA44}"/>
    <cellStyle name="Output 8 12 3" xfId="4568" xr:uid="{27269642-C6B6-4FE2-ABEC-8DDF836D23E8}"/>
    <cellStyle name="Output 8 12 4" xfId="4569" xr:uid="{8ABBB436-80BA-4B48-8A44-D1D9BF1D5966}"/>
    <cellStyle name="Output 8 12 5" xfId="4570" xr:uid="{B3B04523-440E-4DB8-8EF7-395780185770}"/>
    <cellStyle name="Output 8 13" xfId="4571" xr:uid="{24D1D6CF-B55F-44EB-B0C1-9ED15F1718C7}"/>
    <cellStyle name="Output 8 14" xfId="4572" xr:uid="{CC0ECD68-0B67-4420-984A-7840790F82F1}"/>
    <cellStyle name="Output 8 15" xfId="4573" xr:uid="{0AC0C6E4-2220-4DBD-966D-AD328D090CBC}"/>
    <cellStyle name="Output 8 16" xfId="4574" xr:uid="{2239146B-EA84-4A12-B110-1ACD551A1EC0}"/>
    <cellStyle name="Output 8 2" xfId="812" xr:uid="{FC23347D-3687-433C-9481-D3F14EC67987}"/>
    <cellStyle name="Output 8 2 2" xfId="813" xr:uid="{2B34EF4B-FFB6-454D-9754-7F405FD4DF09}"/>
    <cellStyle name="Output 8 2 2 2" xfId="1374" xr:uid="{C056665D-CF1E-4AF3-94C3-3E64A46A7627}"/>
    <cellStyle name="Output 8 2 2 3" xfId="4575" xr:uid="{53C6EC8E-8CE0-433F-9557-F38C53BC593E}"/>
    <cellStyle name="Output 8 2 2 4" xfId="4576" xr:uid="{AA9E0FE2-AF95-45AE-BA29-A568DFFED711}"/>
    <cellStyle name="Output 8 2 2 5" xfId="4577" xr:uid="{BED7C608-F567-4A50-B30D-E098689E58E9}"/>
    <cellStyle name="Output 8 2 3" xfId="1375" xr:uid="{27BCFEAC-3D9F-4B17-BCB9-18CFE16617A6}"/>
    <cellStyle name="Output 8 2 4" xfId="4578" xr:uid="{3F0C1AFE-D65D-4356-97C5-2B5E25980B3C}"/>
    <cellStyle name="Output 8 2 5" xfId="4579" xr:uid="{463AF856-F99F-4E5D-8D18-4110318A057A}"/>
    <cellStyle name="Output 8 2 6" xfId="4580" xr:uid="{15B6EE2F-CF90-4874-9931-357B03844E92}"/>
    <cellStyle name="Output 8 3" xfId="814" xr:uid="{B194842B-024E-4D3C-8B87-B5CDDC59F5D4}"/>
    <cellStyle name="Output 8 3 2" xfId="815" xr:uid="{C33D4C70-3EB6-4C8C-9F35-241D4DC77A1C}"/>
    <cellStyle name="Output 8 3 2 2" xfId="1372" xr:uid="{4C9BF615-209A-4900-AD68-70652F15E1D1}"/>
    <cellStyle name="Output 8 3 2 3" xfId="4581" xr:uid="{02FAEFB8-147C-4F86-9499-ADE74F7311B8}"/>
    <cellStyle name="Output 8 3 2 4" xfId="4582" xr:uid="{F5572F46-B4BE-4C5D-9927-C45A5D1F9E87}"/>
    <cellStyle name="Output 8 3 2 5" xfId="4583" xr:uid="{CFC0FBE8-8FFB-4D6C-AC89-12FE6433B23F}"/>
    <cellStyle name="Output 8 3 3" xfId="1373" xr:uid="{C9C591DB-7447-440E-9399-58CEC648DE1A}"/>
    <cellStyle name="Output 8 3 4" xfId="4584" xr:uid="{D4E7B3D6-AC4F-4D3D-83D7-BC77B7D2078B}"/>
    <cellStyle name="Output 8 3 5" xfId="4585" xr:uid="{43DE3F82-422E-408A-ACD2-7C3CBD2D7004}"/>
    <cellStyle name="Output 8 3 6" xfId="4586" xr:uid="{D69A008D-7677-40AB-87E5-B314AEC953DE}"/>
    <cellStyle name="Output 8 4" xfId="816" xr:uid="{E659295A-1026-4BBF-9D83-E616A9010056}"/>
    <cellStyle name="Output 8 4 2" xfId="817" xr:uid="{7584E711-9FCC-4C2B-ACE8-F781FA590EA7}"/>
    <cellStyle name="Output 8 4 2 2" xfId="1370" xr:uid="{7B03531C-1784-4431-8E44-7DA2DCBECCC5}"/>
    <cellStyle name="Output 8 4 2 3" xfId="4587" xr:uid="{509CAAC8-EA12-4D8C-B7BF-D439F180AA88}"/>
    <cellStyle name="Output 8 4 2 4" xfId="4588" xr:uid="{AB3DCCC9-C916-41BE-BA6A-69F5ECD8CF7C}"/>
    <cellStyle name="Output 8 4 2 5" xfId="4589" xr:uid="{86F28644-1C98-4C23-8DDD-EEACE73CB200}"/>
    <cellStyle name="Output 8 4 3" xfId="1371" xr:uid="{C953FFA4-F6C4-4F6E-B93E-9CD46D96F631}"/>
    <cellStyle name="Output 8 4 4" xfId="4590" xr:uid="{98C9AF52-9CBD-4C7A-BD91-CF4D896D6DC8}"/>
    <cellStyle name="Output 8 4 5" xfId="4591" xr:uid="{C94CDC96-C76D-4DE4-901B-59FD1DFF382E}"/>
    <cellStyle name="Output 8 4 6" xfId="4592" xr:uid="{5E97F182-9866-47D1-98BE-45CFD85E0227}"/>
    <cellStyle name="Output 8 5" xfId="818" xr:uid="{B055B43A-54B8-46DE-968D-D4CA9419381D}"/>
    <cellStyle name="Output 8 5 2" xfId="819" xr:uid="{52D42A4E-1772-4756-9DD4-A482BA6734D4}"/>
    <cellStyle name="Output 8 5 2 2" xfId="1368" xr:uid="{8F8726D8-4CB8-45AD-A8FD-095B7735F9FE}"/>
    <cellStyle name="Output 8 5 2 3" xfId="4593" xr:uid="{332C2528-F731-4F85-8106-38A74186714C}"/>
    <cellStyle name="Output 8 5 2 4" xfId="4594" xr:uid="{85C23995-6495-4782-A288-5A0D109A3123}"/>
    <cellStyle name="Output 8 5 2 5" xfId="4595" xr:uid="{79F18B88-745A-457B-B5A6-D59E534114FD}"/>
    <cellStyle name="Output 8 5 3" xfId="1369" xr:uid="{E40A6C7E-F25F-4866-9D4A-8A3E93ADE5A5}"/>
    <cellStyle name="Output 8 5 4" xfId="4596" xr:uid="{B5F75F8B-73AE-4480-A39F-2F6DBFBD6411}"/>
    <cellStyle name="Output 8 5 5" xfId="4597" xr:uid="{982E689F-7E1E-4974-808A-3197414E00BD}"/>
    <cellStyle name="Output 8 5 6" xfId="4598" xr:uid="{B9ED0686-9DDC-4810-9D6F-D5308FD43D5B}"/>
    <cellStyle name="Output 8 6" xfId="820" xr:uid="{618BD2EB-5D5A-44FA-96C2-2FD2FA65A1BD}"/>
    <cellStyle name="Output 8 6 2" xfId="821" xr:uid="{F07A8EDF-925D-4051-BABE-AFEC08C6A04F}"/>
    <cellStyle name="Output 8 6 2 2" xfId="1366" xr:uid="{AEF05B61-BC3A-4C44-9C8E-E65157BCFAD4}"/>
    <cellStyle name="Output 8 6 2 3" xfId="4599" xr:uid="{F6A2376D-6296-42A2-88D1-EE1499BF6C7F}"/>
    <cellStyle name="Output 8 6 2 4" xfId="4600" xr:uid="{C76BE29C-6B23-4DE5-A01F-1663101C761A}"/>
    <cellStyle name="Output 8 6 2 5" xfId="4601" xr:uid="{BF9843E6-7C67-498D-B891-8E3ABEB086C2}"/>
    <cellStyle name="Output 8 6 3" xfId="1367" xr:uid="{1D205BD1-2D1C-4EA2-B0BE-815D9936C83B}"/>
    <cellStyle name="Output 8 6 4" xfId="4602" xr:uid="{CCEFAA28-4525-4856-BD9D-0ABC4A66370F}"/>
    <cellStyle name="Output 8 6 5" xfId="4603" xr:uid="{FE956E69-1DF7-4529-B4D8-486CF0308111}"/>
    <cellStyle name="Output 8 6 6" xfId="4604" xr:uid="{D6322B54-BDE8-449A-A5FB-3789AABED444}"/>
    <cellStyle name="Output 8 7" xfId="822" xr:uid="{412FA39E-BD2F-4895-B387-B9AAB28DF0A6}"/>
    <cellStyle name="Output 8 7 2" xfId="823" xr:uid="{1FD5810F-374D-42E0-953A-DCB7B11D49F7}"/>
    <cellStyle name="Output 8 7 2 2" xfId="1364" xr:uid="{DE753D39-0BD7-44F5-BCB7-413FA2010E3D}"/>
    <cellStyle name="Output 8 7 2 3" xfId="4605" xr:uid="{D45AACCB-9266-44A9-BCD2-E2C444DA5E70}"/>
    <cellStyle name="Output 8 7 2 4" xfId="4606" xr:uid="{DB36D6AF-6132-4BD6-BE67-50DD5A67E691}"/>
    <cellStyle name="Output 8 7 2 5" xfId="4607" xr:uid="{44E93A93-2FE9-439E-8D34-05D11C7AAAAF}"/>
    <cellStyle name="Output 8 7 3" xfId="1365" xr:uid="{DA11CB06-0154-41D4-A46A-4F0F700B14C1}"/>
    <cellStyle name="Output 8 7 4" xfId="4608" xr:uid="{50048EB0-0D83-4A1D-897D-05F46572A682}"/>
    <cellStyle name="Output 8 7 5" xfId="4609" xr:uid="{C734F1E2-5D62-451C-8D6B-7BF2E5330CB8}"/>
    <cellStyle name="Output 8 7 6" xfId="4610" xr:uid="{E2C91D0C-D50C-4C2D-826D-F8356B3F44CA}"/>
    <cellStyle name="Output 8 8" xfId="824" xr:uid="{B29BB455-681F-4EC4-B5C5-EAEF57357E8A}"/>
    <cellStyle name="Output 8 8 2" xfId="825" xr:uid="{12936BFA-6AFE-418C-A861-5E91D196F7CA}"/>
    <cellStyle name="Output 8 8 2 2" xfId="1362" xr:uid="{EECE7BC4-89C1-4802-B940-50CC231B10A5}"/>
    <cellStyle name="Output 8 8 2 3" xfId="4611" xr:uid="{CA264527-710D-4DDF-BCA1-40D1F776256E}"/>
    <cellStyle name="Output 8 8 2 4" xfId="4612" xr:uid="{F57D1C4C-23F8-44E8-8025-B8B025F417CD}"/>
    <cellStyle name="Output 8 8 2 5" xfId="4613" xr:uid="{8B333EEB-0E4C-47E8-91B7-1C3A13E8ABD5}"/>
    <cellStyle name="Output 8 8 3" xfId="1363" xr:uid="{E423FCCE-BC65-49C8-9F72-0C868B32B20B}"/>
    <cellStyle name="Output 8 8 4" xfId="4614" xr:uid="{EFB70F06-481D-418E-BA3D-EEF8B5C9D9F9}"/>
    <cellStyle name="Output 8 8 5" xfId="4615" xr:uid="{E0A49C4A-0102-4F31-ADD2-272CFA793550}"/>
    <cellStyle name="Output 8 8 6" xfId="4616" xr:uid="{F26D160B-996A-4DDB-AEEA-60690924C19E}"/>
    <cellStyle name="Output 8 9" xfId="826" xr:uid="{6EAA4883-4E4F-49C8-AAD0-E4EE3B48CC98}"/>
    <cellStyle name="Output 8 9 2" xfId="827" xr:uid="{8E9AE615-8C3B-4C92-8919-DCC43C0C2B40}"/>
    <cellStyle name="Output 8 9 2 2" xfId="1360" xr:uid="{DFD9B4D5-6730-4460-B5FE-E46EE5A10B4E}"/>
    <cellStyle name="Output 8 9 2 3" xfId="4617" xr:uid="{9AD6C3CF-D5B3-4812-B6C5-B7333DE7A391}"/>
    <cellStyle name="Output 8 9 2 4" xfId="4618" xr:uid="{793AEE73-1618-4BFC-AE4E-C8EF508E4CCF}"/>
    <cellStyle name="Output 8 9 2 5" xfId="4619" xr:uid="{6DB1139F-6C04-4D8B-BFEE-916232C9C094}"/>
    <cellStyle name="Output 8 9 3" xfId="1361" xr:uid="{C4467068-0D2E-43D6-AEDC-3FDB7DC08D9B}"/>
    <cellStyle name="Output 8 9 4" xfId="4620" xr:uid="{803BECB5-5335-406D-978D-77115083DA2F}"/>
    <cellStyle name="Output 8 9 5" xfId="4621" xr:uid="{0A5DF192-C659-416A-A8B6-56C8A928E36D}"/>
    <cellStyle name="Output 8 9 6" xfId="4622" xr:uid="{43CD1264-3A2E-4FF0-BD9E-416E4B70248C}"/>
    <cellStyle name="Output 9" xfId="828" xr:uid="{BD02D4E9-4162-4851-BCA2-1D5EEEE62230}"/>
    <cellStyle name="Output 9 10" xfId="829" xr:uid="{954C1919-9A7A-46F8-A2F1-2601EE519BD6}"/>
    <cellStyle name="Output 9 10 2" xfId="1358" xr:uid="{29AFE8FD-FDDD-4A97-B4C6-343270CA6C7A}"/>
    <cellStyle name="Output 9 10 3" xfId="4623" xr:uid="{95F10C51-128B-48AA-8C23-F63CB5D0203C}"/>
    <cellStyle name="Output 9 10 4" xfId="4624" xr:uid="{3D44FF36-44B8-4ECF-99BD-411A6719D11A}"/>
    <cellStyle name="Output 9 10 5" xfId="4625" xr:uid="{D72A4C45-F61B-4921-8F3D-CDCEEBB83EED}"/>
    <cellStyle name="Output 9 11" xfId="830" xr:uid="{C3C068C3-D9B2-4DB1-B351-2C513F1FCCB9}"/>
    <cellStyle name="Output 9 11 2" xfId="1357" xr:uid="{15F19414-D876-44EA-95FB-624EA2FA04D8}"/>
    <cellStyle name="Output 9 11 3" xfId="4626" xr:uid="{30DB01DC-E950-4FBB-B864-AFDCCD0346B2}"/>
    <cellStyle name="Output 9 11 4" xfId="4627" xr:uid="{64969016-6455-4E1C-B7F2-C11C1473375B}"/>
    <cellStyle name="Output 9 11 5" xfId="4628" xr:uid="{9F342552-E8A4-4D1A-A047-4D4E4AB74DB7}"/>
    <cellStyle name="Output 9 12" xfId="1359" xr:uid="{70691649-344F-489C-8FA6-36746BB6EDBC}"/>
    <cellStyle name="Output 9 12 2" xfId="4629" xr:uid="{BA3EFD3A-4AB8-4480-9E55-E95B0B3D448F}"/>
    <cellStyle name="Output 9 12 3" xfId="4630" xr:uid="{A27DBE1D-8059-48A1-AD7C-5E7A26240DDC}"/>
    <cellStyle name="Output 9 12 4" xfId="4631" xr:uid="{F0877232-04C2-417C-9D2A-281E699B0067}"/>
    <cellStyle name="Output 9 12 5" xfId="4632" xr:uid="{610F80D5-4909-460B-B7A7-7758320D2C09}"/>
    <cellStyle name="Output 9 13" xfId="4633" xr:uid="{784A3E6A-E203-4EB1-9463-3B77D6035177}"/>
    <cellStyle name="Output 9 14" xfId="4634" xr:uid="{1715D3B1-628C-4D6D-9049-0555145B7C86}"/>
    <cellStyle name="Output 9 15" xfId="4635" xr:uid="{41D1855F-0667-4AC6-A326-6F2AE96C856A}"/>
    <cellStyle name="Output 9 16" xfId="4636" xr:uid="{68D1EE6A-A55D-473E-98B7-C7A6C1CE4C96}"/>
    <cellStyle name="Output 9 2" xfId="831" xr:uid="{C82ACAAA-ADDD-4D28-BA50-DB3DE875CE63}"/>
    <cellStyle name="Output 9 2 2" xfId="832" xr:uid="{3A7A1327-0A32-422B-98EA-A0F13742EA4F}"/>
    <cellStyle name="Output 9 2 2 2" xfId="1355" xr:uid="{DFAD39D1-D927-46CC-93E0-FCF4EF04024C}"/>
    <cellStyle name="Output 9 2 2 3" xfId="4637" xr:uid="{4F3DE7CD-7378-4A7B-B41E-FE38C5F08210}"/>
    <cellStyle name="Output 9 2 2 4" xfId="4638" xr:uid="{64D1C504-4C2E-44A2-9D39-47AD8F06783B}"/>
    <cellStyle name="Output 9 2 2 5" xfId="4639" xr:uid="{F1A02003-528C-455F-B3BB-29F4E2C89FFF}"/>
    <cellStyle name="Output 9 2 3" xfId="1356" xr:uid="{504D5713-A976-4F48-8037-14CD3F0E840C}"/>
    <cellStyle name="Output 9 2 4" xfId="4640" xr:uid="{AC1B8A47-AFFA-4851-8559-53C49A9C3B7B}"/>
    <cellStyle name="Output 9 2 5" xfId="4641" xr:uid="{58757C63-95C1-4FF7-ABE3-28C6A4689978}"/>
    <cellStyle name="Output 9 2 6" xfId="4642" xr:uid="{2A2F3D2F-6566-487E-AF7D-F112CAC2D023}"/>
    <cellStyle name="Output 9 3" xfId="833" xr:uid="{63B0933C-9745-4491-B1FD-1BE555A5B2DE}"/>
    <cellStyle name="Output 9 3 2" xfId="834" xr:uid="{F17D5F5D-837C-4221-B895-3D51DBD3CB09}"/>
    <cellStyle name="Output 9 3 2 2" xfId="1353" xr:uid="{3C57C66E-D349-46A8-90B7-D734301005F1}"/>
    <cellStyle name="Output 9 3 2 3" xfId="4643" xr:uid="{4665A4B9-486C-4074-A49C-0C5F50EECE1D}"/>
    <cellStyle name="Output 9 3 2 4" xfId="4644" xr:uid="{EABF6E67-0DEF-4218-BAA6-24911D234F11}"/>
    <cellStyle name="Output 9 3 2 5" xfId="4645" xr:uid="{F1A7CE40-4A2C-42E4-AA7E-3F06E7355A6C}"/>
    <cellStyle name="Output 9 3 3" xfId="1354" xr:uid="{F4C8A630-2533-4A0C-8E42-1B7844F4DAA8}"/>
    <cellStyle name="Output 9 3 4" xfId="4646" xr:uid="{33E222E6-E01C-4971-83EC-A73F1A56A138}"/>
    <cellStyle name="Output 9 3 5" xfId="4647" xr:uid="{1F317D31-C12C-42F7-B729-580D84FCFC7E}"/>
    <cellStyle name="Output 9 3 6" xfId="4648" xr:uid="{0CC7F170-C224-45CC-A974-5E654206A55C}"/>
    <cellStyle name="Output 9 4" xfId="835" xr:uid="{99E73DB6-323F-4D4D-9D4E-10757961825E}"/>
    <cellStyle name="Output 9 4 2" xfId="836" xr:uid="{D8B421D2-699F-4F1A-8D74-34C0795214EF}"/>
    <cellStyle name="Output 9 4 2 2" xfId="1351" xr:uid="{9029CE92-8682-4CFC-8C01-4E2D3BC4D6F3}"/>
    <cellStyle name="Output 9 4 2 3" xfId="4649" xr:uid="{0C4A1C57-D74E-4F59-9CB1-DA01D43E624D}"/>
    <cellStyle name="Output 9 4 2 4" xfId="4650" xr:uid="{F26D71F2-CEC1-4D3F-BD11-26D411B5F633}"/>
    <cellStyle name="Output 9 4 2 5" xfId="4651" xr:uid="{629BF8EB-E796-465E-A8CD-86B03D13FE93}"/>
    <cellStyle name="Output 9 4 3" xfId="1352" xr:uid="{8ABED452-6E2A-4C2D-938B-5A7804342B86}"/>
    <cellStyle name="Output 9 4 4" xfId="4652" xr:uid="{5BA659DF-9110-44C6-934B-E11410F6FB0C}"/>
    <cellStyle name="Output 9 4 5" xfId="4653" xr:uid="{9CE24335-E9DB-4626-ACFE-2EE832780060}"/>
    <cellStyle name="Output 9 4 6" xfId="4654" xr:uid="{A4012B9B-1315-45D4-A738-5B41BAF1304A}"/>
    <cellStyle name="Output 9 5" xfId="837" xr:uid="{5D5C95ED-28C5-46E2-AA13-8A8CABCF6FFA}"/>
    <cellStyle name="Output 9 5 2" xfId="838" xr:uid="{8B22F19E-C80D-47DE-B74A-8713A0E15D74}"/>
    <cellStyle name="Output 9 5 2 2" xfId="1349" xr:uid="{28BBAE6F-659C-4765-BA30-B3AE406AF438}"/>
    <cellStyle name="Output 9 5 2 3" xfId="4655" xr:uid="{6A06E12E-C7B6-4967-A682-EBD770910F9C}"/>
    <cellStyle name="Output 9 5 2 4" xfId="4656" xr:uid="{A70776A9-5C18-43C6-B9D6-5ED4616C6A6E}"/>
    <cellStyle name="Output 9 5 2 5" xfId="4657" xr:uid="{9382B953-9705-40BC-9EB2-31E1148A2814}"/>
    <cellStyle name="Output 9 5 3" xfId="1350" xr:uid="{ED7C03B2-A507-4132-B03A-2CDF6259C750}"/>
    <cellStyle name="Output 9 5 4" xfId="4658" xr:uid="{FF583432-588A-46E8-89C1-E6AFEA0C21E8}"/>
    <cellStyle name="Output 9 5 5" xfId="4659" xr:uid="{78F36A7F-8D80-48D3-BC94-275EBB8DBF78}"/>
    <cellStyle name="Output 9 5 6" xfId="4660" xr:uid="{08C57428-3E7B-4B22-8C69-EB68B139EA2C}"/>
    <cellStyle name="Output 9 6" xfId="839" xr:uid="{038B75C1-72AB-4164-B9E0-B217BA79E3A6}"/>
    <cellStyle name="Output 9 6 2" xfId="840" xr:uid="{44A586E8-4D80-42F2-ACCB-56B73E7F4C2F}"/>
    <cellStyle name="Output 9 6 2 2" xfId="1347" xr:uid="{79F21079-7C9C-46C5-B34A-983EE0160A31}"/>
    <cellStyle name="Output 9 6 2 3" xfId="4661" xr:uid="{BC32FCC1-FABD-4C44-AE05-ECB911ADB667}"/>
    <cellStyle name="Output 9 6 2 4" xfId="4662" xr:uid="{7FABCF03-70B0-41BD-B4D1-43B327284CAD}"/>
    <cellStyle name="Output 9 6 2 5" xfId="4663" xr:uid="{EC680CEB-73F1-4B17-8CC9-1273973DF5E6}"/>
    <cellStyle name="Output 9 6 3" xfId="1348" xr:uid="{D213E40E-0116-4E6D-BC43-B62CC3A7C7BC}"/>
    <cellStyle name="Output 9 6 4" xfId="4664" xr:uid="{73D0EEF4-BBDF-4018-8D71-7A9170B20C32}"/>
    <cellStyle name="Output 9 6 5" xfId="4665" xr:uid="{49AC17EA-D8D5-42A9-AB7E-21C5BFFA466F}"/>
    <cellStyle name="Output 9 6 6" xfId="4666" xr:uid="{4C6B2347-DD2C-4DEA-A0EA-9345AD487FF7}"/>
    <cellStyle name="Output 9 7" xfId="841" xr:uid="{A254E139-629F-4925-B08F-3E1A203DB983}"/>
    <cellStyle name="Output 9 7 2" xfId="842" xr:uid="{D1C61186-5594-4D29-BA9E-EEC4D0E751A2}"/>
    <cellStyle name="Output 9 7 2 2" xfId="1345" xr:uid="{45B4A3E9-4DEB-4C89-9D9B-9B02D069ED73}"/>
    <cellStyle name="Output 9 7 2 3" xfId="4667" xr:uid="{04E943C6-C339-42C0-9A9F-EE0B63A26AF4}"/>
    <cellStyle name="Output 9 7 2 4" xfId="4668" xr:uid="{883B8241-FF67-4EC6-B393-81D2F190AC0E}"/>
    <cellStyle name="Output 9 7 2 5" xfId="4669" xr:uid="{2CBEC893-D03F-48A8-B8FE-567C5FC09B1F}"/>
    <cellStyle name="Output 9 7 3" xfId="1346" xr:uid="{D489FD70-404E-4EDC-AB55-699358354FB4}"/>
    <cellStyle name="Output 9 7 4" xfId="4670" xr:uid="{B12F98E0-5E5B-41B9-8904-FC5EDD8EE483}"/>
    <cellStyle name="Output 9 7 5" xfId="4671" xr:uid="{AB607377-8968-44E1-A2C1-49C64D9FBB48}"/>
    <cellStyle name="Output 9 7 6" xfId="4672" xr:uid="{07878367-7309-497C-A5AF-DA5FA269E58D}"/>
    <cellStyle name="Output 9 8" xfId="843" xr:uid="{F0E3CD16-1915-4D0E-B479-B29BAD763E19}"/>
    <cellStyle name="Output 9 8 2" xfId="844" xr:uid="{6249DF00-689D-424D-A294-4761A7028775}"/>
    <cellStyle name="Output 9 8 2 2" xfId="1343" xr:uid="{545A61E8-D565-457B-AE1A-C4992CE87F29}"/>
    <cellStyle name="Output 9 8 2 3" xfId="4673" xr:uid="{729A58AC-F43B-4394-B250-014D5D342725}"/>
    <cellStyle name="Output 9 8 2 4" xfId="4674" xr:uid="{FDFFD392-E98C-4F3B-9779-D7C42E94AD02}"/>
    <cellStyle name="Output 9 8 2 5" xfId="4675" xr:uid="{74ED6C56-82BE-4EE0-ADF9-04C8E5C3B3CF}"/>
    <cellStyle name="Output 9 8 3" xfId="1344" xr:uid="{F9AAB981-3089-43DE-A7C9-BD5BF0CB3D7C}"/>
    <cellStyle name="Output 9 8 4" xfId="4676" xr:uid="{4DA012DC-1DB7-447D-BF5E-28871BCD5171}"/>
    <cellStyle name="Output 9 8 5" xfId="4677" xr:uid="{34FDA7DE-2BBF-40A3-B3C2-1D3155F6BD54}"/>
    <cellStyle name="Output 9 8 6" xfId="4678" xr:uid="{7318DBEB-1897-4134-83BB-90D59B43E35E}"/>
    <cellStyle name="Output 9 9" xfId="845" xr:uid="{20E47981-4F62-424E-912F-B7D9CFD53588}"/>
    <cellStyle name="Output 9 9 2" xfId="846" xr:uid="{478573EC-A031-4254-B1C1-48B0A62BE5E5}"/>
    <cellStyle name="Output 9 9 2 2" xfId="1341" xr:uid="{89B8AEC1-526F-4874-BB73-C0C079BA9542}"/>
    <cellStyle name="Output 9 9 2 3" xfId="4679" xr:uid="{1ED545EF-E440-4630-860C-C46B7B5D57C8}"/>
    <cellStyle name="Output 9 9 2 4" xfId="4680" xr:uid="{41E9C5F3-9C07-4D3B-BDE7-B222CD74DC6F}"/>
    <cellStyle name="Output 9 9 2 5" xfId="4681" xr:uid="{99C7A564-6EB8-46F5-8B20-59D7F0747740}"/>
    <cellStyle name="Output 9 9 3" xfId="1342" xr:uid="{04412C5D-A3B8-47F4-8FC7-410E74C7D00A}"/>
    <cellStyle name="Output 9 9 4" xfId="4682" xr:uid="{B382860F-0517-4184-B893-7EE47EAC9347}"/>
    <cellStyle name="Output 9 9 5" xfId="4683" xr:uid="{2034D3B5-1B42-49BF-90FB-523075261737}"/>
    <cellStyle name="Output 9 9 6" xfId="4684" xr:uid="{D9A5ED36-4512-43C5-BB45-748D51CD7B3E}"/>
    <cellStyle name="Percent" xfId="2" builtinId="5"/>
    <cellStyle name="Percent 2" xfId="57" xr:uid="{3735B969-4BE9-4C21-AB78-BBD634372402}"/>
    <cellStyle name="Percent 2 10" xfId="4685" xr:uid="{876B174C-E70A-4E18-9A59-47DBBA29D34B}"/>
    <cellStyle name="Percent 2 11" xfId="4686" xr:uid="{A063B8E8-935D-49A8-B167-C3D76E9CAA89}"/>
    <cellStyle name="Percent 2 2" xfId="847" xr:uid="{51AF62B8-D3A7-42B2-9954-34F7AD8A4CB8}"/>
    <cellStyle name="Percent 2 2 2" xfId="848" xr:uid="{7669ABDA-7973-41B7-A1CE-B56830183CBD}"/>
    <cellStyle name="Percent 2 2 2 2" xfId="1121" xr:uid="{96D663EE-3E42-42E8-A8DC-FB0BDB079B5B}"/>
    <cellStyle name="Percent 2 2 2 2 2" xfId="5404" xr:uid="{9AE3A64F-0107-4A3A-9143-7651E4221AE8}"/>
    <cellStyle name="Percent 2 2 2 3" xfId="1951" xr:uid="{67FC57BD-7C71-462D-A404-7D0989E43589}"/>
    <cellStyle name="Percent 2 2 2 4" xfId="4687" xr:uid="{E0072553-DE7A-4F73-A072-582081D73509}"/>
    <cellStyle name="Percent 2 2 2 5" xfId="4688" xr:uid="{639B8BDD-09BF-445A-ADB5-BDCE9F3AF982}"/>
    <cellStyle name="Percent 2 2 2 6" xfId="5361" xr:uid="{0B5CE0EB-ABC2-44D0-AA76-B76AF62B5BE6}"/>
    <cellStyle name="Percent 2 2 3" xfId="849" xr:uid="{BFA55347-5255-43B6-9FA1-BD0DDDB9B706}"/>
    <cellStyle name="Percent 2 2 3 2" xfId="1122" xr:uid="{0DC33C20-B6AD-4F6F-89CB-93B4626131F5}"/>
    <cellStyle name="Percent 2 2 3 2 2" xfId="5405" xr:uid="{6EC53225-FF78-488F-BE74-F419E48D4EA6}"/>
    <cellStyle name="Percent 2 2 3 3" xfId="1952" xr:uid="{EA54B6F0-9ED2-4965-9582-A7B7A3611FB7}"/>
    <cellStyle name="Percent 2 2 3 4" xfId="4689" xr:uid="{CDED46C7-447D-403A-8A95-DE240C918010}"/>
    <cellStyle name="Percent 2 2 3 5" xfId="4690" xr:uid="{DD3DFD4F-AAC7-4E0F-AD53-0DBC3593271A}"/>
    <cellStyle name="Percent 2 2 3 6" xfId="5362" xr:uid="{B33E4B95-05AE-4C11-9DB4-00D06315254A}"/>
    <cellStyle name="Percent 2 2 4" xfId="1051" xr:uid="{0F922483-033E-4D25-B742-008EA81DA69C}"/>
    <cellStyle name="Percent 2 2 4 2" xfId="1133" xr:uid="{6FCF4AD3-CF2B-4D00-9AF8-52277C121CEE}"/>
    <cellStyle name="Percent 2 2 4 2 2" xfId="5416" xr:uid="{C6C750A7-B343-4D64-AEC0-2DA39E3D6147}"/>
    <cellStyle name="Percent 2 2 4 3" xfId="2098" xr:uid="{0A11D4C2-22C3-4FC3-B55B-5B001FB76253}"/>
    <cellStyle name="Percent 2 2 4 4" xfId="4691" xr:uid="{18F4D3AA-EB5A-4089-8474-296D1904DA6C}"/>
    <cellStyle name="Percent 2 2 4 5" xfId="4692" xr:uid="{0C0A83CC-C410-48AA-84C3-FE09D5A5A9C2}"/>
    <cellStyle name="Percent 2 2 4 6" xfId="5373" xr:uid="{0FD2AFB1-BC9D-4F31-9559-F5512B19DDDF}"/>
    <cellStyle name="Percent 2 2 5" xfId="1057" xr:uid="{352CC6A8-6CA6-4C27-8E15-5DB24A7D78BB}"/>
    <cellStyle name="Percent 2 2 5 2" xfId="1139" xr:uid="{1347D72C-FFB9-41B7-AB0C-FD60867C6684}"/>
    <cellStyle name="Percent 2 2 5 2 2" xfId="5422" xr:uid="{C74FD7BC-F2E9-438C-891A-798AD0335D18}"/>
    <cellStyle name="Percent 2 2 5 3" xfId="2104" xr:uid="{EF1959C8-E975-438B-B2B9-5BF3DB740D9B}"/>
    <cellStyle name="Percent 2 2 5 4" xfId="5379" xr:uid="{7E8E76FB-FE2E-493A-B7F0-1883E75A5B06}"/>
    <cellStyle name="Percent 2 2 6" xfId="1120" xr:uid="{D64E0284-D1CE-4146-A91E-C08875152CB3}"/>
    <cellStyle name="Percent 2 2 6 2" xfId="5403" xr:uid="{CDC1AA2E-1EB7-4FA7-B2FB-F20B64E2DC61}"/>
    <cellStyle name="Percent 2 2 7" xfId="1950" xr:uid="{27E7969C-DF4F-42F2-8204-8B956E212301}"/>
    <cellStyle name="Percent 2 2 8" xfId="4693" xr:uid="{3BC3FD1C-9F40-4C05-8853-999F98CFE274}"/>
    <cellStyle name="Percent 2 2 9" xfId="5360" xr:uid="{23CB7DDF-D482-45E8-A735-B7BB704B5139}"/>
    <cellStyle name="Percent 2 3" xfId="850" xr:uid="{668E36FF-DE27-4F08-9526-63D90D99F391}"/>
    <cellStyle name="Percent 2 3 2" xfId="851" xr:uid="{313E6654-4581-48AD-AEB7-D7153112D6CB}"/>
    <cellStyle name="Percent 2 3 2 2" xfId="1124" xr:uid="{0BEEC55B-FBD5-4178-8744-E78A0837B90E}"/>
    <cellStyle name="Percent 2 3 2 2 2" xfId="5407" xr:uid="{202E6F99-0FD6-41EF-A3D3-9E884D511E11}"/>
    <cellStyle name="Percent 2 3 2 3" xfId="1954" xr:uid="{29AEF0C7-D5D0-483A-890A-5C8BEB0BE15A}"/>
    <cellStyle name="Percent 2 3 2 4" xfId="4694" xr:uid="{7CE4B075-B396-403F-AAFD-67D6B1EEEE5F}"/>
    <cellStyle name="Percent 2 3 2 5" xfId="4695" xr:uid="{DD972B33-A810-4BA9-92AB-6B4224D8C38E}"/>
    <cellStyle name="Percent 2 3 2 6" xfId="5364" xr:uid="{9583E7AB-86CF-456B-9BED-E07CF2920E41}"/>
    <cellStyle name="Percent 2 3 3" xfId="852" xr:uid="{A187E95E-D5A7-4F30-9019-9BEA85C362DA}"/>
    <cellStyle name="Percent 2 3 3 2" xfId="1125" xr:uid="{D5E7E379-33BC-432B-A015-6DBD8403D65C}"/>
    <cellStyle name="Percent 2 3 3 2 2" xfId="5408" xr:uid="{19643CE9-47BC-41E5-907D-37C760FAAAD5}"/>
    <cellStyle name="Percent 2 3 3 3" xfId="1955" xr:uid="{52C99B7F-C864-4D6C-A6C6-2B5B2BCAAB90}"/>
    <cellStyle name="Percent 2 3 3 4" xfId="4696" xr:uid="{89D6B268-4954-41DC-9773-79FA3E1A9137}"/>
    <cellStyle name="Percent 2 3 3 5" xfId="4697" xr:uid="{DBF2A8DC-EE6D-45A2-938A-322FD8955D6C}"/>
    <cellStyle name="Percent 2 3 3 6" xfId="5365" xr:uid="{8BD8DA90-8E1F-459A-AF5F-645DEFABDA02}"/>
    <cellStyle name="Percent 2 3 4" xfId="1123" xr:uid="{78B39DA1-AEDE-47DF-ADE3-D26731CCA093}"/>
    <cellStyle name="Percent 2 3 4 2" xfId="4698" xr:uid="{29393052-A78C-4477-BB85-16B8F26B6D56}"/>
    <cellStyle name="Percent 2 3 4 3" xfId="4699" xr:uid="{C3AC1B15-1767-465A-83AF-FF8BE91CA2A3}"/>
    <cellStyle name="Percent 2 3 4 4" xfId="4700" xr:uid="{5D713B5C-E1B5-45B2-BE56-C4C3C409E1B3}"/>
    <cellStyle name="Percent 2 3 4 5" xfId="4701" xr:uid="{1F9BF93B-11A6-423D-92AF-1272EEAFF30C}"/>
    <cellStyle name="Percent 2 3 4 6" xfId="5406" xr:uid="{B3B1697D-8AEA-4B19-B9B7-B1ACD38737B4}"/>
    <cellStyle name="Percent 2 3 5" xfId="1953" xr:uid="{1A503938-B779-4BA8-819C-B2C903432F57}"/>
    <cellStyle name="Percent 2 3 6" xfId="4702" xr:uid="{4AA55B58-39D6-406B-BAAD-5416DACCF283}"/>
    <cellStyle name="Percent 2 3 7" xfId="4703" xr:uid="{DC64F59F-74BA-421D-B841-91415AE047A2}"/>
    <cellStyle name="Percent 2 3 8" xfId="4704" xr:uid="{C17BBA4F-B7DE-4BE8-9940-D18E23585AEF}"/>
    <cellStyle name="Percent 2 3 9" xfId="5363" xr:uid="{6590C9FF-5223-48C1-92F1-8E9AF0136FCA}"/>
    <cellStyle name="Percent 2 4" xfId="853" xr:uid="{B86935A5-5681-4701-8551-61D2A56666A9}"/>
    <cellStyle name="Percent 2 4 2" xfId="1126" xr:uid="{9F835C81-0E96-4708-AC14-DC209522C3E0}"/>
    <cellStyle name="Percent 2 4 2 2" xfId="5409" xr:uid="{6FAB1223-D923-4A64-BCFB-DFB245B7FED6}"/>
    <cellStyle name="Percent 2 4 3" xfId="1956" xr:uid="{A2176E47-76A2-4EAA-A865-4C704A9ECF2E}"/>
    <cellStyle name="Percent 2 4 4" xfId="4705" xr:uid="{BF90E0F7-6AE3-4519-8ACE-543D8A1B9545}"/>
    <cellStyle name="Percent 2 4 5" xfId="4706" xr:uid="{2A63D856-9CCA-4369-87EB-C064DBD86865}"/>
    <cellStyle name="Percent 2 4 6" xfId="5366" xr:uid="{C5F791D3-ADCD-4D58-88CD-AC6F6F178618}"/>
    <cellStyle name="Percent 2 5" xfId="854" xr:uid="{8163E56B-EADE-49BF-ABAA-029C21ABEECA}"/>
    <cellStyle name="Percent 2 5 2" xfId="1127" xr:uid="{CBD62195-8E19-4788-8040-A6894F65EAC5}"/>
    <cellStyle name="Percent 2 5 2 2" xfId="5410" xr:uid="{044B2BA8-332C-4A87-9D0C-E993E89CF087}"/>
    <cellStyle name="Percent 2 5 3" xfId="1957" xr:uid="{247A537F-5E45-4E63-810D-E23565AB3BE9}"/>
    <cellStyle name="Percent 2 5 4" xfId="4707" xr:uid="{E4A5BA81-CCEB-4430-B255-EE0B6FE380C6}"/>
    <cellStyle name="Percent 2 5 5" xfId="4708" xr:uid="{DBB85AC9-7A4D-4AD9-BFF0-1FA5BBE24663}"/>
    <cellStyle name="Percent 2 5 6" xfId="5367" xr:uid="{B6700A9C-8625-42DE-B2D9-391F00539A93}"/>
    <cellStyle name="Percent 2 6" xfId="4709" xr:uid="{2E8FDA7F-5162-4C5B-89AE-E5C683C7F9DE}"/>
    <cellStyle name="Percent 2 6 2" xfId="4710" xr:uid="{61B62751-8052-48A1-87D3-243C91F13E28}"/>
    <cellStyle name="Percent 2 6 3" xfId="4711" xr:uid="{99C84A3B-B0D1-430E-9C0E-5A4DC6D05116}"/>
    <cellStyle name="Percent 2 6 4" xfId="4712" xr:uid="{D9D06A10-51DD-4286-8629-65E3DE02CAE1}"/>
    <cellStyle name="Percent 2 6 5" xfId="4713" xr:uid="{52B8DAAA-C38F-4D21-B367-CEB4AE0C83C0}"/>
    <cellStyle name="Percent 2 7" xfId="4714" xr:uid="{D28B321A-DCDE-4F78-9509-DB02C950C6E6}"/>
    <cellStyle name="Percent 2 8" xfId="4715" xr:uid="{904875EF-F310-4835-BC06-8C519C1AE785}"/>
    <cellStyle name="Percent 2 9" xfId="4716" xr:uid="{B0F75D71-CC16-46FB-90EF-FDA2CC8357BD}"/>
    <cellStyle name="Percent 3" xfId="855" xr:uid="{683DEAFF-0C95-42BD-A41D-8714DC9B5FD2}"/>
    <cellStyle name="Title 2" xfId="1095" xr:uid="{24DBA97E-A35F-4FD1-9AAD-477D72038C2A}"/>
    <cellStyle name="Title 3" xfId="52" xr:uid="{A7378BBF-EE07-4BF5-AAD9-4A31AAB7D606}"/>
    <cellStyle name="Total 10" xfId="856" xr:uid="{BC622B00-4678-45FA-A491-0686EA08DD12}"/>
    <cellStyle name="Total 10 10" xfId="857" xr:uid="{5BBB6210-2B2D-4EE5-BAAD-69855476537E}"/>
    <cellStyle name="Total 10 10 2" xfId="1339" xr:uid="{76D1832D-F7A1-4E44-8C7D-E6AF094D51E9}"/>
    <cellStyle name="Total 10 10 3" xfId="4717" xr:uid="{5BDA65CD-CD18-46B4-8DA3-F1E963246FE6}"/>
    <cellStyle name="Total 10 10 4" xfId="4718" xr:uid="{3ACC77C2-0E05-44CE-A058-AC7A8F93F08B}"/>
    <cellStyle name="Total 10 10 5" xfId="4719" xr:uid="{82D87770-A6B2-4A2F-AF69-D8F437D053E1}"/>
    <cellStyle name="Total 10 11" xfId="858" xr:uid="{24AA298F-248A-41FF-A39C-5C4DCA1DF733}"/>
    <cellStyle name="Total 10 11 2" xfId="1338" xr:uid="{937E6D86-5A51-4519-B531-CD376630C416}"/>
    <cellStyle name="Total 10 11 3" xfId="4720" xr:uid="{65544529-DE34-455F-AFD5-C9E45B108A78}"/>
    <cellStyle name="Total 10 11 4" xfId="4721" xr:uid="{FCDE7FF6-E06B-4C21-B6AE-07344750EDC3}"/>
    <cellStyle name="Total 10 11 5" xfId="4722" xr:uid="{2BA0B03C-5462-43DE-9961-27B4E8DE75FA}"/>
    <cellStyle name="Total 10 12" xfId="1340" xr:uid="{C9BCD457-A6F1-4956-B239-DDE15BDC0447}"/>
    <cellStyle name="Total 10 12 2" xfId="4723" xr:uid="{2495ABEE-E561-4B50-A443-FCC89ABADBE5}"/>
    <cellStyle name="Total 10 12 3" xfId="4724" xr:uid="{FD6936B3-F8BC-40BB-9EDB-74AF908F6250}"/>
    <cellStyle name="Total 10 12 4" xfId="4725" xr:uid="{3F44E9FB-094E-40D4-9868-5F5328694E8D}"/>
    <cellStyle name="Total 10 12 5" xfId="4726" xr:uid="{26347ECD-C574-431B-AD36-F4A151D50A10}"/>
    <cellStyle name="Total 10 13" xfId="4727" xr:uid="{34E21B22-9AFC-4BC3-ADAD-BE06CA737F1C}"/>
    <cellStyle name="Total 10 14" xfId="4728" xr:uid="{3202080D-4F4B-4190-ABA5-B487C28C5ED1}"/>
    <cellStyle name="Total 10 15" xfId="4729" xr:uid="{E26C410E-403E-4845-B6FC-A12B4F56CC21}"/>
    <cellStyle name="Total 10 16" xfId="4730" xr:uid="{67BD735D-A6F9-4ABA-BF5C-B269533BF5B5}"/>
    <cellStyle name="Total 10 2" xfId="859" xr:uid="{1DC98288-08BA-4D9F-BBFC-ADF61BC7EDDE}"/>
    <cellStyle name="Total 10 2 2" xfId="860" xr:uid="{68CE126A-2477-42E3-9857-60B1F377710E}"/>
    <cellStyle name="Total 10 2 2 2" xfId="1336" xr:uid="{6C756CC9-5A80-4666-A910-D0A622FCC556}"/>
    <cellStyle name="Total 10 2 2 3" xfId="4731" xr:uid="{A2C67AF1-161D-4EF1-8EB4-7EBCC7A5F574}"/>
    <cellStyle name="Total 10 2 2 4" xfId="4732" xr:uid="{E0455988-CE1D-4BB0-A7A0-2E043EE8E0B6}"/>
    <cellStyle name="Total 10 2 2 5" xfId="4733" xr:uid="{568FB3E4-EE36-42E0-8365-EA18FF57A15F}"/>
    <cellStyle name="Total 10 2 3" xfId="1337" xr:uid="{10946274-DE92-42CA-975F-88680049C82E}"/>
    <cellStyle name="Total 10 2 4" xfId="4734" xr:uid="{01879224-6359-4D76-A117-6E4E1C0A274C}"/>
    <cellStyle name="Total 10 2 5" xfId="4735" xr:uid="{5884B147-DDDE-4324-993C-C58592D3A5A0}"/>
    <cellStyle name="Total 10 2 6" xfId="4736" xr:uid="{83867D17-D251-47BA-8E56-C974FA0C5D17}"/>
    <cellStyle name="Total 10 3" xfId="861" xr:uid="{22FDC8A8-1819-4CEA-852A-5B38C3BBE71E}"/>
    <cellStyle name="Total 10 3 2" xfId="862" xr:uid="{6CFF8738-7A04-426C-AE1F-A0960CF2B713}"/>
    <cellStyle name="Total 10 3 2 2" xfId="1334" xr:uid="{08D32520-3564-4B7E-87ED-7A3C456F6871}"/>
    <cellStyle name="Total 10 3 2 3" xfId="4737" xr:uid="{3C0D6C70-0EEA-487B-9E20-101AD6C0B08D}"/>
    <cellStyle name="Total 10 3 2 4" xfId="4738" xr:uid="{87666972-EB00-4ED5-BCBE-8312026ACC26}"/>
    <cellStyle name="Total 10 3 2 5" xfId="4739" xr:uid="{FDB3644C-3BB9-424B-98F5-92ADE5A3973E}"/>
    <cellStyle name="Total 10 3 3" xfId="1335" xr:uid="{0BB14C0C-933F-4C24-9C02-ECC45EC19517}"/>
    <cellStyle name="Total 10 3 4" xfId="4740" xr:uid="{2CFA6D8D-6FF7-44B6-AB75-FC367DB94851}"/>
    <cellStyle name="Total 10 3 5" xfId="4741" xr:uid="{C928EF85-2449-4A88-8F7C-83FA761E86B4}"/>
    <cellStyle name="Total 10 3 6" xfId="4742" xr:uid="{F9983FEF-D09A-4BFC-994D-6DFE12142AA4}"/>
    <cellStyle name="Total 10 4" xfId="863" xr:uid="{C0D2C1DF-799E-4019-9513-C8793311CDC5}"/>
    <cellStyle name="Total 10 4 2" xfId="864" xr:uid="{933BB35C-E6B0-488B-A16D-BAE27AB2524B}"/>
    <cellStyle name="Total 10 4 2 2" xfId="1332" xr:uid="{23FA2097-B311-4232-8659-113EC5D04242}"/>
    <cellStyle name="Total 10 4 2 3" xfId="4743" xr:uid="{A22EA9DF-DBD1-4AB8-96A3-B895D092572A}"/>
    <cellStyle name="Total 10 4 2 4" xfId="4744" xr:uid="{F5AA2A8E-C1E1-4714-8A6F-206DD07A328F}"/>
    <cellStyle name="Total 10 4 2 5" xfId="4745" xr:uid="{17E6327E-2891-4927-AC78-56F5BED4D0A4}"/>
    <cellStyle name="Total 10 4 3" xfId="1333" xr:uid="{6CC299A1-DF7E-4491-8707-3C39FC887DB6}"/>
    <cellStyle name="Total 10 4 4" xfId="4746" xr:uid="{56F70DF1-9F64-4B76-9668-4FC3E5A1C376}"/>
    <cellStyle name="Total 10 4 5" xfId="4747" xr:uid="{41B53316-BBCE-454F-8DE3-21678ADF6CFB}"/>
    <cellStyle name="Total 10 4 6" xfId="4748" xr:uid="{5BA37845-0E12-49C6-869E-A51D25411A41}"/>
    <cellStyle name="Total 10 5" xfId="865" xr:uid="{5277D65E-97BA-4517-AA1E-C59C0931D8C7}"/>
    <cellStyle name="Total 10 5 2" xfId="866" xr:uid="{6D60EEF0-154E-4A57-9F49-856A42588168}"/>
    <cellStyle name="Total 10 5 2 2" xfId="1330" xr:uid="{59794655-FE65-4357-AD49-CAEC3ABC4155}"/>
    <cellStyle name="Total 10 5 2 3" xfId="4749" xr:uid="{4E6813AA-DFDE-490A-9C95-D3B984D9060D}"/>
    <cellStyle name="Total 10 5 2 4" xfId="4750" xr:uid="{2A65B3EF-F248-45E9-96D9-B17C7B6AC161}"/>
    <cellStyle name="Total 10 5 2 5" xfId="4751" xr:uid="{6E15ABD5-0E4D-4E25-83BF-A69F895FD52E}"/>
    <cellStyle name="Total 10 5 3" xfId="1331" xr:uid="{34005F8D-09F1-48E3-BB5B-DFC983E0EC72}"/>
    <cellStyle name="Total 10 5 4" xfId="4752" xr:uid="{088568D0-942D-4223-9318-9A2C74F6532A}"/>
    <cellStyle name="Total 10 5 5" xfId="4753" xr:uid="{DFEA7280-205E-4A7D-99B6-FECD91D5FD4A}"/>
    <cellStyle name="Total 10 5 6" xfId="4754" xr:uid="{2BF2D3DF-02F9-45CD-A2FE-4DF4EA389CDB}"/>
    <cellStyle name="Total 10 6" xfId="867" xr:uid="{64BCF47E-B6E1-4AB3-9AC5-10368CD192A1}"/>
    <cellStyle name="Total 10 6 2" xfId="868" xr:uid="{6C82A3B8-DF16-4921-889E-B14536E20A91}"/>
    <cellStyle name="Total 10 6 2 2" xfId="1328" xr:uid="{25D25F32-F78A-4C4C-8B1C-5C2011FDE201}"/>
    <cellStyle name="Total 10 6 2 3" xfId="4755" xr:uid="{6AA11C4F-A81B-4F23-ABA8-8B096F9C335A}"/>
    <cellStyle name="Total 10 6 2 4" xfId="4756" xr:uid="{C401376D-4437-4A6E-913B-18E4A4D38CA3}"/>
    <cellStyle name="Total 10 6 2 5" xfId="4757" xr:uid="{971F925F-28A3-4C50-B1EF-11229592A43B}"/>
    <cellStyle name="Total 10 6 3" xfId="1329" xr:uid="{39FB00BE-5FDA-40BC-A740-D9DAD76F68F0}"/>
    <cellStyle name="Total 10 6 4" xfId="4758" xr:uid="{8C1BD787-64C5-47DF-A17E-A792A758ED89}"/>
    <cellStyle name="Total 10 6 5" xfId="4759" xr:uid="{1E9A2581-ECB6-4B08-9CF8-41ADD984E901}"/>
    <cellStyle name="Total 10 6 6" xfId="4760" xr:uid="{35DA0567-5C62-449D-8CA8-CBD8033EF5BD}"/>
    <cellStyle name="Total 10 7" xfId="869" xr:uid="{09812EB5-99E0-4715-83F1-BE1A213A8AC0}"/>
    <cellStyle name="Total 10 7 2" xfId="870" xr:uid="{88BE47C8-1284-4D3D-A648-5E7C9D180455}"/>
    <cellStyle name="Total 10 7 2 2" xfId="1326" xr:uid="{6E1FD0AB-83F4-49D9-843F-D687113D92A5}"/>
    <cellStyle name="Total 10 7 2 3" xfId="4761" xr:uid="{2525DE43-220A-4B10-ABB7-6F89C0C4A1F3}"/>
    <cellStyle name="Total 10 7 2 4" xfId="4762" xr:uid="{F8596973-794B-4F9D-AEE1-B325BF1E2A6B}"/>
    <cellStyle name="Total 10 7 2 5" xfId="4763" xr:uid="{5BF37EAE-F8CE-4FC9-9688-5CE7C49DE17F}"/>
    <cellStyle name="Total 10 7 3" xfId="1327" xr:uid="{FA21E8A6-8D29-4C53-AE78-49354854B5AD}"/>
    <cellStyle name="Total 10 7 4" xfId="4764" xr:uid="{53FC6C6A-1D99-4DE3-8B01-6EF609E69436}"/>
    <cellStyle name="Total 10 7 5" xfId="4765" xr:uid="{D312A756-21FC-4F65-904D-AF867AAE6726}"/>
    <cellStyle name="Total 10 7 6" xfId="4766" xr:uid="{B841400D-36C2-4EEC-A825-5F65E2ADF34D}"/>
    <cellStyle name="Total 10 8" xfId="871" xr:uid="{3C74E673-8CE2-42C4-A279-41DEA4A2BE09}"/>
    <cellStyle name="Total 10 8 2" xfId="872" xr:uid="{07B07582-9EC3-4277-9890-FD1DF5E3F4F9}"/>
    <cellStyle name="Total 10 8 2 2" xfId="1324" xr:uid="{877E8907-4A95-4347-A7B3-5C443FC87B08}"/>
    <cellStyle name="Total 10 8 2 3" xfId="4767" xr:uid="{FB64CD46-9D23-4206-BBDD-862BD5B455B8}"/>
    <cellStyle name="Total 10 8 2 4" xfId="4768" xr:uid="{679CF49E-D2AA-4AB1-BC1E-8A95E8324059}"/>
    <cellStyle name="Total 10 8 2 5" xfId="4769" xr:uid="{00DE575E-51A7-43DF-87E5-C082A43E019F}"/>
    <cellStyle name="Total 10 8 3" xfId="1325" xr:uid="{FD6F2698-B068-4573-88DA-1D38B062A54B}"/>
    <cellStyle name="Total 10 8 4" xfId="4770" xr:uid="{1FB4EC83-FAC0-4ED3-B222-682A13E7409E}"/>
    <cellStyle name="Total 10 8 5" xfId="4771" xr:uid="{C46335C5-6A12-45D4-B84D-208766D39769}"/>
    <cellStyle name="Total 10 8 6" xfId="4772" xr:uid="{24B3FB97-F977-431C-83C3-8A58CA14081A}"/>
    <cellStyle name="Total 10 9" xfId="873" xr:uid="{DBC913AF-3F09-4C4A-8567-A7C8815FFABB}"/>
    <cellStyle name="Total 10 9 2" xfId="874" xr:uid="{1EB9B06C-D4C0-49CD-9B14-7F19AA5CFB30}"/>
    <cellStyle name="Total 10 9 2 2" xfId="1322" xr:uid="{BA15B504-88AA-413D-B7C8-F5BC9A43AFC0}"/>
    <cellStyle name="Total 10 9 2 3" xfId="4773" xr:uid="{545C63D6-A61D-48F3-AE06-BAB8E3B741D8}"/>
    <cellStyle name="Total 10 9 2 4" xfId="4774" xr:uid="{379E44B2-3C1F-426C-96DA-1180E4E4CFC5}"/>
    <cellStyle name="Total 10 9 2 5" xfId="4775" xr:uid="{F4E91E38-09D0-44E8-A3DF-98D5CCAA31B1}"/>
    <cellStyle name="Total 10 9 3" xfId="1323" xr:uid="{78B88BB4-D0AA-4AD5-AAE5-39EE2C3A676D}"/>
    <cellStyle name="Total 10 9 4" xfId="4776" xr:uid="{03617F36-42D4-4690-840F-68190B8DE550}"/>
    <cellStyle name="Total 10 9 5" xfId="4777" xr:uid="{76EE8766-8BF8-4F9B-A388-61F2AB4CCAA2}"/>
    <cellStyle name="Total 10 9 6" xfId="4778" xr:uid="{4DA2DC48-5A79-4F42-958C-0FD0F7D4ED52}"/>
    <cellStyle name="Total 11" xfId="875" xr:uid="{0BA8B6B3-F0AD-4B17-916B-5996C4FFFF64}"/>
    <cellStyle name="Total 11 10" xfId="876" xr:uid="{D078D6A7-35DA-4751-9A43-C072EF4AA91C}"/>
    <cellStyle name="Total 11 10 2" xfId="1320" xr:uid="{99B655ED-89C4-446C-B809-DC8125DA6BEF}"/>
    <cellStyle name="Total 11 10 3" xfId="4779" xr:uid="{062132F5-3F71-41EF-8D44-A3140725AA38}"/>
    <cellStyle name="Total 11 10 4" xfId="4780" xr:uid="{20F0EAAF-4999-4EB5-9D97-5A09248F8890}"/>
    <cellStyle name="Total 11 10 5" xfId="4781" xr:uid="{77390A0E-66DF-4913-B9F5-E1BB7B02E2BD}"/>
    <cellStyle name="Total 11 11" xfId="1321" xr:uid="{4DA077FE-E828-4238-AAEC-E8FB2C3449DA}"/>
    <cellStyle name="Total 11 11 2" xfId="4782" xr:uid="{D1D7BF09-6755-4BD5-B7E6-06F96D39F469}"/>
    <cellStyle name="Total 11 11 3" xfId="4783" xr:uid="{15A1408D-2686-4F54-B78F-081D01B97EDA}"/>
    <cellStyle name="Total 11 11 4" xfId="4784" xr:uid="{5B3C7CC0-8904-4B6B-B6C1-18A224104D9E}"/>
    <cellStyle name="Total 11 11 5" xfId="4785" xr:uid="{B20DFC29-D3D2-4C9B-8064-67EF1008BD59}"/>
    <cellStyle name="Total 11 12" xfId="4786" xr:uid="{C174D3D5-5FF2-4CCD-A0F4-FFC868EFCC9C}"/>
    <cellStyle name="Total 11 13" xfId="4787" xr:uid="{66BD875E-50F1-4F0C-8BBD-90F1055F17EE}"/>
    <cellStyle name="Total 11 14" xfId="4788" xr:uid="{6C2972EF-6DFF-4628-9C53-0E3F4D46C948}"/>
    <cellStyle name="Total 11 15" xfId="4789" xr:uid="{6AF42AB2-F437-4E91-9596-A3D0D82AB54F}"/>
    <cellStyle name="Total 11 2" xfId="877" xr:uid="{72A18F98-C42F-4413-96FD-20FE1E80F177}"/>
    <cellStyle name="Total 11 2 2" xfId="878" xr:uid="{E245DA5D-49F7-4E60-AE8E-BD79578C8CBE}"/>
    <cellStyle name="Total 11 2 2 2" xfId="1318" xr:uid="{EA5459D3-BC7F-41A2-BDF2-A6D2EC8A6AED}"/>
    <cellStyle name="Total 11 2 2 3" xfId="4790" xr:uid="{515B335F-5D79-42E2-A6D6-071604A04E62}"/>
    <cellStyle name="Total 11 2 2 4" xfId="4791" xr:uid="{783DBA10-6C56-47D5-BF25-BF2F11836DC3}"/>
    <cellStyle name="Total 11 2 2 5" xfId="4792" xr:uid="{FD588E20-D8D0-42C7-B1F6-3E419A4534D3}"/>
    <cellStyle name="Total 11 2 3" xfId="1319" xr:uid="{DCB29FF4-6F11-4D38-99CD-553FCFE7EE80}"/>
    <cellStyle name="Total 11 2 4" xfId="4793" xr:uid="{9A9FD81A-9737-4105-B8BF-EADB6D77F821}"/>
    <cellStyle name="Total 11 2 5" xfId="4794" xr:uid="{5C5AD90A-1507-4EBA-9CCB-BB5F028DA02F}"/>
    <cellStyle name="Total 11 2 6" xfId="4795" xr:uid="{013E5258-7942-484F-AEDC-4F042D7E5E6B}"/>
    <cellStyle name="Total 11 3" xfId="879" xr:uid="{F458FABA-856E-4C53-A21F-B53B8E771D5C}"/>
    <cellStyle name="Total 11 3 2" xfId="880" xr:uid="{279E63F8-2DC1-4E53-9BF8-91034793D2A9}"/>
    <cellStyle name="Total 11 3 2 2" xfId="1316" xr:uid="{803C58AE-AAC4-4ACA-B876-FB3E064BDA79}"/>
    <cellStyle name="Total 11 3 2 3" xfId="4796" xr:uid="{43916605-E312-4FDE-8624-7B612D9857ED}"/>
    <cellStyle name="Total 11 3 2 4" xfId="4797" xr:uid="{7E6C1A13-DC7C-483C-8F6D-6AAE45259EB6}"/>
    <cellStyle name="Total 11 3 2 5" xfId="4798" xr:uid="{E9044F92-3B70-421E-A1A8-52B97285C258}"/>
    <cellStyle name="Total 11 3 3" xfId="1317" xr:uid="{F6C58393-BCEE-4FB7-9AE5-D3F15843E377}"/>
    <cellStyle name="Total 11 3 4" xfId="4799" xr:uid="{223D7E51-FDBB-49D1-A2BF-1ADD273CDDDA}"/>
    <cellStyle name="Total 11 3 5" xfId="4800" xr:uid="{D949933D-65FA-4345-BCC8-BFF8FA5178F3}"/>
    <cellStyle name="Total 11 3 6" xfId="4801" xr:uid="{DC9C6167-07E4-4E1E-9A89-532A8085A817}"/>
    <cellStyle name="Total 11 4" xfId="881" xr:uid="{5C090A91-B04B-4E28-8690-C42C0CEC2C00}"/>
    <cellStyle name="Total 11 4 2" xfId="882" xr:uid="{CEDADDAB-5C00-4B0A-8A5E-A8CA7896E241}"/>
    <cellStyle name="Total 11 4 2 2" xfId="1314" xr:uid="{D113E0E5-EC82-432B-AEDD-C1BF4F521E48}"/>
    <cellStyle name="Total 11 4 2 3" xfId="4802" xr:uid="{37EC0B19-1CE6-4863-B038-9B5D4DBC7FFF}"/>
    <cellStyle name="Total 11 4 2 4" xfId="4803" xr:uid="{F91D8B3B-5362-4312-B029-3093E490F739}"/>
    <cellStyle name="Total 11 4 2 5" xfId="4804" xr:uid="{3BCE6ADE-6CA8-4458-8583-94D30C6D2EFC}"/>
    <cellStyle name="Total 11 4 3" xfId="1315" xr:uid="{A45E5651-848A-4C35-B4D0-7050D2C3D2CE}"/>
    <cellStyle name="Total 11 4 4" xfId="4805" xr:uid="{C31C38FD-3BB5-46A9-9D7E-41FCF297AD54}"/>
    <cellStyle name="Total 11 4 5" xfId="4806" xr:uid="{D4537338-7F59-4616-BB2E-5F70A6F9DC69}"/>
    <cellStyle name="Total 11 4 6" xfId="4807" xr:uid="{6AEFB948-4B3E-4D9B-B578-4498506CF571}"/>
    <cellStyle name="Total 11 5" xfId="883" xr:uid="{4EF8C3AA-4093-4895-A368-3A41DE80EA5F}"/>
    <cellStyle name="Total 11 5 2" xfId="884" xr:uid="{2651B73C-4AB2-42FD-B4E8-59304CD486FB}"/>
    <cellStyle name="Total 11 5 2 2" xfId="1312" xr:uid="{8C7EF698-BD1F-4750-826C-F723CFF50049}"/>
    <cellStyle name="Total 11 5 2 3" xfId="4808" xr:uid="{FFAA1369-1C97-4725-A4C2-D1CF11DC9990}"/>
    <cellStyle name="Total 11 5 2 4" xfId="4809" xr:uid="{CC13480F-387C-45F5-A576-776E4BA97944}"/>
    <cellStyle name="Total 11 5 2 5" xfId="4810" xr:uid="{D499F649-7510-4144-B2A1-B1037ADB391E}"/>
    <cellStyle name="Total 11 5 3" xfId="1313" xr:uid="{56F96EEB-A269-4001-8550-343184FA3B7E}"/>
    <cellStyle name="Total 11 5 4" xfId="4811" xr:uid="{F368BC07-ED14-495A-AE10-4DCDAAFF6DE4}"/>
    <cellStyle name="Total 11 5 5" xfId="4812" xr:uid="{4A3BF3A3-6566-4A55-9E2E-86C70A6F28A9}"/>
    <cellStyle name="Total 11 5 6" xfId="4813" xr:uid="{6FD8A88E-ACD2-43EA-A898-2D3C45684768}"/>
    <cellStyle name="Total 11 6" xfId="885" xr:uid="{DD113B74-17BE-4FDC-AEBD-DDD439EE3C5D}"/>
    <cellStyle name="Total 11 6 2" xfId="886" xr:uid="{A79269A4-F703-4819-B0B7-ED3E5FF20129}"/>
    <cellStyle name="Total 11 6 2 2" xfId="1310" xr:uid="{965A75AE-84AC-4A7B-BBA0-564F1464880F}"/>
    <cellStyle name="Total 11 6 2 3" xfId="4814" xr:uid="{C5BBD2D1-110B-460C-8281-D0238F05719C}"/>
    <cellStyle name="Total 11 6 2 4" xfId="4815" xr:uid="{EC37AE8A-FBCF-4650-B9CF-E2B199E3F40E}"/>
    <cellStyle name="Total 11 6 2 5" xfId="4816" xr:uid="{4B8B1FFA-FECD-40EB-AE2D-1596A07D1CD8}"/>
    <cellStyle name="Total 11 6 3" xfId="1311" xr:uid="{9FB472D5-0A0D-4F2D-84D1-5D31C2DB7F22}"/>
    <cellStyle name="Total 11 6 4" xfId="4817" xr:uid="{6A4F39F5-0AA2-4F6E-B5AA-032085EA3620}"/>
    <cellStyle name="Total 11 6 5" xfId="4818" xr:uid="{71621D09-BBD0-4680-B4C8-61E28631E9EA}"/>
    <cellStyle name="Total 11 6 6" xfId="4819" xr:uid="{E49CC483-96AE-478C-A09D-B460ECA039CF}"/>
    <cellStyle name="Total 11 7" xfId="887" xr:uid="{D9971CA0-5F3A-448B-9782-76C58FEEB10A}"/>
    <cellStyle name="Total 11 7 2" xfId="888" xr:uid="{FBF88824-D0FE-4DB8-9B74-3E35D39E3338}"/>
    <cellStyle name="Total 11 7 2 2" xfId="1308" xr:uid="{2FEBED78-A983-433F-BE07-37D20F40DEC4}"/>
    <cellStyle name="Total 11 7 2 3" xfId="4820" xr:uid="{5F82D14B-38A5-4492-9BA9-25F57CE43CDA}"/>
    <cellStyle name="Total 11 7 2 4" xfId="4821" xr:uid="{40660F4D-2533-4339-B799-3E6F3C22F15C}"/>
    <cellStyle name="Total 11 7 2 5" xfId="4822" xr:uid="{C8F9A551-3791-4052-98E8-4BD113000623}"/>
    <cellStyle name="Total 11 7 3" xfId="1309" xr:uid="{93D17C0E-675A-4A8A-B547-DF924C89FD05}"/>
    <cellStyle name="Total 11 7 4" xfId="4823" xr:uid="{FC9C4BDD-F878-43A4-985E-BBC7262025C8}"/>
    <cellStyle name="Total 11 7 5" xfId="4824" xr:uid="{82C95C32-00F6-4302-A3E9-68D42F9BA539}"/>
    <cellStyle name="Total 11 7 6" xfId="4825" xr:uid="{9E8A6950-A85B-450A-ABAC-68039A3A969B}"/>
    <cellStyle name="Total 11 8" xfId="889" xr:uid="{C14CF81C-652B-44C8-9070-8225768A8105}"/>
    <cellStyle name="Total 11 8 2" xfId="890" xr:uid="{5C431D94-D1A9-4188-B768-EB136BF087DE}"/>
    <cellStyle name="Total 11 8 2 2" xfId="1306" xr:uid="{30C6F8EA-B31E-4522-A350-64D468E91EDD}"/>
    <cellStyle name="Total 11 8 2 3" xfId="4826" xr:uid="{AEC04BE8-E85F-4D7D-B5D1-F707CB0AA9D3}"/>
    <cellStyle name="Total 11 8 2 4" xfId="4827" xr:uid="{7EFB3D43-C439-45FF-B082-10EF58FA2CF7}"/>
    <cellStyle name="Total 11 8 2 5" xfId="4828" xr:uid="{A44F30C0-AB58-4D44-B75F-994EB64147A2}"/>
    <cellStyle name="Total 11 8 3" xfId="1307" xr:uid="{CAA59E5B-645B-4BAC-B29E-999A8C415456}"/>
    <cellStyle name="Total 11 8 4" xfId="4829" xr:uid="{7C0BDD39-F65D-414C-BAC2-5B7D0293F3CE}"/>
    <cellStyle name="Total 11 8 5" xfId="4830" xr:uid="{EF75E444-0D1E-40BA-93C4-FE48D8545E61}"/>
    <cellStyle name="Total 11 8 6" xfId="4831" xr:uid="{E1EFC1A8-50B7-4892-80FC-7D9CC5245909}"/>
    <cellStyle name="Total 11 9" xfId="891" xr:uid="{0197F82A-E199-4B73-92DC-CCE9A4CE2084}"/>
    <cellStyle name="Total 11 9 2" xfId="1305" xr:uid="{47928448-3011-4B6E-9322-057DBEF68CFF}"/>
    <cellStyle name="Total 11 9 3" xfId="4832" xr:uid="{8561CBC7-4C0F-479F-A983-6394A25198C4}"/>
    <cellStyle name="Total 11 9 4" xfId="4833" xr:uid="{C1600634-F2FE-43E4-B055-11F29A198250}"/>
    <cellStyle name="Total 11 9 5" xfId="4834" xr:uid="{7E87095C-A407-45BE-8A96-42B74B83FEC5}"/>
    <cellStyle name="Total 12" xfId="892" xr:uid="{EE276AD2-83C2-4380-89F9-7FA63982BC4A}"/>
    <cellStyle name="Total 12 2" xfId="893" xr:uid="{0208BD02-AEED-4728-A2E7-D1A16D2ACA48}"/>
    <cellStyle name="Total 12 2 2" xfId="1303" xr:uid="{426E15F1-B028-4582-A821-52BC3F607EAE}"/>
    <cellStyle name="Total 12 2 3" xfId="4835" xr:uid="{B7000373-61EB-4171-871F-E30BBDA08E2F}"/>
    <cellStyle name="Total 12 2 4" xfId="4836" xr:uid="{B47BF41C-A2F3-4694-8A3E-6CA367C72CF8}"/>
    <cellStyle name="Total 12 2 5" xfId="4837" xr:uid="{27490495-7C95-4EF4-B537-DAF9936715B7}"/>
    <cellStyle name="Total 12 3" xfId="1304" xr:uid="{2694C086-8D9B-4C25-A847-6A6C252C1262}"/>
    <cellStyle name="Total 12 4" xfId="4838" xr:uid="{45B8ECBD-DD75-44E3-AABC-47F740FAE17F}"/>
    <cellStyle name="Total 12 5" xfId="4839" xr:uid="{2A9CA652-27D0-4477-9489-8BC41CC8F628}"/>
    <cellStyle name="Total 12 6" xfId="4840" xr:uid="{6C2D39DA-754E-43F2-B70E-180609F132F4}"/>
    <cellStyle name="Total 13" xfId="2088" xr:uid="{6DE4D0FF-5DFA-4EB3-9FBD-0DFD72CCD0F6}"/>
    <cellStyle name="Total 14" xfId="53" xr:uid="{FC1FFEF6-2E23-4467-A124-8F54BADB0753}"/>
    <cellStyle name="Total 2" xfId="894" xr:uid="{AB16572A-2D24-4E70-A564-0C3E780EAC07}"/>
    <cellStyle name="Total 2 10" xfId="895" xr:uid="{FDE34FEA-0865-49D7-A8A8-0FC0553328B8}"/>
    <cellStyle name="Total 2 10 2" xfId="1301" xr:uid="{44EC5FD5-B141-4C58-B405-879CDB352A8F}"/>
    <cellStyle name="Total 2 10 3" xfId="4841" xr:uid="{F5A6F3C9-7E93-4DF2-9CAE-8EF4169B4F6C}"/>
    <cellStyle name="Total 2 10 4" xfId="4842" xr:uid="{56118D53-F2DD-4EC3-B467-74E84B677375}"/>
    <cellStyle name="Total 2 10 5" xfId="4843" xr:uid="{59A0F17F-1AEB-49EB-A153-85229E9CB71D}"/>
    <cellStyle name="Total 2 11" xfId="896" xr:uid="{15516070-91E0-4727-BFD0-991705693845}"/>
    <cellStyle name="Total 2 11 2" xfId="1300" xr:uid="{C906769E-19E6-4428-A07F-D734B785487D}"/>
    <cellStyle name="Total 2 11 3" xfId="4844" xr:uid="{E122C2C5-2F67-491B-A864-BB5891F44CD8}"/>
    <cellStyle name="Total 2 11 4" xfId="4845" xr:uid="{09E6A2DF-194C-4D07-967B-4A603CCBC845}"/>
    <cellStyle name="Total 2 11 5" xfId="4846" xr:uid="{ED8BDE92-BF4F-4A11-9C23-7D67186D7A02}"/>
    <cellStyle name="Total 2 12" xfId="1302" xr:uid="{78F1AA8C-38EE-4D55-AAEB-6DE0E0E6BAC7}"/>
    <cellStyle name="Total 2 12 2" xfId="4847" xr:uid="{130B4AF5-67DD-47C7-ABBA-5A1513554FF5}"/>
    <cellStyle name="Total 2 12 3" xfId="4848" xr:uid="{B6C99ED1-05AD-44D9-AF35-2B6BD0DC40BE}"/>
    <cellStyle name="Total 2 12 4" xfId="4849" xr:uid="{7F311DE4-EAE9-448D-9DA6-425BE43485A3}"/>
    <cellStyle name="Total 2 12 5" xfId="4850" xr:uid="{19EF6C8B-3F78-4748-B906-E424A9D1D0E7}"/>
    <cellStyle name="Total 2 13" xfId="4851" xr:uid="{EDE27EDD-347B-41B1-94BB-7C40EBE5B194}"/>
    <cellStyle name="Total 2 14" xfId="4852" xr:uid="{56BF4154-DB02-4A6D-AE41-466690EB5082}"/>
    <cellStyle name="Total 2 15" xfId="4853" xr:uid="{9D4BA2B0-BB74-4899-9EB8-692FCDD0FB53}"/>
    <cellStyle name="Total 2 16" xfId="4854" xr:uid="{10319DCC-298E-4C40-BD88-21FB7B1CBA96}"/>
    <cellStyle name="Total 2 2" xfId="897" xr:uid="{B99DAA45-8B3F-49C8-B60D-D5FCCFE0FBBA}"/>
    <cellStyle name="Total 2 2 2" xfId="898" xr:uid="{A69FDEE3-8A91-4209-8186-DECBDEBAD3E5}"/>
    <cellStyle name="Total 2 2 2 2" xfId="1298" xr:uid="{5A039CD1-006F-435F-94EF-C44EEF87C985}"/>
    <cellStyle name="Total 2 2 2 3" xfId="4855" xr:uid="{C693EB3E-8A04-4BEB-B5D8-8427A4B4830A}"/>
    <cellStyle name="Total 2 2 2 4" xfId="4856" xr:uid="{C955A010-0EB0-48DD-8444-E6F99AD29FF3}"/>
    <cellStyle name="Total 2 2 2 5" xfId="4857" xr:uid="{E9C572D5-F6BE-49CE-AFAF-22A868D14575}"/>
    <cellStyle name="Total 2 2 3" xfId="1299" xr:uid="{F18CF584-9557-4766-B520-D71F0DEFD609}"/>
    <cellStyle name="Total 2 2 4" xfId="4858" xr:uid="{A5894976-BE5D-4094-883F-F3AA8354571B}"/>
    <cellStyle name="Total 2 2 5" xfId="4859" xr:uid="{D8AB103E-6D22-4E71-9991-88CDB652335F}"/>
    <cellStyle name="Total 2 2 6" xfId="4860" xr:uid="{75DD95CE-8C02-4835-8C6A-C48E5F1B8568}"/>
    <cellStyle name="Total 2 3" xfId="899" xr:uid="{98521F6D-654F-4686-A98C-9CCC249057D9}"/>
    <cellStyle name="Total 2 3 2" xfId="900" xr:uid="{F6B73A6C-9001-4676-A32B-3F18AD2FBC7F}"/>
    <cellStyle name="Total 2 3 2 2" xfId="1296" xr:uid="{DB8C9433-B22E-44CE-BA92-228AC8DAC0FD}"/>
    <cellStyle name="Total 2 3 2 3" xfId="4861" xr:uid="{AC1E3D99-BF47-49BE-84D4-471127EA4386}"/>
    <cellStyle name="Total 2 3 2 4" xfId="4862" xr:uid="{2F33D3E6-DE44-4441-ACD7-16246EB2D207}"/>
    <cellStyle name="Total 2 3 2 5" xfId="4863" xr:uid="{2B2FBFB0-DBFE-4B68-ACBA-A2E1F8E08DE7}"/>
    <cellStyle name="Total 2 3 3" xfId="1297" xr:uid="{3A10F8BE-2A27-48EA-9DA8-2D707F4BD1B9}"/>
    <cellStyle name="Total 2 3 4" xfId="4864" xr:uid="{6CAB6BD0-EF60-45D4-B4D3-1C8F44A5611A}"/>
    <cellStyle name="Total 2 3 5" xfId="4865" xr:uid="{D1A331D9-6D56-45CD-BEA8-B9FE98A697B7}"/>
    <cellStyle name="Total 2 3 6" xfId="4866" xr:uid="{9FB3F773-1EA4-4100-850B-237431368881}"/>
    <cellStyle name="Total 2 4" xfId="901" xr:uid="{0E8709D0-7E2C-4CFA-862A-EDB0B83C824B}"/>
    <cellStyle name="Total 2 4 2" xfId="902" xr:uid="{2A6A44B4-DA66-4B60-AD40-8C91C8D5C0AE}"/>
    <cellStyle name="Total 2 4 2 2" xfId="1294" xr:uid="{CA35A983-1456-457C-BE99-84C73E51933C}"/>
    <cellStyle name="Total 2 4 2 3" xfId="4867" xr:uid="{6C9B6F72-302C-4533-AD80-E03D7AF2D88F}"/>
    <cellStyle name="Total 2 4 2 4" xfId="4868" xr:uid="{79BD8699-1070-4D39-AA26-E5D09B5CFC50}"/>
    <cellStyle name="Total 2 4 2 5" xfId="4869" xr:uid="{6887D2E2-AC2B-439C-BE4E-E48C0EA39DE2}"/>
    <cellStyle name="Total 2 4 3" xfId="1295" xr:uid="{8EF69A3B-0D3B-40F3-93D2-17AD33E6C23B}"/>
    <cellStyle name="Total 2 4 4" xfId="4870" xr:uid="{88C83812-4917-40BE-9B14-9529F923EC1A}"/>
    <cellStyle name="Total 2 4 5" xfId="4871" xr:uid="{E35F50D4-8024-49AC-B9C4-511B36546B6D}"/>
    <cellStyle name="Total 2 4 6" xfId="4872" xr:uid="{339A4BF7-5700-4BA1-9ED5-90BFE1035312}"/>
    <cellStyle name="Total 2 5" xfId="903" xr:uid="{8561A298-6CE7-4CD9-BC5A-304559DE8D8D}"/>
    <cellStyle name="Total 2 5 2" xfId="904" xr:uid="{C24DE308-4322-4E4B-A64C-7DEBAC7B4EC9}"/>
    <cellStyle name="Total 2 5 2 2" xfId="1292" xr:uid="{601CA6EA-2977-4E55-B6EF-8694F59FF866}"/>
    <cellStyle name="Total 2 5 2 3" xfId="4873" xr:uid="{EC7293CD-FCCC-4464-8C52-186073AFEE94}"/>
    <cellStyle name="Total 2 5 2 4" xfId="4874" xr:uid="{F31AE28A-263E-4A68-AF08-2E44E25CBFC7}"/>
    <cellStyle name="Total 2 5 2 5" xfId="4875" xr:uid="{6B69899C-4643-4965-9EF2-4CDB08372474}"/>
    <cellStyle name="Total 2 5 3" xfId="1293" xr:uid="{72F0BD2D-8504-4E4B-A375-67D1821C0319}"/>
    <cellStyle name="Total 2 5 4" xfId="4876" xr:uid="{18BC0569-974B-4EC7-9A2A-44582B96A3B7}"/>
    <cellStyle name="Total 2 5 5" xfId="4877" xr:uid="{A219B290-B3E6-463D-A736-105BB9A9153E}"/>
    <cellStyle name="Total 2 5 6" xfId="4878" xr:uid="{D775E4EC-2654-4E54-9A22-5D82CF01B6C1}"/>
    <cellStyle name="Total 2 6" xfId="905" xr:uid="{C0B0A7A2-F2F7-4FA7-B027-C67C864397C9}"/>
    <cellStyle name="Total 2 6 2" xfId="906" xr:uid="{FE541A07-233B-4E74-AB55-795BC917A28B}"/>
    <cellStyle name="Total 2 6 2 2" xfId="1290" xr:uid="{65D2680D-578C-4C5F-9E83-2CA2487079B8}"/>
    <cellStyle name="Total 2 6 2 3" xfId="4879" xr:uid="{62B0D196-5545-4EAA-8C52-93B80925CD50}"/>
    <cellStyle name="Total 2 6 2 4" xfId="4880" xr:uid="{2C30C8FA-A65D-49FF-AF2C-6F7E2D17003C}"/>
    <cellStyle name="Total 2 6 2 5" xfId="4881" xr:uid="{4E40E5E5-4D5C-4D40-98CD-009633C61076}"/>
    <cellStyle name="Total 2 6 3" xfId="1291" xr:uid="{F13AF32F-D5B5-49C8-B4FB-00A261E8EE3E}"/>
    <cellStyle name="Total 2 6 4" xfId="4882" xr:uid="{06F2A62E-FFC6-4B3A-ACEE-1C9F8A3CD991}"/>
    <cellStyle name="Total 2 6 5" xfId="4883" xr:uid="{4BA621EB-C590-4623-A7C3-982E40EC8419}"/>
    <cellStyle name="Total 2 6 6" xfId="4884" xr:uid="{2B8BDDA8-E8EB-415E-9528-83D61AD4CFE4}"/>
    <cellStyle name="Total 2 7" xfId="907" xr:uid="{B2390BDD-CA66-42EC-A2AE-5FF5EA9E0411}"/>
    <cellStyle name="Total 2 7 2" xfId="908" xr:uid="{8724A55B-8A8E-40E4-9713-5E96F77B2BD7}"/>
    <cellStyle name="Total 2 7 2 2" xfId="1288" xr:uid="{C857A8D3-FAF6-4E2D-9337-3D7B40166877}"/>
    <cellStyle name="Total 2 7 2 3" xfId="4885" xr:uid="{ACEDED59-7891-4A4E-890E-6B87CED280A8}"/>
    <cellStyle name="Total 2 7 2 4" xfId="4886" xr:uid="{FFBED51E-C392-497C-9C96-9AA519333F50}"/>
    <cellStyle name="Total 2 7 2 5" xfId="4887" xr:uid="{FF220C8A-F464-4795-885C-8462FB2B9B3F}"/>
    <cellStyle name="Total 2 7 3" xfId="1289" xr:uid="{C45A1DCA-52E2-4060-8F0D-A2F705032F18}"/>
    <cellStyle name="Total 2 7 4" xfId="4888" xr:uid="{062EB52A-6F06-4EA1-B1D8-CDF1F05A3FBA}"/>
    <cellStyle name="Total 2 7 5" xfId="4889" xr:uid="{CDA589AD-A615-4F76-B94F-E2E6445C483B}"/>
    <cellStyle name="Total 2 7 6" xfId="4890" xr:uid="{4A0D0A56-9B19-4354-B0B7-8254E2EB39A2}"/>
    <cellStyle name="Total 2 8" xfId="909" xr:uid="{4FDA9D31-1913-4DDD-B71A-ABB429C4F991}"/>
    <cellStyle name="Total 2 8 2" xfId="910" xr:uid="{CD1491F6-1443-4F28-A582-6D2DB4C44A60}"/>
    <cellStyle name="Total 2 8 2 2" xfId="1286" xr:uid="{5EF818B1-8909-4AC6-9405-625C8B054333}"/>
    <cellStyle name="Total 2 8 2 3" xfId="4891" xr:uid="{C57D9D9C-2110-4FCE-9789-EDBEF451DC29}"/>
    <cellStyle name="Total 2 8 2 4" xfId="4892" xr:uid="{0FC2739C-2186-4404-A244-11CFA5EA8784}"/>
    <cellStyle name="Total 2 8 2 5" xfId="4893" xr:uid="{DADA82D0-E756-430F-BFBA-985F79A86A28}"/>
    <cellStyle name="Total 2 8 3" xfId="1287" xr:uid="{8B9465A1-1F24-48E5-BD2E-52E0861A16F3}"/>
    <cellStyle name="Total 2 8 4" xfId="4894" xr:uid="{BAC1F0D0-903F-4B01-8109-A8FBC18C84D3}"/>
    <cellStyle name="Total 2 8 5" xfId="4895" xr:uid="{75142B68-380D-43C8-8661-B13E6926D2B3}"/>
    <cellStyle name="Total 2 8 6" xfId="4896" xr:uid="{19D9FE92-AF98-4DEA-A2A3-33FC4DB7E869}"/>
    <cellStyle name="Total 2 9" xfId="911" xr:uid="{15638BE9-5689-4B29-B1E4-266E8116D74E}"/>
    <cellStyle name="Total 2 9 2" xfId="912" xr:uid="{FFA196F1-7A74-4338-8B84-491EC43BDE17}"/>
    <cellStyle name="Total 2 9 2 2" xfId="1284" xr:uid="{E39C96D8-E62B-447B-8BD4-1B47E5F25E7D}"/>
    <cellStyle name="Total 2 9 2 3" xfId="4897" xr:uid="{5B96F1B3-A944-42A3-9F3A-0C216FDAB001}"/>
    <cellStyle name="Total 2 9 2 4" xfId="4898" xr:uid="{2F5D8F03-670A-4FBA-BE63-A28064B885AE}"/>
    <cellStyle name="Total 2 9 2 5" xfId="4899" xr:uid="{9D0BC6CB-728F-467F-9405-B8B28D3F4D57}"/>
    <cellStyle name="Total 2 9 3" xfId="1285" xr:uid="{5C8A3E1E-DC2A-4237-AF46-81448D65F734}"/>
    <cellStyle name="Total 2 9 4" xfId="4900" xr:uid="{6B874A35-81C1-4BE7-A3A5-45C0F3D650BB}"/>
    <cellStyle name="Total 2 9 5" xfId="4901" xr:uid="{C4BF7E1A-5A98-46EF-9B54-6810BC94D2AE}"/>
    <cellStyle name="Total 2 9 6" xfId="4902" xr:uid="{7BE6879D-7A36-43DB-9B7B-AA5F40FA6D7F}"/>
    <cellStyle name="Total 3" xfId="913" xr:uid="{EB858F52-08F8-4B42-B779-48DDCAD8358D}"/>
    <cellStyle name="Total 3 10" xfId="914" xr:uid="{6B252665-B2C5-4FF5-8452-CD94B4B51067}"/>
    <cellStyle name="Total 3 10 2" xfId="1282" xr:uid="{5E77B1A9-C702-450E-8817-D6D3FEDDC9CB}"/>
    <cellStyle name="Total 3 10 3" xfId="4903" xr:uid="{5C713956-C868-4C25-8993-0522524F2CF9}"/>
    <cellStyle name="Total 3 10 4" xfId="4904" xr:uid="{7B9BD4B6-46F8-480F-8285-F02B7D89C9BD}"/>
    <cellStyle name="Total 3 10 5" xfId="4905" xr:uid="{E6CB1BD2-20A0-4466-BAF1-3EFDC4549470}"/>
    <cellStyle name="Total 3 11" xfId="915" xr:uid="{56C9651D-9AAA-4985-BBD4-44FDEFBAB549}"/>
    <cellStyle name="Total 3 11 2" xfId="1281" xr:uid="{98D073D4-6F5E-4924-ABEB-D4D611FFB0A7}"/>
    <cellStyle name="Total 3 11 3" xfId="4906" xr:uid="{5CF84714-B7E9-4F3B-9DE6-1A634C66C535}"/>
    <cellStyle name="Total 3 11 4" xfId="4907" xr:uid="{88CBD249-5659-4690-B9AB-43B6DBE4F47F}"/>
    <cellStyle name="Total 3 11 5" xfId="4908" xr:uid="{736CB63A-CE1E-4353-84C8-2876834D9C93}"/>
    <cellStyle name="Total 3 12" xfId="1283" xr:uid="{256506FA-7EAB-4002-904A-A076B64F59A8}"/>
    <cellStyle name="Total 3 12 2" xfId="4909" xr:uid="{CE5EC1C6-3A9E-43AF-98BC-7D419E6F7AD8}"/>
    <cellStyle name="Total 3 12 3" xfId="4910" xr:uid="{28049431-B34F-4FA6-9156-77872BDDE239}"/>
    <cellStyle name="Total 3 12 4" xfId="4911" xr:uid="{3F4709D4-0127-430F-A614-A1D4D21B760B}"/>
    <cellStyle name="Total 3 12 5" xfId="4912" xr:uid="{28DA4496-29C8-45DF-98E8-E65F8270C60B}"/>
    <cellStyle name="Total 3 13" xfId="4913" xr:uid="{61CE21F1-1912-4FA5-9DFD-553153C51353}"/>
    <cellStyle name="Total 3 14" xfId="4914" xr:uid="{126E1E4F-5FB7-425B-A51F-D9A2ECDA74FA}"/>
    <cellStyle name="Total 3 15" xfId="4915" xr:uid="{F95E648A-E7D3-4849-A44B-D9EA5B6263ED}"/>
    <cellStyle name="Total 3 16" xfId="4916" xr:uid="{3B2FFE5B-C43B-4145-9FE0-FE4D75BE6268}"/>
    <cellStyle name="Total 3 2" xfId="916" xr:uid="{A4DF7D63-E995-4607-8FE9-56E13460D9B5}"/>
    <cellStyle name="Total 3 2 2" xfId="917" xr:uid="{2E2B9935-56AE-4BB5-B75F-7AD652D7526F}"/>
    <cellStyle name="Total 3 2 2 2" xfId="1279" xr:uid="{AAEF791D-BF0B-4FAA-8E2F-B4DF5D68B1D4}"/>
    <cellStyle name="Total 3 2 2 3" xfId="4917" xr:uid="{A797449D-5224-4BF2-AD57-1BF017392ECD}"/>
    <cellStyle name="Total 3 2 2 4" xfId="4918" xr:uid="{1929532C-FA07-4FE3-94AF-66D2B33D3646}"/>
    <cellStyle name="Total 3 2 2 5" xfId="4919" xr:uid="{20543D63-666C-4FE7-8512-C2D108D4FD9F}"/>
    <cellStyle name="Total 3 2 3" xfId="1280" xr:uid="{A9631FA3-6001-4773-8EE8-37704E2DC6D3}"/>
    <cellStyle name="Total 3 2 4" xfId="4920" xr:uid="{50F19A8C-7EA1-481C-84F7-DDA0CB9A35CE}"/>
    <cellStyle name="Total 3 2 5" xfId="4921" xr:uid="{33FBD707-F245-4D42-ADDA-F6AA56EC0965}"/>
    <cellStyle name="Total 3 2 6" xfId="4922" xr:uid="{45AE7114-07DC-4314-B582-807FFCB95CA7}"/>
    <cellStyle name="Total 3 3" xfId="918" xr:uid="{9485BA48-DC08-47C2-AA29-D91591BE8FFA}"/>
    <cellStyle name="Total 3 3 2" xfId="919" xr:uid="{EF178D8F-6311-44B9-9716-0C701B1CC988}"/>
    <cellStyle name="Total 3 3 2 2" xfId="1277" xr:uid="{C7A96736-737E-4ED0-A0DB-66D8C62E1B31}"/>
    <cellStyle name="Total 3 3 2 3" xfId="4923" xr:uid="{8B5D5AB3-BCE6-4E2E-B826-1F0A8B40A431}"/>
    <cellStyle name="Total 3 3 2 4" xfId="4924" xr:uid="{766DE090-D7DA-4AA7-B411-28DAFA8888E6}"/>
    <cellStyle name="Total 3 3 2 5" xfId="4925" xr:uid="{E329A2BE-5D6A-4E40-ADA0-1DA35761380C}"/>
    <cellStyle name="Total 3 3 3" xfId="1278" xr:uid="{0B4EDF46-F469-4C31-99BC-2B921356EE6B}"/>
    <cellStyle name="Total 3 3 4" xfId="4926" xr:uid="{354409C8-24BC-4C6C-A2FF-7F834B3D495B}"/>
    <cellStyle name="Total 3 3 5" xfId="4927" xr:uid="{D08D2849-8175-4129-9C49-D33DD4F57836}"/>
    <cellStyle name="Total 3 3 6" xfId="4928" xr:uid="{D36F0F19-22DE-40EE-A79A-59D21910E758}"/>
    <cellStyle name="Total 3 4" xfId="920" xr:uid="{95F221C0-8EC2-4E9F-9ED4-3149B75B6388}"/>
    <cellStyle name="Total 3 4 2" xfId="921" xr:uid="{5656B736-828D-4102-B739-BABA7644A51E}"/>
    <cellStyle name="Total 3 4 2 2" xfId="1275" xr:uid="{192A21FF-711A-424B-8CAF-25980C5E3964}"/>
    <cellStyle name="Total 3 4 2 3" xfId="4929" xr:uid="{7ED1C150-2126-4DE6-997B-EF718CC4390C}"/>
    <cellStyle name="Total 3 4 2 4" xfId="4930" xr:uid="{AF5FC6A4-B670-424B-A1EC-5E57C298B616}"/>
    <cellStyle name="Total 3 4 2 5" xfId="4931" xr:uid="{DE3A8649-4F1A-4257-9998-7B0CC008FBAC}"/>
    <cellStyle name="Total 3 4 3" xfId="1276" xr:uid="{268DEE8B-3854-499C-920D-A138DF7174E7}"/>
    <cellStyle name="Total 3 4 4" xfId="4932" xr:uid="{DC62BC7B-59ED-488E-8CCD-ED8691FEE64C}"/>
    <cellStyle name="Total 3 4 5" xfId="4933" xr:uid="{390E6661-A8DB-424C-8010-6EE246F2B2A0}"/>
    <cellStyle name="Total 3 4 6" xfId="4934" xr:uid="{2B7AE18E-FE36-421B-9699-3B6164596E15}"/>
    <cellStyle name="Total 3 5" xfId="922" xr:uid="{FE58FFB9-0EC7-4AA0-8D3F-5F652A8730D7}"/>
    <cellStyle name="Total 3 5 2" xfId="923" xr:uid="{50AE137E-78E6-46EB-91A1-4BDFE4EAACC4}"/>
    <cellStyle name="Total 3 5 2 2" xfId="1273" xr:uid="{B0A2A883-F9D9-4DFE-9AA3-D1AF0AAEFE6E}"/>
    <cellStyle name="Total 3 5 2 3" xfId="4935" xr:uid="{61FF6E8B-D22A-4017-9003-0179B60532FA}"/>
    <cellStyle name="Total 3 5 2 4" xfId="4936" xr:uid="{1B935A06-DFA5-4367-9FBA-05AA5E954046}"/>
    <cellStyle name="Total 3 5 2 5" xfId="4937" xr:uid="{3F24672A-A318-402B-9378-69D96D8E25C5}"/>
    <cellStyle name="Total 3 5 3" xfId="1274" xr:uid="{76E5C90B-391D-47EF-B7AB-480D9ABF5E8B}"/>
    <cellStyle name="Total 3 5 4" xfId="4938" xr:uid="{E044E426-00E4-418A-8B06-CBF37599FBEB}"/>
    <cellStyle name="Total 3 5 5" xfId="4939" xr:uid="{BD431D4F-CF8C-448B-916F-D4E217988094}"/>
    <cellStyle name="Total 3 5 6" xfId="4940" xr:uid="{57A3AF98-7378-4DEE-8BA4-88328E08A466}"/>
    <cellStyle name="Total 3 6" xfId="924" xr:uid="{303FBFBF-FF96-4848-8B7C-87765CAD5218}"/>
    <cellStyle name="Total 3 6 2" xfId="925" xr:uid="{A8674E30-CAEA-4E97-8A41-7DE3E81A9B63}"/>
    <cellStyle name="Total 3 6 2 2" xfId="1271" xr:uid="{C87D6278-0ED6-4306-9F6E-BE591DDE7154}"/>
    <cellStyle name="Total 3 6 2 3" xfId="4941" xr:uid="{31917E54-EEA0-47CF-921B-A4BE76DDA1F8}"/>
    <cellStyle name="Total 3 6 2 4" xfId="4942" xr:uid="{198BCF43-0774-470E-BD0F-9411DE57DF18}"/>
    <cellStyle name="Total 3 6 2 5" xfId="4943" xr:uid="{C4B9AE87-B885-4A91-9097-BD55C6531987}"/>
    <cellStyle name="Total 3 6 3" xfId="1272" xr:uid="{AD2C2931-5064-4EF6-84F8-AF2501C674C1}"/>
    <cellStyle name="Total 3 6 4" xfId="4944" xr:uid="{4AAEAF31-595C-41DA-94BB-F33D21294C02}"/>
    <cellStyle name="Total 3 6 5" xfId="4945" xr:uid="{3FC33CF0-B826-4AB3-8E17-527EF701F547}"/>
    <cellStyle name="Total 3 6 6" xfId="4946" xr:uid="{C4354842-5E54-4BA0-88D9-917D57571E7C}"/>
    <cellStyle name="Total 3 7" xfId="926" xr:uid="{0ECEDCF6-4DFB-4350-AFDE-B786B8FB716A}"/>
    <cellStyle name="Total 3 7 2" xfId="927" xr:uid="{1D9910D0-8D33-48B0-8B3C-C0C7B7AEFD54}"/>
    <cellStyle name="Total 3 7 2 2" xfId="1269" xr:uid="{6DACA53C-60DA-45BF-9DDC-A5F98E2E51FD}"/>
    <cellStyle name="Total 3 7 2 3" xfId="4947" xr:uid="{3253B4B1-61FC-4459-80DF-262113F40357}"/>
    <cellStyle name="Total 3 7 2 4" xfId="4948" xr:uid="{C47F6CFC-0FE7-4799-A356-473D338268D3}"/>
    <cellStyle name="Total 3 7 2 5" xfId="4949" xr:uid="{DD06818B-D940-400A-B64A-42F79ED66DD5}"/>
    <cellStyle name="Total 3 7 3" xfId="1270" xr:uid="{6457FFC3-BFC8-4232-BB87-4BC32FFF7226}"/>
    <cellStyle name="Total 3 7 4" xfId="4950" xr:uid="{1F2FA05D-32BF-494B-8449-4CE3A8E7E8BE}"/>
    <cellStyle name="Total 3 7 5" xfId="4951" xr:uid="{B433D290-91D2-4B93-B8D5-CB8B4D941F6F}"/>
    <cellStyle name="Total 3 7 6" xfId="4952" xr:uid="{31C230D7-9942-47F6-BF9C-4BB7864F4F11}"/>
    <cellStyle name="Total 3 8" xfId="928" xr:uid="{7ECC96F0-4B5D-4177-AE59-4C90743D90B3}"/>
    <cellStyle name="Total 3 8 2" xfId="929" xr:uid="{A996E286-6AF4-42E6-A482-9F4109CC52D7}"/>
    <cellStyle name="Total 3 8 2 2" xfId="1267" xr:uid="{A986C809-1E32-4E9A-A6D2-9D7216F37D15}"/>
    <cellStyle name="Total 3 8 2 3" xfId="4953" xr:uid="{CE450D4F-6674-4E8D-87D5-F2F449492CA8}"/>
    <cellStyle name="Total 3 8 2 4" xfId="4954" xr:uid="{245E4E55-CA19-4EF2-AFE6-740E38E8EEB9}"/>
    <cellStyle name="Total 3 8 2 5" xfId="4955" xr:uid="{62897E46-0B52-4687-9D48-A557BC0A120A}"/>
    <cellStyle name="Total 3 8 3" xfId="1268" xr:uid="{823C8DFD-B26B-49C0-983D-E6BAD87A7AAE}"/>
    <cellStyle name="Total 3 8 4" xfId="4956" xr:uid="{C0F8ED29-06BF-43C4-800D-5001B5131D73}"/>
    <cellStyle name="Total 3 8 5" xfId="4957" xr:uid="{3A953BAB-7CE2-4D20-9EC1-98FD3F987E01}"/>
    <cellStyle name="Total 3 8 6" xfId="4958" xr:uid="{87398ABF-4170-4B55-992A-B1211E8C288E}"/>
    <cellStyle name="Total 3 9" xfId="930" xr:uid="{C694FD80-78E1-48A3-9D90-043A809CF7A2}"/>
    <cellStyle name="Total 3 9 2" xfId="931" xr:uid="{B0F2E162-FE84-457A-B091-CBADB2818600}"/>
    <cellStyle name="Total 3 9 2 2" xfId="1265" xr:uid="{BF5A3D8F-4AD5-4A5E-96BA-18CFD6E5D70C}"/>
    <cellStyle name="Total 3 9 2 3" xfId="4959" xr:uid="{4FE4F416-32F9-47B0-A3C7-F5FCA6C551C5}"/>
    <cellStyle name="Total 3 9 2 4" xfId="4960" xr:uid="{9E74FEFC-51E0-4401-AA4E-5B52D81FE922}"/>
    <cellStyle name="Total 3 9 2 5" xfId="4961" xr:uid="{7E13DFB9-2700-4FA5-8790-B4B80AC39075}"/>
    <cellStyle name="Total 3 9 3" xfId="1266" xr:uid="{D7044261-925D-4CFA-8C9B-C5874C4AB2FF}"/>
    <cellStyle name="Total 3 9 4" xfId="4962" xr:uid="{DED4DB78-958C-4B05-B4FF-A49CD21A92B9}"/>
    <cellStyle name="Total 3 9 5" xfId="4963" xr:uid="{9EE8B9CA-6312-4E57-9247-064645527784}"/>
    <cellStyle name="Total 3 9 6" xfId="4964" xr:uid="{0EF99431-49A8-4DC3-BC9B-9BEF38A0ED0D}"/>
    <cellStyle name="Total 4" xfId="932" xr:uid="{E9CE43D1-6DD6-47FA-8194-C7AF9A0D2AAD}"/>
    <cellStyle name="Total 4 10" xfId="933" xr:uid="{A9A8A194-B319-4187-AFB6-D1A4FC82D0C9}"/>
    <cellStyle name="Total 4 10 2" xfId="1263" xr:uid="{F8490E2F-CD08-468B-AC6C-2B8E38F08227}"/>
    <cellStyle name="Total 4 10 3" xfId="4965" xr:uid="{18E3501A-3E97-4F07-89D0-82702EADC781}"/>
    <cellStyle name="Total 4 10 4" xfId="4966" xr:uid="{4869E05B-4A4F-4B46-A89A-2266A480BC1D}"/>
    <cellStyle name="Total 4 10 5" xfId="4967" xr:uid="{7B264D78-8268-4A36-9DCA-6B08AEDECC19}"/>
    <cellStyle name="Total 4 11" xfId="934" xr:uid="{18D23179-B303-411C-BCCA-6FF132E7D899}"/>
    <cellStyle name="Total 4 11 2" xfId="1262" xr:uid="{F317D5B4-A109-4840-A0B3-C35F2D2D387D}"/>
    <cellStyle name="Total 4 11 3" xfId="4968" xr:uid="{0D888304-CAB8-4A8B-8294-9FE127A2E87E}"/>
    <cellStyle name="Total 4 11 4" xfId="4969" xr:uid="{F0E152E9-EF28-405B-A6CE-0827BA7375EE}"/>
    <cellStyle name="Total 4 11 5" xfId="4970" xr:uid="{65733C50-70DC-427F-82BE-5C4FD858AA14}"/>
    <cellStyle name="Total 4 12" xfId="1264" xr:uid="{9F40A396-3DC6-4059-9491-D0622C1DA815}"/>
    <cellStyle name="Total 4 12 2" xfId="4971" xr:uid="{E833577E-DCDD-4F4B-98AF-163FFDD606D6}"/>
    <cellStyle name="Total 4 12 3" xfId="4972" xr:uid="{325D0B48-9052-449E-8FD5-0E67F14B804C}"/>
    <cellStyle name="Total 4 12 4" xfId="4973" xr:uid="{5BB4C11B-DF54-4783-92B2-7E648FB01DD0}"/>
    <cellStyle name="Total 4 12 5" xfId="4974" xr:uid="{0AE4F5BF-ECBC-4A4D-92A7-ADDAB65D9478}"/>
    <cellStyle name="Total 4 13" xfId="4975" xr:uid="{F99446EF-FD45-4347-9F98-090EC8C18410}"/>
    <cellStyle name="Total 4 14" xfId="4976" xr:uid="{59AA4943-4CED-4EFE-B90E-1F0F4B1252E1}"/>
    <cellStyle name="Total 4 15" xfId="4977" xr:uid="{6F7F5B9C-E744-44A5-BC6F-ADABC5FFF9CB}"/>
    <cellStyle name="Total 4 16" xfId="4978" xr:uid="{4737E56F-A543-4433-A097-36AB84C0B55B}"/>
    <cellStyle name="Total 4 2" xfId="935" xr:uid="{4AC79910-1504-4934-B517-85AAFAB13169}"/>
    <cellStyle name="Total 4 2 2" xfId="936" xr:uid="{77E6090C-B082-4892-B062-77AC6117D938}"/>
    <cellStyle name="Total 4 2 2 2" xfId="1260" xr:uid="{BA9CB8A9-50A2-4274-8203-A7A387B4D807}"/>
    <cellStyle name="Total 4 2 2 3" xfId="4979" xr:uid="{F1DB6726-9E51-492F-B5EC-72173C509BA0}"/>
    <cellStyle name="Total 4 2 2 4" xfId="4980" xr:uid="{385F0C6C-7654-4A07-B4BC-7B02E3DF727E}"/>
    <cellStyle name="Total 4 2 2 5" xfId="4981" xr:uid="{4D754812-DD86-480E-AFD1-46965EB65430}"/>
    <cellStyle name="Total 4 2 3" xfId="1261" xr:uid="{F518898B-AC66-461E-B4C4-1F4B3E33DE1A}"/>
    <cellStyle name="Total 4 2 4" xfId="4982" xr:uid="{6539C978-155F-400C-A97E-E589AA104361}"/>
    <cellStyle name="Total 4 2 5" xfId="4983" xr:uid="{7CA76A3B-697A-48DB-A2EA-9A006F1E65E7}"/>
    <cellStyle name="Total 4 2 6" xfId="4984" xr:uid="{D9B6EA83-6598-4DDC-B787-5C5B8FA807D0}"/>
    <cellStyle name="Total 4 3" xfId="937" xr:uid="{4C2E26AC-CD03-44E5-8560-059CAA261D47}"/>
    <cellStyle name="Total 4 3 2" xfId="938" xr:uid="{937E9123-7A58-4ACE-B968-A31841677D4F}"/>
    <cellStyle name="Total 4 3 2 2" xfId="1258" xr:uid="{9DA8599C-A771-487F-9602-1867F84E9A68}"/>
    <cellStyle name="Total 4 3 2 3" xfId="4985" xr:uid="{B2F7402D-613F-46D9-B193-A737B82E5D37}"/>
    <cellStyle name="Total 4 3 2 4" xfId="4986" xr:uid="{525AB485-6662-4857-A67C-4534615D2CAB}"/>
    <cellStyle name="Total 4 3 2 5" xfId="4987" xr:uid="{577970FA-727D-46BC-8871-1094526D3617}"/>
    <cellStyle name="Total 4 3 3" xfId="1259" xr:uid="{27AD92FA-97A4-494A-87ED-0B8346D4C0E9}"/>
    <cellStyle name="Total 4 3 4" xfId="4988" xr:uid="{E8AA47F9-17B0-4294-B7F1-CA4E2CF7B6F9}"/>
    <cellStyle name="Total 4 3 5" xfId="4989" xr:uid="{B4C6C33C-D546-44CE-8699-8548E3733705}"/>
    <cellStyle name="Total 4 3 6" xfId="4990" xr:uid="{3093114F-146B-4329-A8BA-72BA429A1941}"/>
    <cellStyle name="Total 4 4" xfId="939" xr:uid="{3E79CB01-1AA3-488E-9D4B-B14B49CCED9E}"/>
    <cellStyle name="Total 4 4 2" xfId="940" xr:uid="{FFF8F225-81F3-402F-A2BB-BE4B28271198}"/>
    <cellStyle name="Total 4 4 2 2" xfId="1256" xr:uid="{04A14EFE-90BF-4F8A-A02E-D0B2E5020674}"/>
    <cellStyle name="Total 4 4 2 3" xfId="4991" xr:uid="{AF35DE55-9009-4CD9-9E61-59E4C1575390}"/>
    <cellStyle name="Total 4 4 2 4" xfId="4992" xr:uid="{3E94D224-81D2-40A5-BC00-917192DDE69B}"/>
    <cellStyle name="Total 4 4 2 5" xfId="4993" xr:uid="{2FA2677E-2C63-42A1-9921-640B903431BF}"/>
    <cellStyle name="Total 4 4 3" xfId="1257" xr:uid="{0D8687D3-C247-4BCA-875D-7853BA999D48}"/>
    <cellStyle name="Total 4 4 4" xfId="4994" xr:uid="{D49B7AEC-778A-4A2D-97A4-A16CAAE722E8}"/>
    <cellStyle name="Total 4 4 5" xfId="4995" xr:uid="{677A7DD6-F6EB-4E58-84E1-B9E7F6F74F5E}"/>
    <cellStyle name="Total 4 4 6" xfId="4996" xr:uid="{76B349E6-D013-44B1-92E0-5790BC38EEDA}"/>
    <cellStyle name="Total 4 5" xfId="941" xr:uid="{C991B644-01CD-47A3-A872-B4D093357B87}"/>
    <cellStyle name="Total 4 5 2" xfId="942" xr:uid="{DE097A8B-2805-4DBC-8271-3EB9BB33E06F}"/>
    <cellStyle name="Total 4 5 2 2" xfId="1254" xr:uid="{F5AC4079-95F3-4234-AB1B-5956B7DDA73F}"/>
    <cellStyle name="Total 4 5 2 3" xfId="4997" xr:uid="{6DB9B652-2FC5-4AF7-98A8-81E99854CBBB}"/>
    <cellStyle name="Total 4 5 2 4" xfId="4998" xr:uid="{85408D36-EB07-47B4-A943-31D2A175B9F8}"/>
    <cellStyle name="Total 4 5 2 5" xfId="4999" xr:uid="{182810F1-432B-47D0-B704-BCB72E4DB310}"/>
    <cellStyle name="Total 4 5 3" xfId="1255" xr:uid="{528D3CA6-5AE8-42ED-8A16-355EF3755546}"/>
    <cellStyle name="Total 4 5 4" xfId="5000" xr:uid="{CD2AA6CB-2FC0-44A7-93AB-A3CB4223EA5E}"/>
    <cellStyle name="Total 4 5 5" xfId="5001" xr:uid="{55060E1C-73DA-4AB5-BC53-A100A4EB7D79}"/>
    <cellStyle name="Total 4 5 6" xfId="5002" xr:uid="{FAE6EF0B-7A58-469E-8913-893D4F06B893}"/>
    <cellStyle name="Total 4 6" xfId="943" xr:uid="{8324C142-4CA5-4C14-B62B-55721A96BCE5}"/>
    <cellStyle name="Total 4 6 2" xfId="944" xr:uid="{DB621D9C-03E7-485B-89B8-60478CE6E25F}"/>
    <cellStyle name="Total 4 6 2 2" xfId="1252" xr:uid="{019D312C-037C-4D11-817D-5B8A45A8E302}"/>
    <cellStyle name="Total 4 6 2 3" xfId="5003" xr:uid="{697B6A02-6A31-47BB-A929-4D9E53BFD18E}"/>
    <cellStyle name="Total 4 6 2 4" xfId="5004" xr:uid="{866767A3-0251-4D20-B5A2-5EF47B8F5780}"/>
    <cellStyle name="Total 4 6 2 5" xfId="5005" xr:uid="{998AF760-98F5-4E91-8BCC-372E23B9E2FB}"/>
    <cellStyle name="Total 4 6 3" xfId="1253" xr:uid="{3210098E-712E-43D8-828B-478C7968AE95}"/>
    <cellStyle name="Total 4 6 4" xfId="5006" xr:uid="{95C29C8D-C368-4EAE-9AFC-25A2827E27C7}"/>
    <cellStyle name="Total 4 6 5" xfId="5007" xr:uid="{D3BCE922-6F40-4106-B0DB-E0353F4D1CA4}"/>
    <cellStyle name="Total 4 6 6" xfId="5008" xr:uid="{98327771-1D25-4B3A-8FA4-938C8AD9F04F}"/>
    <cellStyle name="Total 4 7" xfId="945" xr:uid="{AB35B50C-7849-4072-90AB-93EE0863601F}"/>
    <cellStyle name="Total 4 7 2" xfId="946" xr:uid="{708C2DC8-C674-48E0-8AAC-B52BA29458B8}"/>
    <cellStyle name="Total 4 7 2 2" xfId="1250" xr:uid="{785A2C65-2FB5-4D4C-9979-37F5D08AAA34}"/>
    <cellStyle name="Total 4 7 2 3" xfId="5009" xr:uid="{215E52CE-9E5D-411D-BEEE-BB8617743A1C}"/>
    <cellStyle name="Total 4 7 2 4" xfId="5010" xr:uid="{7F310794-AE52-4186-921D-E420D467CF0D}"/>
    <cellStyle name="Total 4 7 2 5" xfId="5011" xr:uid="{BCC092C8-4EA6-4DA7-BD0B-C5A9768D01D0}"/>
    <cellStyle name="Total 4 7 3" xfId="1251" xr:uid="{8369EC28-E096-416B-BD21-E5C991EE98F1}"/>
    <cellStyle name="Total 4 7 4" xfId="5012" xr:uid="{A237B9E4-0184-4920-A3DC-80EBE26F9035}"/>
    <cellStyle name="Total 4 7 5" xfId="5013" xr:uid="{24A7F6ED-C71E-4323-9A1F-6A72F293C296}"/>
    <cellStyle name="Total 4 7 6" xfId="5014" xr:uid="{66A1E9AC-B63B-41D8-83F8-4AF650E115F3}"/>
    <cellStyle name="Total 4 8" xfId="947" xr:uid="{5941617A-00D1-4E20-B9BC-4A6FEE96417A}"/>
    <cellStyle name="Total 4 8 2" xfId="948" xr:uid="{84D739D2-6CEE-47A2-A3EF-CDF65AD1B476}"/>
    <cellStyle name="Total 4 8 2 2" xfId="1248" xr:uid="{28D5FFDB-FD3D-4872-B837-1B7F7CA7C0A7}"/>
    <cellStyle name="Total 4 8 2 3" xfId="5015" xr:uid="{ED18ECB4-B2D4-404B-B5EE-E3AF9EA8520E}"/>
    <cellStyle name="Total 4 8 2 4" xfId="5016" xr:uid="{B9D09120-3528-4C1E-873F-DAE74E2AA145}"/>
    <cellStyle name="Total 4 8 2 5" xfId="5017" xr:uid="{678DB404-BFAB-4534-9A7A-C14DF821C9E5}"/>
    <cellStyle name="Total 4 8 3" xfId="1249" xr:uid="{1F62D3A1-D94F-481F-B713-A78C208800DA}"/>
    <cellStyle name="Total 4 8 4" xfId="5018" xr:uid="{D8A612A4-3DDF-4216-A6EF-56418A8A6363}"/>
    <cellStyle name="Total 4 8 5" xfId="5019" xr:uid="{B98F3B22-8FCB-437F-8032-83DA9BDE8581}"/>
    <cellStyle name="Total 4 8 6" xfId="5020" xr:uid="{84A1B53B-6679-4DBA-AEA9-56C1C3B7728E}"/>
    <cellStyle name="Total 4 9" xfId="949" xr:uid="{4849F4A1-3351-468E-BBFF-42686CB17CDB}"/>
    <cellStyle name="Total 4 9 2" xfId="950" xr:uid="{9F464EB5-8E14-4227-AD86-2E7DB849930C}"/>
    <cellStyle name="Total 4 9 2 2" xfId="1246" xr:uid="{6F81C4F8-51F7-40DF-901A-04579D5304BF}"/>
    <cellStyle name="Total 4 9 2 3" xfId="5021" xr:uid="{AF7E54CF-F72A-4B7F-9CCC-A3D94FFDDFE0}"/>
    <cellStyle name="Total 4 9 2 4" xfId="5022" xr:uid="{3D23A0B9-68A9-49F2-BD22-300A6256A850}"/>
    <cellStyle name="Total 4 9 2 5" xfId="5023" xr:uid="{31E42746-8E17-4B9F-954D-F1846A12FC8E}"/>
    <cellStyle name="Total 4 9 3" xfId="1247" xr:uid="{7BB78685-8CA6-4AC0-A938-CADB84EF4168}"/>
    <cellStyle name="Total 4 9 4" xfId="5024" xr:uid="{5723F1F6-0E95-4B0E-8A67-63751C3435A2}"/>
    <cellStyle name="Total 4 9 5" xfId="5025" xr:uid="{8D482A5E-ED23-4CE4-88E1-224403B1B5A1}"/>
    <cellStyle name="Total 4 9 6" xfId="5026" xr:uid="{182B6BEF-456C-459F-91E0-FE7EC515F044}"/>
    <cellStyle name="Total 5" xfId="951" xr:uid="{88D5AC96-1393-486B-8A47-F25D7542CD32}"/>
    <cellStyle name="Total 5 10" xfId="952" xr:uid="{DE4730A9-F5A8-44D5-9FE6-EEF2FD0E9A9E}"/>
    <cellStyle name="Total 5 10 2" xfId="1244" xr:uid="{D7737A81-FB92-4244-93E2-CBF2F60CBE6D}"/>
    <cellStyle name="Total 5 10 3" xfId="5027" xr:uid="{A94B759E-1F3D-4B1D-8820-D468401747FD}"/>
    <cellStyle name="Total 5 10 4" xfId="5028" xr:uid="{9FC3AC05-FE47-4E64-8527-FD85781D11D5}"/>
    <cellStyle name="Total 5 10 5" xfId="5029" xr:uid="{19C0EF48-059E-4D9F-9102-B0701C572941}"/>
    <cellStyle name="Total 5 11" xfId="953" xr:uid="{04851705-4755-4564-8EE6-4D14BB2CB5E0}"/>
    <cellStyle name="Total 5 11 2" xfId="1243" xr:uid="{275F41C6-2E65-4E97-9E04-B69A10F23E2B}"/>
    <cellStyle name="Total 5 11 3" xfId="5030" xr:uid="{E95EB4F8-3EAE-4A25-9BC9-4FFE6CE3FC29}"/>
    <cellStyle name="Total 5 11 4" xfId="5031" xr:uid="{B4DC3E8D-E7CD-4003-9D95-4397B7533C6F}"/>
    <cellStyle name="Total 5 11 5" xfId="5032" xr:uid="{F5796067-CDAE-4B61-9837-9BC5EB22E9CA}"/>
    <cellStyle name="Total 5 12" xfId="1245" xr:uid="{6C334836-2AAC-409E-AB86-47DB8390B3F0}"/>
    <cellStyle name="Total 5 12 2" xfId="5033" xr:uid="{AF766249-2BA9-45E3-A74F-F8418426CA4A}"/>
    <cellStyle name="Total 5 12 3" xfId="5034" xr:uid="{4E056E94-F65B-48EE-B631-F739D021EEF1}"/>
    <cellStyle name="Total 5 12 4" xfId="5035" xr:uid="{9601BA35-0EDB-4DAE-BBB7-31AE584676FA}"/>
    <cellStyle name="Total 5 12 5" xfId="5036" xr:uid="{F4A323EB-8FA5-4690-97E1-5595AA93A477}"/>
    <cellStyle name="Total 5 13" xfId="5037" xr:uid="{8EA43E24-5384-448E-A65A-DA894FE9BD67}"/>
    <cellStyle name="Total 5 14" xfId="5038" xr:uid="{9836D341-6029-4A16-9C8D-A9802337FF13}"/>
    <cellStyle name="Total 5 15" xfId="5039" xr:uid="{AA6D2C54-08C9-4404-9122-B956619B1723}"/>
    <cellStyle name="Total 5 16" xfId="5040" xr:uid="{9CFB7777-8C80-4EA9-A023-22891DC5ADF1}"/>
    <cellStyle name="Total 5 2" xfId="954" xr:uid="{B2B23F02-61CC-4C21-B19F-E62921B806EF}"/>
    <cellStyle name="Total 5 2 2" xfId="955" xr:uid="{6DEA8101-A8FE-4BA2-80E9-C1F73C2ECFEE}"/>
    <cellStyle name="Total 5 2 2 2" xfId="1241" xr:uid="{5CEA258F-912B-4101-B1CE-90B7ED178F1F}"/>
    <cellStyle name="Total 5 2 2 3" xfId="5041" xr:uid="{44BF6930-4E18-4EDE-AB25-C71CB86ED4FD}"/>
    <cellStyle name="Total 5 2 2 4" xfId="5042" xr:uid="{C63F55DF-B2AE-4204-AAEA-1A4C3FF49F69}"/>
    <cellStyle name="Total 5 2 2 5" xfId="5043" xr:uid="{F1E62250-3FE8-4932-9EAA-0C7480D99D45}"/>
    <cellStyle name="Total 5 2 3" xfId="1242" xr:uid="{CF6927EA-9490-4483-A6DA-57031D7F51FD}"/>
    <cellStyle name="Total 5 2 4" xfId="5044" xr:uid="{BA3EE389-AB2C-4584-9AAE-CA0FB33F01A8}"/>
    <cellStyle name="Total 5 2 5" xfId="5045" xr:uid="{24936425-5214-4C02-BFA1-A3E3E002D062}"/>
    <cellStyle name="Total 5 2 6" xfId="5046" xr:uid="{C315CECE-8182-400F-932E-574E82AB2BE7}"/>
    <cellStyle name="Total 5 3" xfId="956" xr:uid="{33A7883B-C805-484E-AB34-F8E240966486}"/>
    <cellStyle name="Total 5 3 2" xfId="957" xr:uid="{72E2E61E-4618-42E7-B404-DF442B5E4624}"/>
    <cellStyle name="Total 5 3 2 2" xfId="1239" xr:uid="{25B89CF1-F5DF-4D3A-9B05-0607FB17503E}"/>
    <cellStyle name="Total 5 3 2 3" xfId="5047" xr:uid="{41D4D575-573C-486B-A666-D93799BFA7C7}"/>
    <cellStyle name="Total 5 3 2 4" xfId="5048" xr:uid="{B3617B9B-DA15-4224-B9AE-F848BE741011}"/>
    <cellStyle name="Total 5 3 2 5" xfId="5049" xr:uid="{15CDB04D-28FB-4019-B1BB-D7D924198F40}"/>
    <cellStyle name="Total 5 3 3" xfId="1240" xr:uid="{2DCC803C-F094-4A4B-A79D-56F135AF6EA6}"/>
    <cellStyle name="Total 5 3 4" xfId="5050" xr:uid="{D31D88B5-50A7-44E5-B908-6DA358153BBA}"/>
    <cellStyle name="Total 5 3 5" xfId="5051" xr:uid="{2B2FBF5D-2641-4837-9A6A-1308E923252C}"/>
    <cellStyle name="Total 5 3 6" xfId="5052" xr:uid="{97DCDAA2-F25F-4A42-B878-0B3A12F80C4C}"/>
    <cellStyle name="Total 5 4" xfId="958" xr:uid="{0813C37F-0141-4B66-91CD-C3A6A75CC1D6}"/>
    <cellStyle name="Total 5 4 2" xfId="959" xr:uid="{72BF6658-4817-4CB5-A556-3659138B78AA}"/>
    <cellStyle name="Total 5 4 2 2" xfId="1237" xr:uid="{17E4F9AC-109D-4E97-91A7-75B70BB48442}"/>
    <cellStyle name="Total 5 4 2 3" xfId="5053" xr:uid="{33BC6A83-280F-4E8B-9AA2-F74805C1E5D0}"/>
    <cellStyle name="Total 5 4 2 4" xfId="5054" xr:uid="{0243E5E1-73A3-4739-8AC7-0D1205CFF245}"/>
    <cellStyle name="Total 5 4 2 5" xfId="5055" xr:uid="{25351ECB-CE4A-4AFD-AC34-DA88706089F4}"/>
    <cellStyle name="Total 5 4 3" xfId="1238" xr:uid="{2C26186C-888C-4B52-90CA-97B846B6D83A}"/>
    <cellStyle name="Total 5 4 4" xfId="5056" xr:uid="{830F29C6-DE8E-4AB3-824D-0264380499E6}"/>
    <cellStyle name="Total 5 4 5" xfId="5057" xr:uid="{74C7FAF8-763A-44C4-BB98-43B870913BCC}"/>
    <cellStyle name="Total 5 4 6" xfId="5058" xr:uid="{10E48EA4-23A6-404D-93FF-92C7F534018E}"/>
    <cellStyle name="Total 5 5" xfId="960" xr:uid="{44A70689-8C16-4F1B-A3D3-1E4B0FCD656F}"/>
    <cellStyle name="Total 5 5 2" xfId="961" xr:uid="{EFBD9368-EC9E-454E-AAD6-81A14579486B}"/>
    <cellStyle name="Total 5 5 2 2" xfId="1235" xr:uid="{4817253E-F28A-487B-98F2-B7B636D63BA1}"/>
    <cellStyle name="Total 5 5 2 3" xfId="5059" xr:uid="{5E1DEBF3-113F-4ADD-8484-27B710259F22}"/>
    <cellStyle name="Total 5 5 2 4" xfId="5060" xr:uid="{4AC72301-E527-4325-8B00-5F6E058CFDE9}"/>
    <cellStyle name="Total 5 5 2 5" xfId="5061" xr:uid="{6FA8624D-B25A-4389-A547-BBAA02E12F07}"/>
    <cellStyle name="Total 5 5 3" xfId="1236" xr:uid="{12378569-615B-4510-B62D-78F0A6B9D15C}"/>
    <cellStyle name="Total 5 5 4" xfId="5062" xr:uid="{C27E02C4-3996-4E69-AE2A-553BE074C028}"/>
    <cellStyle name="Total 5 5 5" xfId="5063" xr:uid="{2A49F117-A996-4140-A9F9-9DC30ADDD870}"/>
    <cellStyle name="Total 5 5 6" xfId="5064" xr:uid="{E8E05D04-EC46-4445-A781-AEE50B5AD07D}"/>
    <cellStyle name="Total 5 6" xfId="962" xr:uid="{6466F8B0-2A85-467A-9A99-3F5C8367857E}"/>
    <cellStyle name="Total 5 6 2" xfId="963" xr:uid="{659C2AC4-A187-4575-AE5C-79FE30FFE241}"/>
    <cellStyle name="Total 5 6 2 2" xfId="1233" xr:uid="{C414089A-2D5C-416E-B94A-FD270AAEA46A}"/>
    <cellStyle name="Total 5 6 2 3" xfId="5065" xr:uid="{F9AA1B7B-BBDE-417F-B37C-ECB0C68A99D6}"/>
    <cellStyle name="Total 5 6 2 4" xfId="5066" xr:uid="{24112DE4-F98B-42E9-A48D-5921ADBFA25E}"/>
    <cellStyle name="Total 5 6 2 5" xfId="5067" xr:uid="{3F6BB78B-BEFF-4C90-869C-4E75AB7CE37C}"/>
    <cellStyle name="Total 5 6 3" xfId="1234" xr:uid="{F119F503-3403-4A68-95D6-0B974633263E}"/>
    <cellStyle name="Total 5 6 4" xfId="5068" xr:uid="{DFCD290E-6B0A-4855-82A6-E4A3CF16FB24}"/>
    <cellStyle name="Total 5 6 5" xfId="5069" xr:uid="{BF0F4950-85AD-4BBC-8C8F-2CB8D047E8E0}"/>
    <cellStyle name="Total 5 6 6" xfId="5070" xr:uid="{D3C725BB-ACB6-4644-925D-8E2314658FAB}"/>
    <cellStyle name="Total 5 7" xfId="964" xr:uid="{BE7FAE04-B267-489F-877D-024316D4FAE5}"/>
    <cellStyle name="Total 5 7 2" xfId="965" xr:uid="{1924B410-9E30-4AD6-BC6B-66156566A5D6}"/>
    <cellStyle name="Total 5 7 2 2" xfId="1231" xr:uid="{7850C9FD-3290-433A-B418-11D4A266442C}"/>
    <cellStyle name="Total 5 7 2 3" xfId="5071" xr:uid="{744736A6-F062-4EBC-AF10-4ADA8B1CAE72}"/>
    <cellStyle name="Total 5 7 2 4" xfId="5072" xr:uid="{A6DA4F9C-6C5D-4AE7-8981-C45148BC36D5}"/>
    <cellStyle name="Total 5 7 2 5" xfId="5073" xr:uid="{3226B2F1-B3C3-4836-89ED-A33BE774F5E7}"/>
    <cellStyle name="Total 5 7 3" xfId="1232" xr:uid="{E1C050D9-479F-4FBD-B33F-55D9FD303EE4}"/>
    <cellStyle name="Total 5 7 4" xfId="5074" xr:uid="{41E3E7B6-3C9D-4CDB-B04C-09232FABA02E}"/>
    <cellStyle name="Total 5 7 5" xfId="5075" xr:uid="{EBC2AC49-0A1A-434C-9F5E-9342B4FB9421}"/>
    <cellStyle name="Total 5 7 6" xfId="5076" xr:uid="{4CEC4B36-9E4E-4407-AA27-FF1932364818}"/>
    <cellStyle name="Total 5 8" xfId="966" xr:uid="{66B28FE3-20C8-4659-9F0F-4BAA971451B7}"/>
    <cellStyle name="Total 5 8 2" xfId="967" xr:uid="{1AE97C6C-673E-404B-BBB9-5519FF38EDA8}"/>
    <cellStyle name="Total 5 8 2 2" xfId="1229" xr:uid="{9CFAB674-41C1-4CD0-8AD1-A57F4B6A752B}"/>
    <cellStyle name="Total 5 8 2 3" xfId="5077" xr:uid="{B99C4B03-942E-442F-9CDD-9916BE90B0A2}"/>
    <cellStyle name="Total 5 8 2 4" xfId="5078" xr:uid="{F8784EB7-B5FF-42CC-98DC-0AF9AC5D6EF4}"/>
    <cellStyle name="Total 5 8 2 5" xfId="5079" xr:uid="{186E46FD-3B81-4A6E-AC78-28755C456167}"/>
    <cellStyle name="Total 5 8 3" xfId="1230" xr:uid="{4646E627-FB85-4D1D-AF87-3054E29D1951}"/>
    <cellStyle name="Total 5 8 4" xfId="5080" xr:uid="{6FB3C9BD-C402-4A81-AB1F-26B9CFD1DB62}"/>
    <cellStyle name="Total 5 8 5" xfId="5081" xr:uid="{F5A4909D-4009-4115-8570-E4E9B86F1103}"/>
    <cellStyle name="Total 5 8 6" xfId="5082" xr:uid="{9DAFC461-57D7-4C20-9A53-407A75A40AF8}"/>
    <cellStyle name="Total 5 9" xfId="968" xr:uid="{E77CB7FB-F3F0-4A71-942D-DF7E7B380E2D}"/>
    <cellStyle name="Total 5 9 2" xfId="969" xr:uid="{ACE71B52-A72D-4E67-8E98-95E2BCE55723}"/>
    <cellStyle name="Total 5 9 2 2" xfId="1227" xr:uid="{E786C9A2-3F06-4BF8-8315-9D4CB0FE713D}"/>
    <cellStyle name="Total 5 9 2 3" xfId="5083" xr:uid="{D8164274-74E7-4E3A-827C-010E95B2A073}"/>
    <cellStyle name="Total 5 9 2 4" xfId="5084" xr:uid="{A52F4655-251C-4F99-956B-894B3D6CB49A}"/>
    <cellStyle name="Total 5 9 2 5" xfId="5085" xr:uid="{4CF37738-8E2E-44F8-AB2C-CDC7431C8EC7}"/>
    <cellStyle name="Total 5 9 3" xfId="1228" xr:uid="{665BAAB9-19A0-406B-B34E-FAFD6778F7DE}"/>
    <cellStyle name="Total 5 9 4" xfId="5086" xr:uid="{D2AC9DC1-6756-401E-8FB2-801FB76B45A1}"/>
    <cellStyle name="Total 5 9 5" xfId="5087" xr:uid="{2B2413DB-97C2-4641-AC6E-58F3DA8D7DCC}"/>
    <cellStyle name="Total 5 9 6" xfId="5088" xr:uid="{06FC846E-0180-4761-BF6C-D81F427F65F1}"/>
    <cellStyle name="Total 6" xfId="970" xr:uid="{C31D0F95-C9B3-444C-855D-AFB7FAEA0641}"/>
    <cellStyle name="Total 6 10" xfId="971" xr:uid="{4AC43956-92F0-4BA5-98D8-513935BD021E}"/>
    <cellStyle name="Total 6 10 2" xfId="1225" xr:uid="{5A6A4493-64FB-4A93-9E94-FE5E89C3047F}"/>
    <cellStyle name="Total 6 10 3" xfId="5089" xr:uid="{D27CD771-D8DA-4E88-B4F5-32BD4A5DD1EE}"/>
    <cellStyle name="Total 6 10 4" xfId="5090" xr:uid="{13F776AB-E358-44C4-AA01-6AE0D7C14A76}"/>
    <cellStyle name="Total 6 10 5" xfId="5091" xr:uid="{F9A897B6-22DB-4059-B37E-1376B0B7F620}"/>
    <cellStyle name="Total 6 11" xfId="972" xr:uid="{17E0401F-0735-4D84-AD7B-0490AFF19AE7}"/>
    <cellStyle name="Total 6 11 2" xfId="1224" xr:uid="{FA69B000-648D-4FCB-9718-27CACA88D31E}"/>
    <cellStyle name="Total 6 11 3" xfId="5092" xr:uid="{F7BBE444-6D10-4900-81E7-D0513E2A8753}"/>
    <cellStyle name="Total 6 11 4" xfId="5093" xr:uid="{14A031FF-D8CD-45EA-BA1A-D893EEDAC531}"/>
    <cellStyle name="Total 6 11 5" xfId="5094" xr:uid="{360D70D2-092D-4349-807B-DF5F3A15835B}"/>
    <cellStyle name="Total 6 12" xfId="1226" xr:uid="{900D7582-50B5-429F-A756-50746F2C4193}"/>
    <cellStyle name="Total 6 12 2" xfId="5095" xr:uid="{3A43BC3D-A32A-40B7-947C-4D69826F3403}"/>
    <cellStyle name="Total 6 12 3" xfId="5096" xr:uid="{73A16344-8326-4779-A5BB-066D1F49C81F}"/>
    <cellStyle name="Total 6 12 4" xfId="5097" xr:uid="{A6FFD322-E3A4-4A01-89A6-FBCB193BB05F}"/>
    <cellStyle name="Total 6 12 5" xfId="5098" xr:uid="{DFC80E30-BD60-44DC-A3A3-B0EBA2BA8525}"/>
    <cellStyle name="Total 6 13" xfId="5099" xr:uid="{23872A35-E5E3-4825-A39B-EF007BDCE441}"/>
    <cellStyle name="Total 6 14" xfId="5100" xr:uid="{5AAD9A35-FBC1-4D59-8D6B-143F9F87D201}"/>
    <cellStyle name="Total 6 15" xfId="5101" xr:uid="{417537B1-E609-4EC3-B77F-D6C48B44457D}"/>
    <cellStyle name="Total 6 16" xfId="5102" xr:uid="{89F516CB-19CB-4D24-9B73-B23887C259D6}"/>
    <cellStyle name="Total 6 2" xfId="973" xr:uid="{56AAC0AF-A3B8-4C80-AB6E-58D6D20D30D1}"/>
    <cellStyle name="Total 6 2 2" xfId="974" xr:uid="{0E0B5AFF-CE15-4980-80DC-2D747FF40C5D}"/>
    <cellStyle name="Total 6 2 2 2" xfId="1222" xr:uid="{4F9E2572-31E1-4F18-AF21-BE2A7B09874F}"/>
    <cellStyle name="Total 6 2 2 3" xfId="5103" xr:uid="{2D6CD22C-06AB-4C25-A56A-3C3828D754A0}"/>
    <cellStyle name="Total 6 2 2 4" xfId="5104" xr:uid="{F687B80A-E612-4EC5-A9C1-32C0C08D3767}"/>
    <cellStyle name="Total 6 2 2 5" xfId="5105" xr:uid="{65482AD6-A661-4578-B36B-AE3721B0CD93}"/>
    <cellStyle name="Total 6 2 3" xfId="1223" xr:uid="{90208B3D-A39C-4A4D-A9D7-26F5D81822DA}"/>
    <cellStyle name="Total 6 2 4" xfId="5106" xr:uid="{BD3D4801-D3ED-4EAF-9B38-B9E49299FD35}"/>
    <cellStyle name="Total 6 2 5" xfId="5107" xr:uid="{8FE543FF-842E-434C-911E-6BDEBFB59176}"/>
    <cellStyle name="Total 6 2 6" xfId="5108" xr:uid="{5A8B2994-DB8C-4A97-B5BA-0436D3E798FA}"/>
    <cellStyle name="Total 6 3" xfId="975" xr:uid="{28102C5D-3A8A-4615-BFD9-9FAF0A2FDCBF}"/>
    <cellStyle name="Total 6 3 2" xfId="976" xr:uid="{34ECC84C-C3AE-4EA3-9DF0-C0A7C5C6CA7D}"/>
    <cellStyle name="Total 6 3 2 2" xfId="1220" xr:uid="{930EC039-C871-4211-B527-EABE539BDE44}"/>
    <cellStyle name="Total 6 3 2 3" xfId="5109" xr:uid="{A48A947A-BB4F-49C2-8093-44640F949D4B}"/>
    <cellStyle name="Total 6 3 2 4" xfId="5110" xr:uid="{A8A7F506-C18E-45AC-A0D6-72510CE963E6}"/>
    <cellStyle name="Total 6 3 2 5" xfId="5111" xr:uid="{DEF71A08-4313-45B0-903F-5962EF4A853A}"/>
    <cellStyle name="Total 6 3 3" xfId="1221" xr:uid="{B54E5CCE-5CAB-4654-9378-EB66F76E3A7A}"/>
    <cellStyle name="Total 6 3 4" xfId="5112" xr:uid="{B9E11DC5-DBF9-43EA-812D-8127BB94A1B4}"/>
    <cellStyle name="Total 6 3 5" xfId="5113" xr:uid="{4EBE1DB2-C35A-40B6-AEC2-08E6A07F7339}"/>
    <cellStyle name="Total 6 3 6" xfId="5114" xr:uid="{53A3BA1B-BD23-4F91-BF6F-B5F70DF3141C}"/>
    <cellStyle name="Total 6 4" xfId="977" xr:uid="{02401E8F-86BC-47E8-B0F3-6FF4F5F166A3}"/>
    <cellStyle name="Total 6 4 2" xfId="978" xr:uid="{B6863A45-813B-468C-9A11-88529DA0C4E5}"/>
    <cellStyle name="Total 6 4 2 2" xfId="1218" xr:uid="{E6BD2404-18CC-4340-80E4-2E179AFCEE25}"/>
    <cellStyle name="Total 6 4 2 3" xfId="5115" xr:uid="{71406D78-E581-4EE7-9F93-977783971C09}"/>
    <cellStyle name="Total 6 4 2 4" xfId="5116" xr:uid="{723B0CBE-4173-4766-BBAC-8795BD3393C1}"/>
    <cellStyle name="Total 6 4 2 5" xfId="5117" xr:uid="{14C92EBD-0F7A-4D5C-AB8A-578735385454}"/>
    <cellStyle name="Total 6 4 3" xfId="1219" xr:uid="{78E3A0F9-DCB8-4EE7-9D72-4D6368DF0F0B}"/>
    <cellStyle name="Total 6 4 4" xfId="5118" xr:uid="{73C725D5-A1D9-49B4-A006-07C5882A3ADA}"/>
    <cellStyle name="Total 6 4 5" xfId="5119" xr:uid="{BAE2E882-0CB1-49CB-8E2B-B02BC0116629}"/>
    <cellStyle name="Total 6 4 6" xfId="5120" xr:uid="{BD8012EF-AC65-4445-87C4-4823BDF3D6EC}"/>
    <cellStyle name="Total 6 5" xfId="979" xr:uid="{5484392E-C976-43BA-8775-DCBDC5EA76F9}"/>
    <cellStyle name="Total 6 5 2" xfId="980" xr:uid="{606F2F91-68F5-4435-B715-0FF5416B54B7}"/>
    <cellStyle name="Total 6 5 2 2" xfId="1216" xr:uid="{7F78F357-36B2-4B02-AED3-E1D0A57B75BE}"/>
    <cellStyle name="Total 6 5 2 3" xfId="5121" xr:uid="{D27C5A11-3A58-4F4B-98AD-21FF72C66CE1}"/>
    <cellStyle name="Total 6 5 2 4" xfId="5122" xr:uid="{49C0EFDD-6740-49A7-AAF8-D16815902823}"/>
    <cellStyle name="Total 6 5 2 5" xfId="5123" xr:uid="{E6297C99-8B85-44CE-A451-BC00E0346D6F}"/>
    <cellStyle name="Total 6 5 3" xfId="1217" xr:uid="{7250B322-6C7F-4042-8AA4-57899C7A6130}"/>
    <cellStyle name="Total 6 5 4" xfId="5124" xr:uid="{626C4CF7-F081-4AAA-B816-1D7D85A3B715}"/>
    <cellStyle name="Total 6 5 5" xfId="5125" xr:uid="{40783338-7ECA-4127-9145-D5A687AB9945}"/>
    <cellStyle name="Total 6 5 6" xfId="5126" xr:uid="{A9B24D1A-852D-41A5-8B1B-52F5B74B7227}"/>
    <cellStyle name="Total 6 6" xfId="981" xr:uid="{41831625-3B24-4C20-AA2D-EF9B8348B00F}"/>
    <cellStyle name="Total 6 6 2" xfId="982" xr:uid="{B3719367-7E0C-4D9F-94B5-E8704F31BBE1}"/>
    <cellStyle name="Total 6 6 2 2" xfId="1214" xr:uid="{B7B845A8-2CE2-4D76-8E40-36179E2A27B3}"/>
    <cellStyle name="Total 6 6 2 3" xfId="5127" xr:uid="{9A5FBA13-C618-42DF-85DC-03D5945A7336}"/>
    <cellStyle name="Total 6 6 2 4" xfId="5128" xr:uid="{5BDBD4FE-8D87-4B8E-9A7F-F9D975C82EBB}"/>
    <cellStyle name="Total 6 6 2 5" xfId="5129" xr:uid="{4C248E53-E273-4140-BED7-1434E849A1F1}"/>
    <cellStyle name="Total 6 6 3" xfId="1215" xr:uid="{6EB8F4B7-6C0F-4506-BFC4-DB1690322AD2}"/>
    <cellStyle name="Total 6 6 4" xfId="5130" xr:uid="{90FE8131-81FE-424A-B7B6-C63D9AB5EF54}"/>
    <cellStyle name="Total 6 6 5" xfId="5131" xr:uid="{1258045E-9600-4C68-BE35-4A9C29E182B1}"/>
    <cellStyle name="Total 6 6 6" xfId="5132" xr:uid="{32BBE805-51F8-42C9-B1FC-2EE869976B92}"/>
    <cellStyle name="Total 6 7" xfId="983" xr:uid="{430C00BB-2C5C-4DB8-9503-94D7D8EFD55B}"/>
    <cellStyle name="Total 6 7 2" xfId="984" xr:uid="{0B987F84-7C5C-4AAF-AD47-54F61B42690E}"/>
    <cellStyle name="Total 6 7 2 2" xfId="1212" xr:uid="{6E978433-88C5-4867-9ECD-49AA92100C84}"/>
    <cellStyle name="Total 6 7 2 3" xfId="5133" xr:uid="{BB774149-53EA-4112-8DC8-AA1B51C65505}"/>
    <cellStyle name="Total 6 7 2 4" xfId="5134" xr:uid="{B00047A1-C90E-47B1-9C95-3943C8B715D9}"/>
    <cellStyle name="Total 6 7 2 5" xfId="5135" xr:uid="{40A0B7A6-AE30-41F8-AE8B-837496B0CE75}"/>
    <cellStyle name="Total 6 7 3" xfId="1213" xr:uid="{CB3038DE-3C6A-479B-89E0-7BF554AAE4FA}"/>
    <cellStyle name="Total 6 7 4" xfId="5136" xr:uid="{52A100CD-FDB3-435E-AB3A-C0E579CB3E67}"/>
    <cellStyle name="Total 6 7 5" xfId="5137" xr:uid="{719F026D-1B79-41B3-ADDE-CBA4C0CBD9CF}"/>
    <cellStyle name="Total 6 7 6" xfId="5138" xr:uid="{53F08C1D-6B78-464F-AB08-D8671836DBD5}"/>
    <cellStyle name="Total 6 8" xfId="985" xr:uid="{77CFBDDA-622A-47FA-B8E8-CD01544284A7}"/>
    <cellStyle name="Total 6 8 2" xfId="986" xr:uid="{AAB17C34-5FF7-462B-9D7F-0B17E0998306}"/>
    <cellStyle name="Total 6 8 2 2" xfId="1210" xr:uid="{B588D7FD-A94A-4A55-B57E-213066E3D632}"/>
    <cellStyle name="Total 6 8 2 3" xfId="5139" xr:uid="{7CC782F5-5469-4F01-93D5-03E56A05F2A0}"/>
    <cellStyle name="Total 6 8 2 4" xfId="5140" xr:uid="{5695091F-239F-4CBA-8EB1-99C3B44DA920}"/>
    <cellStyle name="Total 6 8 2 5" xfId="5141" xr:uid="{CB06995E-D563-4431-8591-71683A6919D7}"/>
    <cellStyle name="Total 6 8 3" xfId="1211" xr:uid="{52B396CC-47BC-4BFB-AE3B-47586259FEFF}"/>
    <cellStyle name="Total 6 8 4" xfId="5142" xr:uid="{5CF8D50E-498A-4E6A-883E-1676726C7C24}"/>
    <cellStyle name="Total 6 8 5" xfId="5143" xr:uid="{E7BB4792-CE9E-4C0B-B6C2-8FA0F888C520}"/>
    <cellStyle name="Total 6 8 6" xfId="5144" xr:uid="{941806D4-538B-463C-A918-CC051AB180CD}"/>
    <cellStyle name="Total 6 9" xfId="987" xr:uid="{AADB671F-8467-4A6E-A813-633277F3FF05}"/>
    <cellStyle name="Total 6 9 2" xfId="988" xr:uid="{8270E6B2-4E75-4CAF-808A-981F23E11809}"/>
    <cellStyle name="Total 6 9 2 2" xfId="1208" xr:uid="{C5A6523B-F46C-48E4-9013-E8659E897988}"/>
    <cellStyle name="Total 6 9 2 3" xfId="5145" xr:uid="{7C3ED726-A666-4B73-9EEB-83B05242AC5C}"/>
    <cellStyle name="Total 6 9 2 4" xfId="5146" xr:uid="{9CE5DC13-1773-4379-B2C0-A89B328C4D9F}"/>
    <cellStyle name="Total 6 9 2 5" xfId="5147" xr:uid="{593A938A-E286-432F-A805-47275F17572F}"/>
    <cellStyle name="Total 6 9 3" xfId="1209" xr:uid="{82E4D7F5-243F-4EBF-B277-BC616CFFB882}"/>
    <cellStyle name="Total 6 9 4" xfId="5148" xr:uid="{3297DB04-6765-492D-9C06-4F6FC05D105B}"/>
    <cellStyle name="Total 6 9 5" xfId="5149" xr:uid="{5ACA5EBD-2C64-4867-A8F4-EEEF610C6816}"/>
    <cellStyle name="Total 6 9 6" xfId="5150" xr:uid="{E7C9A74E-0B4D-4381-9E39-FB912C3E162A}"/>
    <cellStyle name="Total 7" xfId="989" xr:uid="{064C7F8B-1B99-488A-9580-417D7F6792CC}"/>
    <cellStyle name="Total 7 10" xfId="990" xr:uid="{48BA5475-BD10-406A-BC98-962EBABDF802}"/>
    <cellStyle name="Total 7 10 2" xfId="1206" xr:uid="{B9F550A0-83AF-4175-8CC8-DE8DE04D6316}"/>
    <cellStyle name="Total 7 10 3" xfId="5151" xr:uid="{6CAADE2A-F89C-4AAD-9793-5CF3725A3F66}"/>
    <cellStyle name="Total 7 10 4" xfId="5152" xr:uid="{18615E65-552D-4C8A-82B9-E873F96D7528}"/>
    <cellStyle name="Total 7 10 5" xfId="5153" xr:uid="{9D2A31A9-70BA-470E-B497-9E88533B833D}"/>
    <cellStyle name="Total 7 11" xfId="991" xr:uid="{B8F613BD-2944-4C96-9FA5-ECDEFF5999B4}"/>
    <cellStyle name="Total 7 11 2" xfId="1205" xr:uid="{2E8818FE-49A3-48F8-84ED-8C893198AC52}"/>
    <cellStyle name="Total 7 11 3" xfId="5154" xr:uid="{4B430D86-8FF7-46B8-B1A6-1F89B25F7EB5}"/>
    <cellStyle name="Total 7 11 4" xfId="5155" xr:uid="{3739AEC6-B29F-4E78-9235-94A37E7F2526}"/>
    <cellStyle name="Total 7 11 5" xfId="5156" xr:uid="{76BA2311-617E-4CF7-AF97-65B6FBBAC219}"/>
    <cellStyle name="Total 7 12" xfId="1207" xr:uid="{03EF1B7B-E751-42AA-A058-EA4A5CAE235C}"/>
    <cellStyle name="Total 7 12 2" xfId="5157" xr:uid="{6ED3F615-7E2E-48A6-83A5-6F19C9EB7F4C}"/>
    <cellStyle name="Total 7 12 3" xfId="5158" xr:uid="{9BC5E9A5-9B28-430C-9B4B-B51AFF8B0FC7}"/>
    <cellStyle name="Total 7 12 4" xfId="5159" xr:uid="{B683E88F-8B9A-4840-8D19-2844D1DF8FC6}"/>
    <cellStyle name="Total 7 12 5" xfId="5160" xr:uid="{128292FE-21D7-4951-B8AC-34F245906AB4}"/>
    <cellStyle name="Total 7 13" xfId="5161" xr:uid="{B84C24E4-8FC4-4F47-A639-366BC4BB9FAE}"/>
    <cellStyle name="Total 7 14" xfId="5162" xr:uid="{59FEDBD5-3D7B-448F-A1E8-92D65E9A0E0B}"/>
    <cellStyle name="Total 7 15" xfId="5163" xr:uid="{056C9DDE-9D89-4E89-8B26-880B50A50FCE}"/>
    <cellStyle name="Total 7 16" xfId="5164" xr:uid="{195CBAF4-B4A3-401A-9775-173F8A009D5C}"/>
    <cellStyle name="Total 7 2" xfId="992" xr:uid="{3ADC5A41-0C43-4F2C-85AB-A15DB265E47C}"/>
    <cellStyle name="Total 7 2 2" xfId="993" xr:uid="{72DEC1B3-E036-4997-A1DF-F5E74B149178}"/>
    <cellStyle name="Total 7 2 2 2" xfId="1203" xr:uid="{2DF0ABB2-99C1-4E2E-A879-A685579BCB03}"/>
    <cellStyle name="Total 7 2 2 3" xfId="5165" xr:uid="{29F329EA-785D-482B-A2C2-B8397474C776}"/>
    <cellStyle name="Total 7 2 2 4" xfId="5166" xr:uid="{92EEFE7B-660E-4C0A-8BA2-5A60CE680FA5}"/>
    <cellStyle name="Total 7 2 2 5" xfId="5167" xr:uid="{BF3E6BF0-AFE6-4733-89CA-BCB5F4B35AF6}"/>
    <cellStyle name="Total 7 2 3" xfId="1204" xr:uid="{51E68637-D056-42EB-8EB1-CF3C8B5EF9F6}"/>
    <cellStyle name="Total 7 2 4" xfId="5168" xr:uid="{75FD840C-C3AB-4774-AC36-0A674F5B2AD7}"/>
    <cellStyle name="Total 7 2 5" xfId="5169" xr:uid="{1A850FDB-4FBA-43C8-BCA8-50D1CD45B5AF}"/>
    <cellStyle name="Total 7 2 6" xfId="5170" xr:uid="{5140CCF5-F033-49DF-92CE-ED4D449DD591}"/>
    <cellStyle name="Total 7 3" xfId="994" xr:uid="{AC90C267-0871-4490-A4FA-D7509573C1EC}"/>
    <cellStyle name="Total 7 3 2" xfId="995" xr:uid="{B05180AC-B54A-4779-8083-1B65DEFE9BDB}"/>
    <cellStyle name="Total 7 3 2 2" xfId="1201" xr:uid="{25F3CA35-5261-49F2-A809-047DA17409F2}"/>
    <cellStyle name="Total 7 3 2 3" xfId="5171" xr:uid="{BD2F205D-C56E-42AD-9809-FE4417A539FD}"/>
    <cellStyle name="Total 7 3 2 4" xfId="5172" xr:uid="{FAC27599-DE56-4A1E-985F-F8777A451D40}"/>
    <cellStyle name="Total 7 3 2 5" xfId="5173" xr:uid="{31AA3DD7-8019-4D08-9C66-70378D5E18D8}"/>
    <cellStyle name="Total 7 3 3" xfId="1202" xr:uid="{B4B5ED88-4751-4BEB-8D55-53E8578A6C63}"/>
    <cellStyle name="Total 7 3 4" xfId="5174" xr:uid="{9927BC74-0688-4DCA-AAE1-E13866878018}"/>
    <cellStyle name="Total 7 3 5" xfId="5175" xr:uid="{1DF1F1EF-18AA-48CD-A2D1-11C2D82AFFB9}"/>
    <cellStyle name="Total 7 3 6" xfId="5176" xr:uid="{125D6AAA-64BF-4B37-9EE5-E13BF32A4271}"/>
    <cellStyle name="Total 7 4" xfId="996" xr:uid="{28938791-7C4C-4C44-A9B1-77D1DF3F10FD}"/>
    <cellStyle name="Total 7 4 2" xfId="997" xr:uid="{A34FBB36-84A7-4BDD-9FF6-02828A0F1F07}"/>
    <cellStyle name="Total 7 4 2 2" xfId="1165" xr:uid="{8E6BA86B-05DB-454B-BDA1-0F0B350558D8}"/>
    <cellStyle name="Total 7 4 2 3" xfId="5177" xr:uid="{EC52E503-57A7-4823-B52E-7E02E0C08ACC}"/>
    <cellStyle name="Total 7 4 2 4" xfId="5178" xr:uid="{932932F2-D1F0-4F55-A54B-2E6D99199C0E}"/>
    <cellStyle name="Total 7 4 2 5" xfId="5179" xr:uid="{B1D89D01-3ADF-4CF3-AF5F-FCE831EABA79}"/>
    <cellStyle name="Total 7 4 3" xfId="1200" xr:uid="{BC892D48-0B6C-4BFE-83EC-182A181A944B}"/>
    <cellStyle name="Total 7 4 4" xfId="5180" xr:uid="{2E40BDC7-BD04-48A0-98D2-0179891DA09C}"/>
    <cellStyle name="Total 7 4 5" xfId="5181" xr:uid="{3AE21E94-D475-4472-95C4-4180C0C338ED}"/>
    <cellStyle name="Total 7 4 6" xfId="5182" xr:uid="{73C7D338-CA31-40DC-8EE8-CEF7F6460244}"/>
    <cellStyle name="Total 7 5" xfId="998" xr:uid="{D85C5492-9F3D-4ACD-8ED3-61030081E7AD}"/>
    <cellStyle name="Total 7 5 2" xfId="999" xr:uid="{E1258163-F068-4133-9FB5-2A1ED2A1F429}"/>
    <cellStyle name="Total 7 5 2 2" xfId="1164" xr:uid="{930DAEC1-009A-4E6C-8BA6-496E30CEACBB}"/>
    <cellStyle name="Total 7 5 2 3" xfId="5183" xr:uid="{1DF960C6-6700-46D3-BE61-D36CFDF19962}"/>
    <cellStyle name="Total 7 5 2 4" xfId="5184" xr:uid="{A523C444-F244-499A-9B30-13119E33BF1F}"/>
    <cellStyle name="Total 7 5 2 5" xfId="5185" xr:uid="{C9149CC3-1206-4AF6-8061-BF13D8F3BBF6}"/>
    <cellStyle name="Total 7 5 3" xfId="2128" xr:uid="{8BA295A4-1F5F-49A5-9178-A544C637F70C}"/>
    <cellStyle name="Total 7 5 4" xfId="5186" xr:uid="{879D6F01-0BB4-4EA7-97FE-215D24846528}"/>
    <cellStyle name="Total 7 5 5" xfId="5187" xr:uid="{F4C6022C-B323-497E-9ACB-AB1FD2C5AF6E}"/>
    <cellStyle name="Total 7 5 6" xfId="5188" xr:uid="{D3E5A8B9-CF34-4387-A476-C81C9BECD92D}"/>
    <cellStyle name="Total 7 6" xfId="1000" xr:uid="{71C3EEE8-065A-4148-A88B-FB2F72C22700}"/>
    <cellStyle name="Total 7 6 2" xfId="1001" xr:uid="{BCC338AD-EF1B-4D3D-9182-42ED20CB0082}"/>
    <cellStyle name="Total 7 6 2 2" xfId="1163" xr:uid="{C1869337-2CD5-4D19-9A8C-F21B170130D1}"/>
    <cellStyle name="Total 7 6 2 3" xfId="5189" xr:uid="{7DCE4DD6-BF59-4348-8619-4408248879ED}"/>
    <cellStyle name="Total 7 6 2 4" xfId="5190" xr:uid="{D4BC5858-9FA5-4A42-8A6E-5D06D74C6F9F}"/>
    <cellStyle name="Total 7 6 2 5" xfId="5191" xr:uid="{85E2F183-D62D-45EC-AA2A-5ECBBDEE68E4}"/>
    <cellStyle name="Total 7 6 3" xfId="2127" xr:uid="{BD048DBF-6B1D-482D-8F2A-1DAE2B22593F}"/>
    <cellStyle name="Total 7 6 4" xfId="5192" xr:uid="{B89D8EA8-4BAD-4D5D-B22E-5ACF0ABC894F}"/>
    <cellStyle name="Total 7 6 5" xfId="5193" xr:uid="{6B1E820A-9825-4FDA-A0DF-4459328878FC}"/>
    <cellStyle name="Total 7 6 6" xfId="5194" xr:uid="{B3D40D3C-4BB4-46FB-BC9B-C27A2F67B6A1}"/>
    <cellStyle name="Total 7 7" xfId="1002" xr:uid="{0ED0F26A-FC42-4B65-B237-8EA1A63A5D5C}"/>
    <cellStyle name="Total 7 7 2" xfId="1003" xr:uid="{3C7D3590-152B-424F-BDA3-54143AD55258}"/>
    <cellStyle name="Total 7 7 2 2" xfId="1162" xr:uid="{14FDF2A4-0373-4314-B9B8-A34733B04C8C}"/>
    <cellStyle name="Total 7 7 2 3" xfId="5195" xr:uid="{FFE16114-4883-4FA1-95BE-632A80083674}"/>
    <cellStyle name="Total 7 7 2 4" xfId="5196" xr:uid="{028F3A69-4748-48EB-85C9-A758C9E49C0B}"/>
    <cellStyle name="Total 7 7 2 5" xfId="5197" xr:uid="{4969C733-4357-4B45-BA48-501D92997BB0}"/>
    <cellStyle name="Total 7 7 3" xfId="2126" xr:uid="{F78FABC2-6070-4E86-9BBC-FF9168DA6807}"/>
    <cellStyle name="Total 7 7 4" xfId="5198" xr:uid="{2D09749E-CD30-421A-8C7D-F72404122ABF}"/>
    <cellStyle name="Total 7 7 5" xfId="5199" xr:uid="{390B42A0-7DDF-47BC-BDA1-0B66EE0B4126}"/>
    <cellStyle name="Total 7 7 6" xfId="5200" xr:uid="{8E7ABA54-673A-46E9-B41C-CB1EF5905135}"/>
    <cellStyle name="Total 7 8" xfId="1004" xr:uid="{9F71D9B8-3B80-4DFA-A32C-3EF0B4BBF5EA}"/>
    <cellStyle name="Total 7 8 2" xfId="1005" xr:uid="{2FDC23BB-C7B7-4C45-968D-34F7365AEA10}"/>
    <cellStyle name="Total 7 8 2 2" xfId="1161" xr:uid="{9E671409-937A-40C1-97DB-82B9A8A8E9C6}"/>
    <cellStyle name="Total 7 8 2 3" xfId="5201" xr:uid="{6165F019-D3AE-4D8B-B1D8-D3D19D5A04AB}"/>
    <cellStyle name="Total 7 8 2 4" xfId="5202" xr:uid="{13541DD5-24E3-422D-B413-0E281EBC7FB1}"/>
    <cellStyle name="Total 7 8 2 5" xfId="5203" xr:uid="{C9FC5816-93FC-4B3C-959A-16DE7ED40A32}"/>
    <cellStyle name="Total 7 8 3" xfId="2125" xr:uid="{E2C84AE1-C953-45DA-B5A8-77F7733FB854}"/>
    <cellStyle name="Total 7 8 4" xfId="5204" xr:uid="{423A61F5-579D-4222-A6DD-9C38F1A75C43}"/>
    <cellStyle name="Total 7 8 5" xfId="5205" xr:uid="{97B91348-9B6E-4EAE-A354-BB7781624669}"/>
    <cellStyle name="Total 7 8 6" xfId="5206" xr:uid="{3FB98B4E-9305-4D17-BD50-3C243C10AD60}"/>
    <cellStyle name="Total 7 9" xfId="1006" xr:uid="{22549D10-0264-47B7-BB5C-210D7D4693FC}"/>
    <cellStyle name="Total 7 9 2" xfId="1007" xr:uid="{4944271C-9E8F-4C8D-AC23-B689E473DFA5}"/>
    <cellStyle name="Total 7 9 2 2" xfId="1160" xr:uid="{49DA8A33-A634-4F97-BEE8-C612DB4D0AF1}"/>
    <cellStyle name="Total 7 9 2 3" xfId="5207" xr:uid="{716BA9F9-5C18-4ED1-8FF2-DDACA5B6FB5E}"/>
    <cellStyle name="Total 7 9 2 4" xfId="5208" xr:uid="{1BB2A8F8-EF85-455C-9DEE-1D5F26EFD43F}"/>
    <cellStyle name="Total 7 9 2 5" xfId="5209" xr:uid="{1F11AA1B-851B-4349-AADD-24DCBA5C3E47}"/>
    <cellStyle name="Total 7 9 3" xfId="2124" xr:uid="{3FBF33B3-843B-49BD-902D-5D930EA709FA}"/>
    <cellStyle name="Total 7 9 4" xfId="5210" xr:uid="{30147742-2D73-4413-A69E-71A562DF5E2B}"/>
    <cellStyle name="Total 7 9 5" xfId="5211" xr:uid="{51F257AA-CBC0-4952-97FB-050D69CEFB89}"/>
    <cellStyle name="Total 7 9 6" xfId="5212" xr:uid="{F558634D-8511-4217-931A-941AC340EB82}"/>
    <cellStyle name="Total 8" xfId="1008" xr:uid="{CE5B2437-225A-4FB6-9E3B-5EFFA703BCE9}"/>
    <cellStyle name="Total 8 10" xfId="1009" xr:uid="{E29C1FF6-9143-4282-939A-F445D803BB4E}"/>
    <cellStyle name="Total 8 10 2" xfId="1159" xr:uid="{3A102694-6ABE-47E5-A211-46C6589BD1E3}"/>
    <cellStyle name="Total 8 10 3" xfId="5213" xr:uid="{21F114DD-8F8F-4E15-9E4B-D6A6F8472955}"/>
    <cellStyle name="Total 8 10 4" xfId="5214" xr:uid="{4682CC9D-DEFC-484D-A804-15EF63841DF0}"/>
    <cellStyle name="Total 8 10 5" xfId="5215" xr:uid="{029C5121-CF96-4A17-AD00-CE1875ECD3A8}"/>
    <cellStyle name="Total 8 11" xfId="1010" xr:uid="{5B537B86-E1FE-462C-9FFD-C6822686E1D3}"/>
    <cellStyle name="Total 8 11 2" xfId="2122" xr:uid="{A36C83CC-FE81-4F0F-8C1F-99171D441DF5}"/>
    <cellStyle name="Total 8 11 3" xfId="5216" xr:uid="{B09262EF-83D9-487B-A1AF-529FFCE7C567}"/>
    <cellStyle name="Total 8 11 4" xfId="5217" xr:uid="{0EBF6606-EDA9-4AB9-B484-0BCC423461E6}"/>
    <cellStyle name="Total 8 11 5" xfId="5218" xr:uid="{10FB6BCB-F6B2-4AAE-B2F5-D2DCD35C98EA}"/>
    <cellStyle name="Total 8 12" xfId="2123" xr:uid="{958A8A90-DE90-47AA-8323-A3AB2EF643C8}"/>
    <cellStyle name="Total 8 12 2" xfId="5219" xr:uid="{C617140E-C04C-4BB8-90A3-C26B92443F04}"/>
    <cellStyle name="Total 8 12 3" xfId="5220" xr:uid="{BA9A3B35-54D6-4143-BC39-9FC96C6D830F}"/>
    <cellStyle name="Total 8 12 4" xfId="5221" xr:uid="{F3BFF3CD-B471-45C3-A769-BB486327682D}"/>
    <cellStyle name="Total 8 12 5" xfId="5222" xr:uid="{D6F276DF-FA47-45D2-9B2A-59F0AB370857}"/>
    <cellStyle name="Total 8 13" xfId="5223" xr:uid="{0FDE56BB-1651-4B55-939E-27410A5C58C9}"/>
    <cellStyle name="Total 8 14" xfId="5224" xr:uid="{D242EC41-DE98-428A-B1B5-49C82835AB58}"/>
    <cellStyle name="Total 8 15" xfId="5225" xr:uid="{57A0116E-44D6-4DD9-B3C9-BE4A3DD628C4}"/>
    <cellStyle name="Total 8 16" xfId="5226" xr:uid="{2201D532-0294-42E8-BCD1-1E93C016E935}"/>
    <cellStyle name="Total 8 2" xfId="1011" xr:uid="{E3C1677A-6589-44E8-987B-5BD2CB2B2355}"/>
    <cellStyle name="Total 8 2 2" xfId="1012" xr:uid="{752CC967-FBCA-474C-BE94-F2D7325D4E59}"/>
    <cellStyle name="Total 8 2 2 2" xfId="2121" xr:uid="{914A9906-858C-45CC-8348-8C30DEEEB194}"/>
    <cellStyle name="Total 8 2 2 3" xfId="5227" xr:uid="{09CCD86D-0D08-45A5-89F4-48AF309186CE}"/>
    <cellStyle name="Total 8 2 2 4" xfId="5228" xr:uid="{725ABDD3-677B-45D6-B885-739F978D0B6B}"/>
    <cellStyle name="Total 8 2 2 5" xfId="5229" xr:uid="{BF24B7A6-A8E9-4659-BC88-AF90CB4C8893}"/>
    <cellStyle name="Total 8 2 3" xfId="1158" xr:uid="{82011D91-BDD4-43AC-BE7A-6BE44B918947}"/>
    <cellStyle name="Total 8 2 4" xfId="5230" xr:uid="{E3098C28-DD45-4E05-AFDE-05936C90392B}"/>
    <cellStyle name="Total 8 2 5" xfId="5231" xr:uid="{E2EF6C69-773C-4498-83F6-9C1E074EE9C8}"/>
    <cellStyle name="Total 8 2 6" xfId="5232" xr:uid="{8F665F0B-1BE1-4600-A3BB-8D73ACB8CE70}"/>
    <cellStyle name="Total 8 3" xfId="1013" xr:uid="{28610025-8D32-4B3A-8947-56B764A9378C}"/>
    <cellStyle name="Total 8 3 2" xfId="1014" xr:uid="{AF53DF73-C836-4E91-9945-57B74BE58F47}"/>
    <cellStyle name="Total 8 3 2 2" xfId="2120" xr:uid="{21D33E8D-6D44-4BF2-BD4E-7C44E2E6486E}"/>
    <cellStyle name="Total 8 3 2 3" xfId="5233" xr:uid="{8A05E64B-0C3C-41FF-B5AF-66A472F02BDB}"/>
    <cellStyle name="Total 8 3 2 4" xfId="5234" xr:uid="{26EC84B9-BBF6-455D-8AE5-76C8E69F2B70}"/>
    <cellStyle name="Total 8 3 2 5" xfId="5235" xr:uid="{6CD98F12-A346-43BC-B341-720DF2202A28}"/>
    <cellStyle name="Total 8 3 3" xfId="1157" xr:uid="{D24E7B8F-73DC-415E-90B5-058B71120505}"/>
    <cellStyle name="Total 8 3 4" xfId="5236" xr:uid="{64C08F76-DF39-4DF6-A702-21DA9B8C2C68}"/>
    <cellStyle name="Total 8 3 5" xfId="5237" xr:uid="{50E3BF00-A48C-45E5-97D3-1CD15E498C41}"/>
    <cellStyle name="Total 8 3 6" xfId="5238" xr:uid="{EEA2405B-2AE7-42F5-B777-D8C6A394A01A}"/>
    <cellStyle name="Total 8 4" xfId="1015" xr:uid="{B5975F97-C96A-48D3-A994-1AA7EDDD5DD4}"/>
    <cellStyle name="Total 8 4 2" xfId="1016" xr:uid="{4B4632FB-AB86-4548-B520-E6A0889BDAE0}"/>
    <cellStyle name="Total 8 4 2 2" xfId="2119" xr:uid="{22389BAD-3CB1-4F0C-9EA0-17BD6685DE35}"/>
    <cellStyle name="Total 8 4 2 3" xfId="5239" xr:uid="{54D0E2B5-D223-4414-939A-45AC64F34ECB}"/>
    <cellStyle name="Total 8 4 2 4" xfId="5240" xr:uid="{B2987346-F367-4D4F-BB5C-79DC5F1D03DB}"/>
    <cellStyle name="Total 8 4 2 5" xfId="5241" xr:uid="{74057F3A-4511-4776-8FA3-491906450C48}"/>
    <cellStyle name="Total 8 4 3" xfId="1156" xr:uid="{1E6122C3-D789-458E-BD44-6FD021783220}"/>
    <cellStyle name="Total 8 4 4" xfId="5242" xr:uid="{23DDC13D-F30C-4BEE-8B7B-C00127931653}"/>
    <cellStyle name="Total 8 4 5" xfId="5243" xr:uid="{C1D6E5D5-3E66-4670-B89A-36C0F6438684}"/>
    <cellStyle name="Total 8 4 6" xfId="5244" xr:uid="{D1100253-E35A-420B-B01B-1AD19866820E}"/>
    <cellStyle name="Total 8 5" xfId="1017" xr:uid="{A74243FD-B863-46FD-A0CD-CE25172BCA46}"/>
    <cellStyle name="Total 8 5 2" xfId="1018" xr:uid="{719BFB8A-23DC-48CB-B25F-8AA03AB8E74D}"/>
    <cellStyle name="Total 8 5 2 2" xfId="2118" xr:uid="{973F1814-709A-456B-A318-31C41C4BDE58}"/>
    <cellStyle name="Total 8 5 2 3" xfId="5245" xr:uid="{7C7C1EC9-7BFF-4877-A436-1E2A6A25A714}"/>
    <cellStyle name="Total 8 5 2 4" xfId="5246" xr:uid="{72FB19C3-7F98-45B6-89B5-0ADC3536C213}"/>
    <cellStyle name="Total 8 5 2 5" xfId="5247" xr:uid="{07CA8A1A-7F50-45E8-9929-AC3F261E0FF7}"/>
    <cellStyle name="Total 8 5 3" xfId="1155" xr:uid="{16D7B071-D2B5-4FE0-BB75-9D56149133A1}"/>
    <cellStyle name="Total 8 5 4" xfId="5248" xr:uid="{1DC3F42D-EB5D-4796-BC01-F7B4DFCC2593}"/>
    <cellStyle name="Total 8 5 5" xfId="5249" xr:uid="{155C0CAE-A4AF-4096-B486-BA48E3025312}"/>
    <cellStyle name="Total 8 5 6" xfId="5250" xr:uid="{B257AA27-A0AC-40CA-9892-CBD888B396D2}"/>
    <cellStyle name="Total 8 6" xfId="1019" xr:uid="{66EC82CF-5CCB-40C3-A6FF-E91B257DD42B}"/>
    <cellStyle name="Total 8 6 2" xfId="1020" xr:uid="{AE56240C-5CF6-4825-B91B-48A0C9208088}"/>
    <cellStyle name="Total 8 6 2 2" xfId="2117" xr:uid="{3EF0300D-8B7D-4392-8521-E51C29EB0F76}"/>
    <cellStyle name="Total 8 6 2 3" xfId="5251" xr:uid="{89EFFC93-918B-4513-A2EC-C7FCB97191EA}"/>
    <cellStyle name="Total 8 6 2 4" xfId="5252" xr:uid="{2327C716-8666-44DD-8615-73B92710FAAA}"/>
    <cellStyle name="Total 8 6 2 5" xfId="5253" xr:uid="{DD0FF0B2-0816-4B67-ACF1-5EB4D7107DF2}"/>
    <cellStyle name="Total 8 6 3" xfId="1154" xr:uid="{2C3AD2EF-609E-4FA4-8C0E-F3D2F204EDAC}"/>
    <cellStyle name="Total 8 6 4" xfId="5254" xr:uid="{67C68C9D-17D9-4314-9C20-CAEE99921835}"/>
    <cellStyle name="Total 8 6 5" xfId="5255" xr:uid="{270A9644-9AEC-4FC3-9960-F214E1666772}"/>
    <cellStyle name="Total 8 6 6" xfId="5256" xr:uid="{60C01FE3-ED6F-46B2-A50F-0D7F897FD3C7}"/>
    <cellStyle name="Total 8 7" xfId="1021" xr:uid="{FFDFA4E9-80E2-4B4E-AF4C-44AAD289C49F}"/>
    <cellStyle name="Total 8 7 2" xfId="1022" xr:uid="{4D8A5F8E-D4B5-4405-9CF2-22F3DB56CB75}"/>
    <cellStyle name="Total 8 7 2 2" xfId="2116" xr:uid="{FA83C575-7754-4798-BFF6-6477E24598AC}"/>
    <cellStyle name="Total 8 7 2 3" xfId="5257" xr:uid="{2C99FF72-962B-4E25-956D-13A21FB80430}"/>
    <cellStyle name="Total 8 7 2 4" xfId="5258" xr:uid="{B250BD27-637F-43B6-9D78-24879818BCFA}"/>
    <cellStyle name="Total 8 7 2 5" xfId="5259" xr:uid="{ECCA8D08-5514-4A70-819A-E1AB41E8A5B5}"/>
    <cellStyle name="Total 8 7 3" xfId="1153" xr:uid="{5DDA6C86-F6FD-4EB1-B584-CC1F5002EDF2}"/>
    <cellStyle name="Total 8 7 4" xfId="5260" xr:uid="{A04BA147-8F4A-4F3B-BFA2-442CB1050EE8}"/>
    <cellStyle name="Total 8 7 5" xfId="5261" xr:uid="{85EC1CEF-E128-4A36-BF30-9488CA4DDEFC}"/>
    <cellStyle name="Total 8 7 6" xfId="5262" xr:uid="{D00436FE-9261-494E-91CB-446A6F820D82}"/>
    <cellStyle name="Total 8 8" xfId="1023" xr:uid="{AA157208-F79B-452A-8C4A-E8F278103B8B}"/>
    <cellStyle name="Total 8 8 2" xfId="1024" xr:uid="{70F8F483-98FC-4A08-BD4B-8BF5C4BDBD78}"/>
    <cellStyle name="Total 8 8 2 2" xfId="2115" xr:uid="{FD2960E6-6DD1-4696-9D74-D1057C648083}"/>
    <cellStyle name="Total 8 8 2 3" xfId="5263" xr:uid="{31E674B4-22B7-4542-BE49-B270555A6950}"/>
    <cellStyle name="Total 8 8 2 4" xfId="5264" xr:uid="{D5EB14D0-1134-4993-AAB8-D8BC34568B16}"/>
    <cellStyle name="Total 8 8 2 5" xfId="5265" xr:uid="{CCA64FAB-CD06-423C-80B2-43E46A528EA4}"/>
    <cellStyle name="Total 8 8 3" xfId="1152" xr:uid="{0632923F-35FD-491C-B6C4-2318F21C8356}"/>
    <cellStyle name="Total 8 8 4" xfId="5266" xr:uid="{76A13C3C-DD89-48A8-B73C-D390C4593C7B}"/>
    <cellStyle name="Total 8 8 5" xfId="5267" xr:uid="{578EC42A-A7C4-4E3D-8D17-D47013F37875}"/>
    <cellStyle name="Total 8 8 6" xfId="5268" xr:uid="{DEAB7618-A608-4E23-849F-4BEF3F917BC3}"/>
    <cellStyle name="Total 8 9" xfId="1025" xr:uid="{92CA7DC2-FB38-438E-9A06-E3B52B494601}"/>
    <cellStyle name="Total 8 9 2" xfId="1026" xr:uid="{B9F7BF90-CEAD-4B3C-8FDC-B3F4A50D15B6}"/>
    <cellStyle name="Total 8 9 2 2" xfId="2114" xr:uid="{931D64FA-981C-4977-AF1C-4B996664436C}"/>
    <cellStyle name="Total 8 9 2 3" xfId="5269" xr:uid="{54D22FF3-5950-4584-9636-BFCE1283F3B1}"/>
    <cellStyle name="Total 8 9 2 4" xfId="5270" xr:uid="{E83AD348-98A5-4B5C-ABDB-E478171BF351}"/>
    <cellStyle name="Total 8 9 2 5" xfId="5271" xr:uid="{2396B96E-9C47-413B-AF67-0ACF672DE400}"/>
    <cellStyle name="Total 8 9 3" xfId="1151" xr:uid="{8D2AAF59-3D06-47B5-9C21-AEC58BBFF7A1}"/>
    <cellStyle name="Total 8 9 4" xfId="5272" xr:uid="{596505F6-C84A-4423-97CC-50BE256DA99C}"/>
    <cellStyle name="Total 8 9 5" xfId="5273" xr:uid="{90874842-0F84-42D2-B350-178C48221976}"/>
    <cellStyle name="Total 8 9 6" xfId="5274" xr:uid="{FCD2DABD-BC57-4F40-96D6-03C7F1449945}"/>
    <cellStyle name="Total 9" xfId="1027" xr:uid="{24674488-BD98-47ED-A273-AFE0853AAEA1}"/>
    <cellStyle name="Total 9 10" xfId="1028" xr:uid="{D67AF0D3-493E-4180-8A77-222C49881B69}"/>
    <cellStyle name="Total 9 10 2" xfId="2113" xr:uid="{1A3D15EE-1D2A-4E22-979A-12220FFE6C22}"/>
    <cellStyle name="Total 9 10 3" xfId="5275" xr:uid="{1D40A12F-33F7-424E-B398-7AF0A0505E89}"/>
    <cellStyle name="Total 9 10 4" xfId="5276" xr:uid="{3941C5EC-8B28-40E3-BE82-27458A1828E3}"/>
    <cellStyle name="Total 9 10 5" xfId="5277" xr:uid="{7820D596-220B-45A6-94C4-CFEB602B7BAB}"/>
    <cellStyle name="Total 9 11" xfId="1029" xr:uid="{E30FE044-2539-40F8-949B-EFA21BAE23DA}"/>
    <cellStyle name="Total 9 11 2" xfId="1149" xr:uid="{5F4613DD-85F1-4EB1-929D-37C634B8D9B2}"/>
    <cellStyle name="Total 9 11 3" xfId="5278" xr:uid="{0EAA3E3D-6BB5-4394-8B24-273579DEDFAE}"/>
    <cellStyle name="Total 9 11 4" xfId="5279" xr:uid="{E695308F-E4F1-49E5-84BD-A0D94EAE7E80}"/>
    <cellStyle name="Total 9 11 5" xfId="5280" xr:uid="{E30E3D0B-BB98-4769-954A-27A2254ED9E8}"/>
    <cellStyle name="Total 9 12" xfId="1150" xr:uid="{CF5E17A7-01DA-4284-AF1F-47F5422256D0}"/>
    <cellStyle name="Total 9 12 2" xfId="5281" xr:uid="{6D430468-7A48-49B8-AC98-A054D5141AD0}"/>
    <cellStyle name="Total 9 12 3" xfId="5282" xr:uid="{BE7F9D7C-C133-48DA-A36B-CAA8A8A40E91}"/>
    <cellStyle name="Total 9 12 4" xfId="5283" xr:uid="{1095C05C-360C-4E57-93A0-31B29C600D8B}"/>
    <cellStyle name="Total 9 12 5" xfId="5284" xr:uid="{65512A48-6288-4791-8198-C56043D7C0A1}"/>
    <cellStyle name="Total 9 13" xfId="5285" xr:uid="{9A44174E-B5EB-42B4-9902-1C7438FBB899}"/>
    <cellStyle name="Total 9 14" xfId="5286" xr:uid="{A6A663E8-D72A-44D7-8E77-1AB071A7F793}"/>
    <cellStyle name="Total 9 15" xfId="5287" xr:uid="{143F4EE4-61B5-49FF-A7B1-245DE230E072}"/>
    <cellStyle name="Total 9 16" xfId="5288" xr:uid="{DFDDB10D-0D3D-4DC4-BB39-40540327F209}"/>
    <cellStyle name="Total 9 2" xfId="1030" xr:uid="{8DD12100-41AD-4D9B-AAEE-DC475BB98DC7}"/>
    <cellStyle name="Total 9 2 2" xfId="1031" xr:uid="{CCF33953-D4BA-4C24-A235-8E6E2598F53D}"/>
    <cellStyle name="Total 9 2 2 2" xfId="1148" xr:uid="{6E44BC07-DE64-49D2-B7C3-8CE114B5E301}"/>
    <cellStyle name="Total 9 2 2 3" xfId="5289" xr:uid="{1E1FF0F9-3E3C-479D-954B-C1BF2F912AA3}"/>
    <cellStyle name="Total 9 2 2 4" xfId="5290" xr:uid="{2340FB9C-D964-4F11-A311-72AE2CCA7EB4}"/>
    <cellStyle name="Total 9 2 2 5" xfId="5291" xr:uid="{8141FF33-5A46-4A8F-9A5D-B086B3AB89A9}"/>
    <cellStyle name="Total 9 2 3" xfId="2112" xr:uid="{8581CA5B-7DE8-4E1E-B472-C52ED446E5C5}"/>
    <cellStyle name="Total 9 2 4" xfId="5292" xr:uid="{1D4FBC89-8F35-4533-A731-E49EB8F34C2B}"/>
    <cellStyle name="Total 9 2 5" xfId="5293" xr:uid="{32F815C3-D0CA-43F2-B16A-5A6B3245510B}"/>
    <cellStyle name="Total 9 2 6" xfId="5294" xr:uid="{F81122DC-57F0-4448-8EB2-27D4E1D64AE8}"/>
    <cellStyle name="Total 9 3" xfId="1032" xr:uid="{B1F69DBD-0F31-4CD4-80D6-E3F23BB8AE2B}"/>
    <cellStyle name="Total 9 3 2" xfId="1033" xr:uid="{DD3209E0-E13E-47F8-B703-CE3945E7C5FE}"/>
    <cellStyle name="Total 9 3 2 2" xfId="1147" xr:uid="{19A6FE34-B68A-4058-A150-0E65B33C04F3}"/>
    <cellStyle name="Total 9 3 2 3" xfId="5295" xr:uid="{E2DA22AC-166C-4607-B9AD-D9BDA2EEC2EB}"/>
    <cellStyle name="Total 9 3 2 4" xfId="5296" xr:uid="{3E7B2D36-24B5-441B-A4B7-CE0714751F3F}"/>
    <cellStyle name="Total 9 3 2 5" xfId="5297" xr:uid="{3B0C67DB-370F-4D77-92A7-F1170C2CFF9A}"/>
    <cellStyle name="Total 9 3 3" xfId="2111" xr:uid="{0E8BFF45-DA02-4284-921F-1C2047D89633}"/>
    <cellStyle name="Total 9 3 4" xfId="5298" xr:uid="{8BBEE17C-B65E-4FBE-8655-F67DB5871A1A}"/>
    <cellStyle name="Total 9 3 5" xfId="5299" xr:uid="{EA15526F-77BB-4676-8AC4-95D1B78DC936}"/>
    <cellStyle name="Total 9 3 6" xfId="5300" xr:uid="{81CA5126-5393-4A9A-9F8F-391AD5ED7711}"/>
    <cellStyle name="Total 9 4" xfId="1034" xr:uid="{0F7CC71C-C044-4266-BF06-54E48631124C}"/>
    <cellStyle name="Total 9 4 2" xfId="1035" xr:uid="{67AD4EF5-7ABD-404E-B17D-27F978058F0A}"/>
    <cellStyle name="Total 9 4 2 2" xfId="1146" xr:uid="{B149BD86-16CF-41CE-B28D-D214D82856D3}"/>
    <cellStyle name="Total 9 4 2 3" xfId="5301" xr:uid="{17A03A70-19E7-448E-B45F-DDC952C556B0}"/>
    <cellStyle name="Total 9 4 2 4" xfId="5302" xr:uid="{167113CA-582F-4858-A88D-9D01948584F0}"/>
    <cellStyle name="Total 9 4 2 5" xfId="5303" xr:uid="{7E3312BA-1E48-421E-9ABE-6CDEFC0B28D9}"/>
    <cellStyle name="Total 9 4 3" xfId="2110" xr:uid="{45DBB069-3569-48A2-B2CE-413DA266E5E6}"/>
    <cellStyle name="Total 9 4 4" xfId="5304" xr:uid="{B337AB16-AA82-47D7-B467-15330B17D1DD}"/>
    <cellStyle name="Total 9 4 5" xfId="5305" xr:uid="{31844F54-5FE3-4049-AC59-636DDBC39869}"/>
    <cellStyle name="Total 9 4 6" xfId="5306" xr:uid="{884FC6C8-9D71-41F9-A5D6-FCBB507ED572}"/>
    <cellStyle name="Total 9 5" xfId="1036" xr:uid="{35BC7F4D-71D7-4EC3-8A15-A30D9FE928D5}"/>
    <cellStyle name="Total 9 5 2" xfId="1037" xr:uid="{BBA8A9F8-F3F6-4A13-B66C-82D5EC51E4F8}"/>
    <cellStyle name="Total 9 5 2 2" xfId="1145" xr:uid="{4C16F0FC-3948-4505-84D3-84EFC228A4BE}"/>
    <cellStyle name="Total 9 5 2 3" xfId="5307" xr:uid="{A21B89E1-64D3-43E2-B0F9-E06A48E9EC09}"/>
    <cellStyle name="Total 9 5 2 4" xfId="5308" xr:uid="{656FE310-1AF0-478F-8515-C9D3DB8F22A6}"/>
    <cellStyle name="Total 9 5 2 5" xfId="5309" xr:uid="{D454ACCB-59E0-4B30-9788-DCEAA6FC2835}"/>
    <cellStyle name="Total 9 5 3" xfId="2109" xr:uid="{68DDA7D1-7C4C-4ADF-9198-CCF003844802}"/>
    <cellStyle name="Total 9 5 4" xfId="5310" xr:uid="{6C1CE971-7E8F-4E0F-8612-F63183CD4491}"/>
    <cellStyle name="Total 9 5 5" xfId="5311" xr:uid="{5034F11C-F0A1-4CEC-B706-75F8C2E02D0D}"/>
    <cellStyle name="Total 9 5 6" xfId="5312" xr:uid="{5A371BD3-35F5-4547-BAF1-F649B29CB299}"/>
    <cellStyle name="Total 9 6" xfId="1038" xr:uid="{350DD5EE-69AC-493D-B963-7E1C9D0B710C}"/>
    <cellStyle name="Total 9 6 2" xfId="1039" xr:uid="{82B21826-9556-468A-BDB3-4CD93693B4DC}"/>
    <cellStyle name="Total 9 6 2 2" xfId="1144" xr:uid="{9295C6BA-3483-46A2-963F-E14CBDEE773C}"/>
    <cellStyle name="Total 9 6 2 3" xfId="5313" xr:uid="{AF0E30E2-96EE-4BA3-8EB7-4DE42E99EF52}"/>
    <cellStyle name="Total 9 6 2 4" xfId="5314" xr:uid="{FA0CB3AD-409D-424A-B998-8F344C0F6801}"/>
    <cellStyle name="Total 9 6 2 5" xfId="5315" xr:uid="{61F9B199-6C1F-4D86-9D34-254E65583B83}"/>
    <cellStyle name="Total 9 6 3" xfId="2108" xr:uid="{B6C63051-3C9B-4B42-B18A-D15D436B8052}"/>
    <cellStyle name="Total 9 6 4" xfId="5316" xr:uid="{9B199A88-D6CE-4D44-A333-57AA56622D51}"/>
    <cellStyle name="Total 9 6 5" xfId="5317" xr:uid="{5931E7AB-862E-4801-A40B-5D9CA18E65BC}"/>
    <cellStyle name="Total 9 6 6" xfId="5318" xr:uid="{779A533B-DCBE-4B0A-B763-C5F59E4B29E7}"/>
    <cellStyle name="Total 9 7" xfId="1040" xr:uid="{4A551E16-4626-479C-8D0A-10FCC3E9AC81}"/>
    <cellStyle name="Total 9 7 2" xfId="1041" xr:uid="{7D910803-4DE1-4796-A8DB-24F70BBC734C}"/>
    <cellStyle name="Total 9 7 2 2" xfId="1143" xr:uid="{EAC07DB4-52FA-4896-9CF5-8E059F0D52A9}"/>
    <cellStyle name="Total 9 7 2 3" xfId="5319" xr:uid="{110558D0-67E9-4645-8379-FE80A853E42F}"/>
    <cellStyle name="Total 9 7 2 4" xfId="5320" xr:uid="{4419E261-3F9E-4EBB-B964-0852519E3C18}"/>
    <cellStyle name="Total 9 7 2 5" xfId="5321" xr:uid="{FBCF7AEC-31E2-4854-B535-54F22607AC23}"/>
    <cellStyle name="Total 9 7 3" xfId="2107" xr:uid="{DAF2E988-FC16-416C-B435-A10C25271796}"/>
    <cellStyle name="Total 9 7 4" xfId="5322" xr:uid="{F67E4071-61FA-4BFB-8926-D56AEE439070}"/>
    <cellStyle name="Total 9 7 5" xfId="5323" xr:uid="{7C1C337F-C246-46A2-8A40-9D6EAD9B81B2}"/>
    <cellStyle name="Total 9 7 6" xfId="5324" xr:uid="{4029E045-BF07-4710-92B3-C16F0F9D30E5}"/>
    <cellStyle name="Total 9 8" xfId="1042" xr:uid="{BF83E11E-884F-4793-9280-345FBA11FFEC}"/>
    <cellStyle name="Total 9 8 2" xfId="1043" xr:uid="{904DAE42-E99A-468F-990F-3930C866CF6F}"/>
    <cellStyle name="Total 9 8 2 2" xfId="1142" xr:uid="{E4D46F1A-9910-4D9C-916D-3B7D947397C8}"/>
    <cellStyle name="Total 9 8 2 3" xfId="5325" xr:uid="{B72F421A-C760-4D67-BAA0-8B23FF1DD540}"/>
    <cellStyle name="Total 9 8 2 4" xfId="5326" xr:uid="{BB90EDDE-D25B-4E23-BE4E-8EA427A8C468}"/>
    <cellStyle name="Total 9 8 2 5" xfId="5327" xr:uid="{C85EE84D-86C0-45AF-9358-F936AFAE1532}"/>
    <cellStyle name="Total 9 8 3" xfId="2106" xr:uid="{F199FDE5-6EA1-4972-8A9F-97649CD19A9A}"/>
    <cellStyle name="Total 9 8 4" xfId="5328" xr:uid="{76CF1384-027E-456F-B119-E94818FA5F93}"/>
    <cellStyle name="Total 9 8 5" xfId="5329" xr:uid="{01FAB6A0-FB47-41D6-B69F-99D13934B323}"/>
    <cellStyle name="Total 9 8 6" xfId="5330" xr:uid="{D14FA519-42DE-4C24-89A4-05CCA1A80839}"/>
    <cellStyle name="Total 9 9" xfId="1044" xr:uid="{6084D919-C457-4597-B489-3776D9C821F4}"/>
    <cellStyle name="Total 9 9 2" xfId="1045" xr:uid="{8D53BCF0-5523-4992-BF06-D81CA7CED940}"/>
    <cellStyle name="Total 9 9 2 2" xfId="1141" xr:uid="{7CC5FAD9-E354-4FC4-A123-AF6016D0E1CD}"/>
    <cellStyle name="Total 9 9 2 3" xfId="5331" xr:uid="{0F453DC0-483C-4C2D-857D-A3AD288FAAFD}"/>
    <cellStyle name="Total 9 9 2 4" xfId="5332" xr:uid="{0446E194-A0D4-431E-87B9-732CCF96A0DF}"/>
    <cellStyle name="Total 9 9 2 5" xfId="5333" xr:uid="{B183616D-587C-4754-83A9-A81A877CC966}"/>
    <cellStyle name="Total 9 9 3" xfId="2105" xr:uid="{6C259784-7793-4F00-AF49-EC183F9255B0}"/>
    <cellStyle name="Total 9 9 4" xfId="5334" xr:uid="{535F08E3-E159-4F6C-83F4-05D60D83BC64}"/>
    <cellStyle name="Total 9 9 5" xfId="5335" xr:uid="{A8AF4201-2F5A-4304-A81A-616663F34B56}"/>
    <cellStyle name="Total 9 9 6" xfId="5336" xr:uid="{5510E9C4-D1CB-4AE3-858F-33EC934BA7B4}"/>
    <cellStyle name="Warning Text 2" xfId="1096" xr:uid="{5BF51211-AD53-4E40-91CC-63483F9186DA}"/>
    <cellStyle name="Warning Text 3" xfId="54" xr:uid="{1CB55005-D2F0-412E-9E85-079276D4F07D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unsmoothed GVA Per 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'GVA per Hour'!$N$73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'GVA per Hour'!$A$74:$A$83</c:f>
              <c:strCache>
                <c:ptCount val="10"/>
                <c:pt idx="0">
                  <c:v>Black Country</c:v>
                </c:pt>
                <c:pt idx="1">
                  <c:v>Coventry and Warwickshire</c:v>
                </c:pt>
                <c:pt idx="2">
                  <c:v>Derby, Derbyshire, Nottingham and Nottinghamshire</c:v>
                </c:pt>
                <c:pt idx="3">
                  <c:v>Greater Birmingham and Solihull</c:v>
                </c:pt>
                <c:pt idx="4">
                  <c:v>Greater Lincolnshire</c:v>
                </c:pt>
                <c:pt idx="5">
                  <c:v>Leicester and Leicestershire</c:v>
                </c:pt>
                <c:pt idx="6">
                  <c:v>Stoke-on-Trent and Staffordshire</c:v>
                </c:pt>
                <c:pt idx="7">
                  <c:v>The Marches</c:v>
                </c:pt>
                <c:pt idx="8">
                  <c:v>Worcestershire</c:v>
                </c:pt>
                <c:pt idx="9">
                  <c:v>Midlands Engine</c:v>
                </c:pt>
              </c:strCache>
            </c:strRef>
          </c:cat>
          <c:val>
            <c:numRef>
              <c:f>'GVA per Hour'!$N$74:$N$83</c:f>
              <c:numCache>
                <c:formatCode>"£"#,##0.00</c:formatCode>
                <c:ptCount val="10"/>
                <c:pt idx="0">
                  <c:v>26.454319896286773</c:v>
                </c:pt>
                <c:pt idx="1">
                  <c:v>31.562576179744386</c:v>
                </c:pt>
                <c:pt idx="2">
                  <c:v>28.989997155740163</c:v>
                </c:pt>
                <c:pt idx="3">
                  <c:v>31.250226149670393</c:v>
                </c:pt>
                <c:pt idx="4">
                  <c:v>26.87077064343779</c:v>
                </c:pt>
                <c:pt idx="5">
                  <c:v>29.072998187307306</c:v>
                </c:pt>
                <c:pt idx="6">
                  <c:v>26.374017378904814</c:v>
                </c:pt>
                <c:pt idx="7">
                  <c:v>25.513394261753767</c:v>
                </c:pt>
                <c:pt idx="8">
                  <c:v>28.683094781795944</c:v>
                </c:pt>
                <c:pt idx="9">
                  <c:v>28.742948990789674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D-4B3F-AB02-7D8C18959E38}"/>
            </c:ext>
          </c:extLst>
        </c:ser>
        <c:ser>
          <c:idx val="1"/>
          <c:order val="1"/>
          <c:tx>
            <c:strRef>
              <c:f>'GVA per Hour'!$O$73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'GVA per Hour'!$A$74:$A$83</c:f>
              <c:strCache>
                <c:ptCount val="10"/>
                <c:pt idx="0">
                  <c:v>Black Country</c:v>
                </c:pt>
                <c:pt idx="1">
                  <c:v>Coventry and Warwickshire</c:v>
                </c:pt>
                <c:pt idx="2">
                  <c:v>Derby, Derbyshire, Nottingham and Nottinghamshire</c:v>
                </c:pt>
                <c:pt idx="3">
                  <c:v>Greater Birmingham and Solihull</c:v>
                </c:pt>
                <c:pt idx="4">
                  <c:v>Greater Lincolnshire</c:v>
                </c:pt>
                <c:pt idx="5">
                  <c:v>Leicester and Leicestershire</c:v>
                </c:pt>
                <c:pt idx="6">
                  <c:v>Stoke-on-Trent and Staffordshire</c:v>
                </c:pt>
                <c:pt idx="7">
                  <c:v>The Marches</c:v>
                </c:pt>
                <c:pt idx="8">
                  <c:v>Worcestershire</c:v>
                </c:pt>
                <c:pt idx="9">
                  <c:v>Midlands Engine</c:v>
                </c:pt>
              </c:strCache>
            </c:strRef>
          </c:cat>
          <c:val>
            <c:numRef>
              <c:f>'GVA per Hour'!$O$74:$O$83</c:f>
              <c:numCache>
                <c:formatCode>"£"#,##0.00</c:formatCode>
                <c:ptCount val="10"/>
                <c:pt idx="0">
                  <c:v>27.594955723124436</c:v>
                </c:pt>
                <c:pt idx="1">
                  <c:v>32.818834454578713</c:v>
                </c:pt>
                <c:pt idx="2">
                  <c:v>28.35359908725432</c:v>
                </c:pt>
                <c:pt idx="3">
                  <c:v>31.911146453823548</c:v>
                </c:pt>
                <c:pt idx="4">
                  <c:v>26.776018748867884</c:v>
                </c:pt>
                <c:pt idx="5">
                  <c:v>30.908695103523694</c:v>
                </c:pt>
                <c:pt idx="6">
                  <c:v>26.338623541964061</c:v>
                </c:pt>
                <c:pt idx="7">
                  <c:v>26.600610429386499</c:v>
                </c:pt>
                <c:pt idx="8">
                  <c:v>28.646892692461382</c:v>
                </c:pt>
                <c:pt idx="9">
                  <c:v>29.207344030470608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D-4B3F-AB02-7D8C18959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9551408"/>
        <c:axId val="429546816"/>
      </c:barChart>
      <c:catAx>
        <c:axId val="42955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46816"/>
        <c:crosses val="autoZero"/>
        <c:auto val="1"/>
        <c:lblAlgn val="ctr"/>
        <c:lblOffset val="100"/>
        <c:noMultiLvlLbl val="0"/>
      </c:catAx>
      <c:valAx>
        <c:axId val="429546816"/>
        <c:scaling>
          <c:orientation val="minMax"/>
        </c:scaling>
        <c:delete val="0"/>
        <c:axPos val="l"/>
        <c:numFmt formatCode="&quot;£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5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</a:t>
            </a:r>
            <a:r>
              <a:rPr lang="en-GB" baseline="0"/>
              <a:t> Number of Apprenticeship Starts 2017/18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Apprenticeships!$AC$87:$AC$95</c:f>
              <c:strCache>
                <c:ptCount val="9"/>
                <c:pt idx="0">
                  <c:v>Black Country</c:v>
                </c:pt>
                <c:pt idx="1">
                  <c:v>Coventry and Warwickshire</c:v>
                </c:pt>
                <c:pt idx="2">
                  <c:v>Derby, Derbyshire, Nottingham and Nottinghamshire</c:v>
                </c:pt>
                <c:pt idx="3">
                  <c:v>Greater Birmingham and Solihull</c:v>
                </c:pt>
                <c:pt idx="4">
                  <c:v>Greater Lincolnshire</c:v>
                </c:pt>
                <c:pt idx="5">
                  <c:v>Leicester and Leicestershire</c:v>
                </c:pt>
                <c:pt idx="6">
                  <c:v>Stoke-on-Trent and Staffordshire</c:v>
                </c:pt>
                <c:pt idx="7">
                  <c:v>The Marches</c:v>
                </c:pt>
                <c:pt idx="8">
                  <c:v>Worcestershire</c:v>
                </c:pt>
              </c:strCache>
            </c:strRef>
          </c:cat>
          <c:val>
            <c:numRef>
              <c:f>Apprenticeships!$AG$87:$AG$95</c:f>
              <c:numCache>
                <c:formatCode>0</c:formatCode>
                <c:ptCount val="9"/>
                <c:pt idx="0">
                  <c:v>9410</c:v>
                </c:pt>
                <c:pt idx="1">
                  <c:v>6050</c:v>
                </c:pt>
                <c:pt idx="2">
                  <c:v>16830</c:v>
                </c:pt>
                <c:pt idx="3">
                  <c:v>13740</c:v>
                </c:pt>
                <c:pt idx="4">
                  <c:v>7870</c:v>
                </c:pt>
                <c:pt idx="5">
                  <c:v>6900</c:v>
                </c:pt>
                <c:pt idx="6">
                  <c:v>8890</c:v>
                </c:pt>
                <c:pt idx="7">
                  <c:v>6020</c:v>
                </c:pt>
                <c:pt idx="8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F-47F3-B17E-6D482AF4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84081832"/>
        <c:axId val="584082488"/>
      </c:barChart>
      <c:catAx>
        <c:axId val="584081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82488"/>
        <c:crosses val="autoZero"/>
        <c:auto val="1"/>
        <c:lblAlgn val="ctr"/>
        <c:lblOffset val="100"/>
        <c:noMultiLvlLbl val="0"/>
      </c:catAx>
      <c:valAx>
        <c:axId val="5840824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81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Apprenticeship starts 2012-2016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Apprenticeships!$L$107:$O$107</c:f>
              <c:strCache>
                <c:ptCount val="4"/>
                <c:pt idx="0">
                  <c:v>2012/13
Full Year</c:v>
                </c:pt>
                <c:pt idx="1">
                  <c:v>2013/14
Full Year</c:v>
                </c:pt>
                <c:pt idx="2">
                  <c:v>2014/15
Full Year</c:v>
                </c:pt>
                <c:pt idx="3">
                  <c:v>2015/16
Full Year </c:v>
                </c:pt>
              </c:strCache>
            </c:strRef>
          </c:cat>
          <c:val>
            <c:numRef>
              <c:f>Apprenticeships!$L$172:$O$172</c:f>
              <c:numCache>
                <c:formatCode>#,##0</c:formatCode>
                <c:ptCount val="4"/>
                <c:pt idx="0">
                  <c:v>107970</c:v>
                </c:pt>
                <c:pt idx="1">
                  <c:v>90400</c:v>
                </c:pt>
                <c:pt idx="2">
                  <c:v>106670</c:v>
                </c:pt>
                <c:pt idx="3">
                  <c:v>106730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C-4D52-A028-AAA28BC9B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7589576"/>
        <c:axId val="487594168"/>
      </c:barChart>
      <c:catAx>
        <c:axId val="48758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94168"/>
        <c:crosses val="autoZero"/>
        <c:auto val="1"/>
        <c:lblAlgn val="ctr"/>
        <c:lblOffset val="100"/>
        <c:noMultiLvlLbl val="0"/>
      </c:catAx>
      <c:valAx>
        <c:axId val="487594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8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Apprenticeship Starts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Apprenticeships!$AD$19:$AG$19</c:f>
              <c:strCache>
                <c:ptCount val="4"/>
                <c:pt idx="0">
                  <c:v>Sum of 14/15 Starts</c:v>
                </c:pt>
                <c:pt idx="1">
                  <c:v>Sum of 15/16 Starts</c:v>
                </c:pt>
                <c:pt idx="2">
                  <c:v>Sum of 16/17 Starts</c:v>
                </c:pt>
                <c:pt idx="3">
                  <c:v>Sum of 17/18 Starts</c:v>
                </c:pt>
              </c:strCache>
            </c:strRef>
          </c:cat>
          <c:val>
            <c:numRef>
              <c:f>Apprenticeships!$AD$84:$AG$84</c:f>
              <c:numCache>
                <c:formatCode>#,##0_);\(#,##0\)</c:formatCode>
                <c:ptCount val="4"/>
                <c:pt idx="0">
                  <c:v>105320</c:v>
                </c:pt>
                <c:pt idx="1">
                  <c:v>105140</c:v>
                </c:pt>
                <c:pt idx="2">
                  <c:v>103840</c:v>
                </c:pt>
                <c:pt idx="3">
                  <c:v>74250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2-4758-AFAE-58C6BE8BB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7556448"/>
        <c:axId val="487560384"/>
      </c:barChart>
      <c:catAx>
        <c:axId val="48755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60384"/>
        <c:crosses val="autoZero"/>
        <c:auto val="1"/>
        <c:lblAlgn val="ctr"/>
        <c:lblOffset val="100"/>
        <c:noMultiLvlLbl val="0"/>
      </c:catAx>
      <c:valAx>
        <c:axId val="487560384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5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Unsmoothed GVA per Hour Worked 2004 - 2017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'GVA per Hour'!$Q$4</c:f>
              <c:strCache>
                <c:ptCount val="1"/>
                <c:pt idx="0">
                  <c:v>Midland Engine (LEP)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'GVA per Hour'!$R$3:$AE$3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'GVA per Hour'!$R$4:$AE$4</c:f>
              <c:numCache>
                <c:formatCode>"£"#,##0.00</c:formatCode>
                <c:ptCount val="14"/>
                <c:pt idx="0">
                  <c:v>21.839810870895079</c:v>
                </c:pt>
                <c:pt idx="1">
                  <c:v>22.299623278788403</c:v>
                </c:pt>
                <c:pt idx="2">
                  <c:v>23.237169893337921</c:v>
                </c:pt>
                <c:pt idx="3">
                  <c:v>23.81034396391739</c:v>
                </c:pt>
                <c:pt idx="4">
                  <c:v>24.753888057464199</c:v>
                </c:pt>
                <c:pt idx="5">
                  <c:v>24.630911489155675</c:v>
                </c:pt>
                <c:pt idx="6">
                  <c:v>25.384642580811452</c:v>
                </c:pt>
                <c:pt idx="7">
                  <c:v>26.014895686897631</c:v>
                </c:pt>
                <c:pt idx="8">
                  <c:v>26.224182004045872</c:v>
                </c:pt>
                <c:pt idx="9">
                  <c:v>26.950447898952554</c:v>
                </c:pt>
                <c:pt idx="10">
                  <c:v>27.866450861262159</c:v>
                </c:pt>
                <c:pt idx="11">
                  <c:v>27.846969609655773</c:v>
                </c:pt>
                <c:pt idx="12">
                  <c:v>28.742948990789674</c:v>
                </c:pt>
                <c:pt idx="13">
                  <c:v>29.207344030470608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D-43C2-BB51-9556832C6D49}"/>
            </c:ext>
          </c:extLst>
        </c:ser>
        <c:ser>
          <c:idx val="1"/>
          <c:order val="1"/>
          <c:tx>
            <c:strRef>
              <c:f>'GVA per Hour'!$Q$5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'GVA per Hour'!$R$3:$AE$3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'GVA per Hour'!$R$5:$AE$5</c:f>
              <c:numCache>
                <c:formatCode>"£"#,##0.00</c:formatCode>
                <c:ptCount val="14"/>
                <c:pt idx="0">
                  <c:v>24.57</c:v>
                </c:pt>
                <c:pt idx="1">
                  <c:v>25.43</c:v>
                </c:pt>
                <c:pt idx="2">
                  <c:v>26.61</c:v>
                </c:pt>
                <c:pt idx="3">
                  <c:v>27.75</c:v>
                </c:pt>
                <c:pt idx="4">
                  <c:v>28.64</c:v>
                </c:pt>
                <c:pt idx="5">
                  <c:v>28.76</c:v>
                </c:pt>
                <c:pt idx="6">
                  <c:v>29.43</c:v>
                </c:pt>
                <c:pt idx="7">
                  <c:v>29.82</c:v>
                </c:pt>
                <c:pt idx="8">
                  <c:v>30.28</c:v>
                </c:pt>
                <c:pt idx="9">
                  <c:v>30.92</c:v>
                </c:pt>
                <c:pt idx="10">
                  <c:v>31.56</c:v>
                </c:pt>
                <c:pt idx="11">
                  <c:v>32.32</c:v>
                </c:pt>
                <c:pt idx="12">
                  <c:v>32.82</c:v>
                </c:pt>
                <c:pt idx="13">
                  <c:v>33.65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D-43C2-BB51-9556832C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2618888"/>
        <c:axId val="892618232"/>
      </c:lineChart>
      <c:catAx>
        <c:axId val="89261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618232"/>
        <c:crosses val="autoZero"/>
        <c:auto val="1"/>
        <c:lblAlgn val="ctr"/>
        <c:lblOffset val="100"/>
        <c:noMultiLvlLbl val="0"/>
      </c:catAx>
      <c:valAx>
        <c:axId val="892618232"/>
        <c:scaling>
          <c:orientation val="minMax"/>
          <c:min val="19"/>
        </c:scaling>
        <c:delete val="0"/>
        <c:axPos val="l"/>
        <c:numFmt formatCode="&quot;£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618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Smoothed GVA per Hour Worked 2004 - 2017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UNITED KINGDOM less Extra-Regio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4"/>
              <c:pt idx="0">
                <c:v>2004</c:v>
              </c:pt>
              <c:pt idx="1">
                <c:v>2005</c:v>
              </c:pt>
              <c:pt idx="2">
                <c:v>2006</c:v>
              </c:pt>
              <c:pt idx="3">
                <c:v>2007</c:v>
              </c:pt>
              <c:pt idx="4">
                <c:v>2008</c:v>
              </c:pt>
              <c:pt idx="5">
                <c:v>2009</c:v>
              </c:pt>
              <c:pt idx="6">
                <c:v>2010</c:v>
              </c:pt>
              <c:pt idx="7">
                <c:v>2011</c:v>
              </c:pt>
              <c:pt idx="8">
                <c:v>2012</c:v>
              </c:pt>
              <c:pt idx="9">
                <c:v>2013</c:v>
              </c:pt>
              <c:pt idx="10">
                <c:v>2014</c:v>
              </c:pt>
              <c:pt idx="11">
                <c:v>2015</c:v>
              </c:pt>
              <c:pt idx="12">
                <c:v>2016</c:v>
              </c:pt>
              <c:pt idx="13">
                <c:v>2017</c:v>
              </c:pt>
            </c:numLit>
          </c:cat>
          <c:val>
            <c:numLit>
              <c:formatCode>General</c:formatCode>
              <c:ptCount val="14"/>
              <c:pt idx="0">
                <c:v>24.572984279823945</c:v>
              </c:pt>
              <c:pt idx="1">
                <c:v>25.429751954760068</c:v>
              </c:pt>
              <c:pt idx="2">
                <c:v>26.607383071527508</c:v>
              </c:pt>
              <c:pt idx="3">
                <c:v>27.747057248946074</c:v>
              </c:pt>
              <c:pt idx="4">
                <c:v>28.64183684649025</c:v>
              </c:pt>
              <c:pt idx="5">
                <c:v>28.759500571722242</c:v>
              </c:pt>
              <c:pt idx="6">
                <c:v>29.429294073009618</c:v>
              </c:pt>
              <c:pt idx="7">
                <c:v>29.821346434592314</c:v>
              </c:pt>
              <c:pt idx="8">
                <c:v>30.281084369655037</c:v>
              </c:pt>
              <c:pt idx="9">
                <c:v>30.918763967816179</c:v>
              </c:pt>
              <c:pt idx="10">
                <c:v>31.560910370922269</c:v>
              </c:pt>
              <c:pt idx="11">
                <c:v>32.317366369583659</c:v>
              </c:pt>
              <c:pt idx="12">
                <c:v>32.822309589586581</c:v>
              </c:pt>
              <c:pt idx="13">
                <c:v>33.646460516714676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D8-4A4D-943B-342B2BF88A92}"/>
            </c:ext>
          </c:extLst>
        </c:ser>
        <c:ser>
          <c:idx val="1"/>
          <c:order val="1"/>
          <c:tx>
            <c:v>Midlands Engine LEP Average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4"/>
              <c:pt idx="0">
                <c:v>2004</c:v>
              </c:pt>
              <c:pt idx="1">
                <c:v>2005</c:v>
              </c:pt>
              <c:pt idx="2">
                <c:v>2006</c:v>
              </c:pt>
              <c:pt idx="3">
                <c:v>2007</c:v>
              </c:pt>
              <c:pt idx="4">
                <c:v>2008</c:v>
              </c:pt>
              <c:pt idx="5">
                <c:v>2009</c:v>
              </c:pt>
              <c:pt idx="6">
                <c:v>2010</c:v>
              </c:pt>
              <c:pt idx="7">
                <c:v>2011</c:v>
              </c:pt>
              <c:pt idx="8">
                <c:v>2012</c:v>
              </c:pt>
              <c:pt idx="9">
                <c:v>2013</c:v>
              </c:pt>
              <c:pt idx="10">
                <c:v>2014</c:v>
              </c:pt>
              <c:pt idx="11">
                <c:v>2015</c:v>
              </c:pt>
              <c:pt idx="12">
                <c:v>2016</c:v>
              </c:pt>
              <c:pt idx="13">
                <c:v>2017</c:v>
              </c:pt>
            </c:numLit>
          </c:cat>
          <c:val>
            <c:numLit>
              <c:formatCode>General</c:formatCode>
              <c:ptCount val="14"/>
              <c:pt idx="0">
                <c:v>21.597473569846908</c:v>
              </c:pt>
              <c:pt idx="1">
                <c:v>22.22809576919953</c:v>
              </c:pt>
              <c:pt idx="2">
                <c:v>23.073505384689032</c:v>
              </c:pt>
              <c:pt idx="3">
                <c:v>23.826855571189228</c:v>
              </c:pt>
              <c:pt idx="4">
                <c:v>24.45465627804623</c:v>
              </c:pt>
              <c:pt idx="5">
                <c:v>24.507676154951337</c:v>
              </c:pt>
              <c:pt idx="6">
                <c:v>25.150399186769864</c:v>
              </c:pt>
              <c:pt idx="7">
                <c:v>25.631521250590442</c:v>
              </c:pt>
              <c:pt idx="8">
                <c:v>26.183649910673157</c:v>
              </c:pt>
              <c:pt idx="9">
                <c:v>26.850234130178887</c:v>
              </c:pt>
              <c:pt idx="10">
                <c:v>27.423484647895961</c:v>
              </c:pt>
              <c:pt idx="11">
                <c:v>27.978226532004815</c:v>
              </c:pt>
              <c:pt idx="12">
                <c:v>28.309726701216576</c:v>
              </c:pt>
              <c:pt idx="13">
                <c:v>28.947239793992122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D8-4A4D-943B-342B2BF88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0319072"/>
        <c:axId val="690320056"/>
      </c:lineChart>
      <c:catAx>
        <c:axId val="6903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20056"/>
        <c:crosses val="autoZero"/>
        <c:auto val="1"/>
        <c:lblAlgn val="ctr"/>
        <c:lblOffset val="100"/>
        <c:noMultiLvlLbl val="0"/>
      </c:catAx>
      <c:valAx>
        <c:axId val="690320056"/>
        <c:scaling>
          <c:orientation val="minMax"/>
          <c:min val="1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1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Smoothed GVA Per 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'GVA per Hour'!$A$89:$A$98</c:f>
              <c:strCache>
                <c:ptCount val="10"/>
                <c:pt idx="0">
                  <c:v>Black Country</c:v>
                </c:pt>
                <c:pt idx="1">
                  <c:v>Coventry and Warwickshire</c:v>
                </c:pt>
                <c:pt idx="2">
                  <c:v>Derby, Derbyshire, Nottingham and Nottinghamshire</c:v>
                </c:pt>
                <c:pt idx="3">
                  <c:v>Greater Birmingham and Solihull</c:v>
                </c:pt>
                <c:pt idx="4">
                  <c:v>Greater Lincolnshire</c:v>
                </c:pt>
                <c:pt idx="5">
                  <c:v>Leicester and Leicestershire</c:v>
                </c:pt>
                <c:pt idx="6">
                  <c:v>Stoke-on-Trent and Staffordshire</c:v>
                </c:pt>
                <c:pt idx="7">
                  <c:v>The Marches</c:v>
                </c:pt>
                <c:pt idx="8">
                  <c:v>Worcestershire</c:v>
                </c:pt>
                <c:pt idx="9">
                  <c:v>Midlands Engine LEP</c:v>
                </c:pt>
              </c:strCache>
            </c:strRef>
          </c:cat>
          <c:val>
            <c:numRef>
              <c:f>'GVA per Hour'!$N$89:$N$98</c:f>
              <c:numCache>
                <c:formatCode>0.0</c:formatCode>
                <c:ptCount val="10"/>
                <c:pt idx="0">
                  <c:v>26.783388951087719</c:v>
                </c:pt>
                <c:pt idx="1">
                  <c:v>31.363281642650662</c:v>
                </c:pt>
                <c:pt idx="2">
                  <c:v>28.335957233080212</c:v>
                </c:pt>
                <c:pt idx="3">
                  <c:v>30.569419989894506</c:v>
                </c:pt>
                <c:pt idx="4">
                  <c:v>27.054873657935492</c:v>
                </c:pt>
                <c:pt idx="5">
                  <c:v>29.541603737206174</c:v>
                </c:pt>
                <c:pt idx="6">
                  <c:v>26.168378426483152</c:v>
                </c:pt>
                <c:pt idx="7">
                  <c:v>26.032725058927088</c:v>
                </c:pt>
                <c:pt idx="8">
                  <c:v>28.937911613684154</c:v>
                </c:pt>
                <c:pt idx="9" formatCode="0.00">
                  <c:v>28.309726701216576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3-4369-BEE2-16F7D8009C83}"/>
            </c:ext>
          </c:extLst>
        </c:ser>
        <c:ser>
          <c:idx val="1"/>
          <c:order val="1"/>
          <c:tx>
            <c:v>2018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'GVA per Hour'!$A$89:$A$98</c:f>
              <c:strCache>
                <c:ptCount val="10"/>
                <c:pt idx="0">
                  <c:v>Black Country</c:v>
                </c:pt>
                <c:pt idx="1">
                  <c:v>Coventry and Warwickshire</c:v>
                </c:pt>
                <c:pt idx="2">
                  <c:v>Derby, Derbyshire, Nottingham and Nottinghamshire</c:v>
                </c:pt>
                <c:pt idx="3">
                  <c:v>Greater Birmingham and Solihull</c:v>
                </c:pt>
                <c:pt idx="4">
                  <c:v>Greater Lincolnshire</c:v>
                </c:pt>
                <c:pt idx="5">
                  <c:v>Leicester and Leicestershire</c:v>
                </c:pt>
                <c:pt idx="6">
                  <c:v>Stoke-on-Trent and Staffordshire</c:v>
                </c:pt>
                <c:pt idx="7">
                  <c:v>The Marches</c:v>
                </c:pt>
                <c:pt idx="8">
                  <c:v>Worcestershire</c:v>
                </c:pt>
                <c:pt idx="9">
                  <c:v>Midlands Engine LEP</c:v>
                </c:pt>
              </c:strCache>
            </c:strRef>
          </c:cat>
          <c:val>
            <c:numRef>
              <c:f>'GVA per Hour'!$O$89:$O$98</c:f>
              <c:numCache>
                <c:formatCode>0.0</c:formatCode>
                <c:ptCount val="10"/>
                <c:pt idx="0">
                  <c:v>27.334784834525358</c:v>
                </c:pt>
                <c:pt idx="1">
                  <c:v>32.374285659595472</c:v>
                </c:pt>
                <c:pt idx="2">
                  <c:v>28.934571148912276</c:v>
                </c:pt>
                <c:pt idx="3">
                  <c:v>31.620609900534141</c:v>
                </c:pt>
                <c:pt idx="4">
                  <c:v>27.399031748731481</c:v>
                </c:pt>
                <c:pt idx="5">
                  <c:v>30.292151717750507</c:v>
                </c:pt>
                <c:pt idx="6">
                  <c:v>26.71257608929934</c:v>
                </c:pt>
                <c:pt idx="7">
                  <c:v>26.520679207111865</c:v>
                </c:pt>
                <c:pt idx="8">
                  <c:v>29.336467839468654</c:v>
                </c:pt>
                <c:pt idx="9" formatCode="0.00">
                  <c:v>28.947239793992122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3-4369-BEE2-16F7D800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4531616"/>
        <c:axId val="604528008"/>
      </c:barChart>
      <c:catAx>
        <c:axId val="6045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528008"/>
        <c:crosses val="autoZero"/>
        <c:auto val="1"/>
        <c:lblAlgn val="ctr"/>
        <c:lblOffset val="100"/>
        <c:noMultiLvlLbl val="0"/>
      </c:catAx>
      <c:valAx>
        <c:axId val="6045280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53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Employment Rate 2004 - 2018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'Employment Rate'!$AE$3</c:f>
              <c:strCache>
                <c:ptCount val="1"/>
                <c:pt idx="0">
                  <c:v>Midlands Engine (LA)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'Employment Rate'!$AF$2:$AT$2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'Employment Rate'!$AF$3:$AT$3</c:f>
              <c:numCache>
                <c:formatCode>0.0%</c:formatCode>
                <c:ptCount val="15"/>
                <c:pt idx="0">
                  <c:v>0.72</c:v>
                </c:pt>
                <c:pt idx="1">
                  <c:v>0.72199999999999998</c:v>
                </c:pt>
                <c:pt idx="2">
                  <c:v>0.72199999999999998</c:v>
                </c:pt>
                <c:pt idx="3">
                  <c:v>0.71499999999999997</c:v>
                </c:pt>
                <c:pt idx="4">
                  <c:v>0.71199999999999997</c:v>
                </c:pt>
                <c:pt idx="5">
                  <c:v>0.69599999999999995</c:v>
                </c:pt>
                <c:pt idx="6">
                  <c:v>0.68600000000000005</c:v>
                </c:pt>
                <c:pt idx="7">
                  <c:v>0.68200000000000005</c:v>
                </c:pt>
                <c:pt idx="8">
                  <c:v>0.69199999999999995</c:v>
                </c:pt>
                <c:pt idx="9">
                  <c:v>0.69799999999999995</c:v>
                </c:pt>
                <c:pt idx="10">
                  <c:v>0.71099999999999997</c:v>
                </c:pt>
                <c:pt idx="11">
                  <c:v>0.71499999999999997</c:v>
                </c:pt>
                <c:pt idx="12">
                  <c:v>0.72199999999999998</c:v>
                </c:pt>
                <c:pt idx="13">
                  <c:v>0.72799999999999998</c:v>
                </c:pt>
                <c:pt idx="14">
                  <c:v>0.73499999999999999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4-4EB9-8CA3-C68CE3CB870A}"/>
            </c:ext>
          </c:extLst>
        </c:ser>
        <c:ser>
          <c:idx val="1"/>
          <c:order val="1"/>
          <c:tx>
            <c:strRef>
              <c:f>'Employment Rate'!$AE$4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'Employment Rate'!$AF$2:$AT$2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'Employment Rate'!$AF$4:$AT$4</c:f>
              <c:numCache>
                <c:formatCode>0.0%</c:formatCode>
                <c:ptCount val="15"/>
                <c:pt idx="0">
                  <c:v>0.72499999999999998</c:v>
                </c:pt>
                <c:pt idx="1">
                  <c:v>0.72499999999999998</c:v>
                </c:pt>
                <c:pt idx="2">
                  <c:v>0.72399999999999998</c:v>
                </c:pt>
                <c:pt idx="3">
                  <c:v>0.72399999999999998</c:v>
                </c:pt>
                <c:pt idx="4">
                  <c:v>0.72099999999999997</c:v>
                </c:pt>
                <c:pt idx="5">
                  <c:v>0.70599999999999996</c:v>
                </c:pt>
                <c:pt idx="6">
                  <c:v>0.69799999999999995</c:v>
                </c:pt>
                <c:pt idx="7">
                  <c:v>0.70499999999999996</c:v>
                </c:pt>
                <c:pt idx="8">
                  <c:v>0.70499999999999996</c:v>
                </c:pt>
                <c:pt idx="9">
                  <c:v>0.71199999999999997</c:v>
                </c:pt>
                <c:pt idx="10">
                  <c:v>0.72199999999999998</c:v>
                </c:pt>
                <c:pt idx="11">
                  <c:v>0.73399999999999999</c:v>
                </c:pt>
                <c:pt idx="12">
                  <c:v>0.73799999999999999</c:v>
                </c:pt>
                <c:pt idx="13">
                  <c:v>0.747</c:v>
                </c:pt>
                <c:pt idx="14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C4-4EB9-8CA3-C68CE3CB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2418032"/>
        <c:axId val="892417704"/>
      </c:lineChart>
      <c:catAx>
        <c:axId val="89241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417704"/>
        <c:crosses val="autoZero"/>
        <c:auto val="1"/>
        <c:lblAlgn val="ctr"/>
        <c:lblOffset val="100"/>
        <c:noMultiLvlLbl val="0"/>
      </c:catAx>
      <c:valAx>
        <c:axId val="892417704"/>
        <c:scaling>
          <c:orientation val="minMax"/>
          <c:min val="0.66000000000000014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41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Unemployment rate 2004 - 2018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'Unemployment rate'!$Y$4</c:f>
              <c:strCache>
                <c:ptCount val="1"/>
                <c:pt idx="0">
                  <c:v>Midlands Engine (LA)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'Unemployment rate'!$Z$3:$AN$3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'Unemployment rate'!$Z$4:$AN$4</c:f>
              <c:numCache>
                <c:formatCode>0.0%</c:formatCode>
                <c:ptCount val="15"/>
                <c:pt idx="0">
                  <c:v>0.05</c:v>
                </c:pt>
                <c:pt idx="1">
                  <c:v>0.05</c:v>
                </c:pt>
                <c:pt idx="2">
                  <c:v>5.5E-2</c:v>
                </c:pt>
                <c:pt idx="3">
                  <c:v>5.6000000000000001E-2</c:v>
                </c:pt>
                <c:pt idx="4">
                  <c:v>6.6000000000000003E-2</c:v>
                </c:pt>
                <c:pt idx="5">
                  <c:v>8.5999999999999993E-2</c:v>
                </c:pt>
                <c:pt idx="6">
                  <c:v>8.5999999999999993E-2</c:v>
                </c:pt>
                <c:pt idx="7">
                  <c:v>9.1999999999999998E-2</c:v>
                </c:pt>
                <c:pt idx="8">
                  <c:v>8.6999999999999994E-2</c:v>
                </c:pt>
                <c:pt idx="9">
                  <c:v>8.3000000000000004E-2</c:v>
                </c:pt>
                <c:pt idx="10">
                  <c:v>6.5000000000000002E-2</c:v>
                </c:pt>
                <c:pt idx="11">
                  <c:v>5.5E-2</c:v>
                </c:pt>
                <c:pt idx="12">
                  <c:v>5.0999999999999997E-2</c:v>
                </c:pt>
                <c:pt idx="13">
                  <c:v>4.8000000000000001E-2</c:v>
                </c:pt>
                <c:pt idx="14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1-42E4-81A3-81DDADF6CF27}"/>
            </c:ext>
          </c:extLst>
        </c:ser>
        <c:ser>
          <c:idx val="1"/>
          <c:order val="1"/>
          <c:tx>
            <c:strRef>
              <c:f>'Unemployment rate'!$Y$5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'Unemployment rate'!$Z$3:$AN$3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'Unemployment rate'!$Z$5:$AN$5</c:f>
              <c:numCache>
                <c:formatCode>0.0%</c:formatCode>
                <c:ptCount val="15"/>
                <c:pt idx="0">
                  <c:v>4.8000000000000001E-2</c:v>
                </c:pt>
                <c:pt idx="1">
                  <c:v>0.05</c:v>
                </c:pt>
                <c:pt idx="2">
                  <c:v>5.3999999999999999E-2</c:v>
                </c:pt>
                <c:pt idx="3">
                  <c:v>5.1999999999999998E-2</c:v>
                </c:pt>
                <c:pt idx="4">
                  <c:v>5.8000000000000003E-2</c:v>
                </c:pt>
                <c:pt idx="5">
                  <c:v>7.8E-2</c:v>
                </c:pt>
                <c:pt idx="6">
                  <c:v>7.8E-2</c:v>
                </c:pt>
                <c:pt idx="7">
                  <c:v>8.2000000000000003E-2</c:v>
                </c:pt>
                <c:pt idx="8">
                  <c:v>0.08</c:v>
                </c:pt>
                <c:pt idx="9">
                  <c:v>7.6999999999999999E-2</c:v>
                </c:pt>
                <c:pt idx="10">
                  <c:v>6.4000000000000001E-2</c:v>
                </c:pt>
                <c:pt idx="11">
                  <c:v>5.3999999999999999E-2</c:v>
                </c:pt>
                <c:pt idx="12">
                  <c:v>0.05</c:v>
                </c:pt>
                <c:pt idx="13">
                  <c:v>4.4999999999999998E-2</c:v>
                </c:pt>
                <c:pt idx="14">
                  <c:v>4.2999999999999997E-2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1-42E4-81A3-81DDADF6C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3961960"/>
        <c:axId val="683964584"/>
      </c:lineChart>
      <c:catAx>
        <c:axId val="683961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964584"/>
        <c:crosses val="autoZero"/>
        <c:auto val="1"/>
        <c:lblAlgn val="ctr"/>
        <c:lblOffset val="100"/>
        <c:noMultiLvlLbl val="0"/>
      </c:catAx>
      <c:valAx>
        <c:axId val="683964584"/>
        <c:scaling>
          <c:orientation val="minMax"/>
          <c:min val="3.0000000000000006E-2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961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'School Readiness'!$P$8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'School Readiness'!$O$9:$O$33</c:f>
              <c:strCache>
                <c:ptCount val="25"/>
                <c:pt idx="0">
                  <c:v>North East Lincolnshire</c:v>
                </c:pt>
                <c:pt idx="1">
                  <c:v>North Lincolnshire</c:v>
                </c:pt>
                <c:pt idx="2">
                  <c:v>Derby</c:v>
                </c:pt>
                <c:pt idx="3">
                  <c:v>Derbyshire</c:v>
                </c:pt>
                <c:pt idx="4">
                  <c:v>Leicester</c:v>
                </c:pt>
                <c:pt idx="5">
                  <c:v>Leicestershire</c:v>
                </c:pt>
                <c:pt idx="6">
                  <c:v>Lincolnshire</c:v>
                </c:pt>
                <c:pt idx="7">
                  <c:v>Nottingham</c:v>
                </c:pt>
                <c:pt idx="8">
                  <c:v>Nottinghamshire</c:v>
                </c:pt>
                <c:pt idx="9">
                  <c:v>Birmingham</c:v>
                </c:pt>
                <c:pt idx="10">
                  <c:v>Coventry</c:v>
                </c:pt>
                <c:pt idx="11">
                  <c:v>Dudley</c:v>
                </c:pt>
                <c:pt idx="12">
                  <c:v>Herefordshire</c:v>
                </c:pt>
                <c:pt idx="13">
                  <c:v>Sandwell</c:v>
                </c:pt>
                <c:pt idx="14">
                  <c:v>Shropshire</c:v>
                </c:pt>
                <c:pt idx="15">
                  <c:v>Solihull</c:v>
                </c:pt>
                <c:pt idx="16">
                  <c:v>Staffordshire</c:v>
                </c:pt>
                <c:pt idx="17">
                  <c:v>Stoke-on-Trent</c:v>
                </c:pt>
                <c:pt idx="18">
                  <c:v>Telford and Wrekin</c:v>
                </c:pt>
                <c:pt idx="19">
                  <c:v>Walsall</c:v>
                </c:pt>
                <c:pt idx="20">
                  <c:v>Warwickshire</c:v>
                </c:pt>
                <c:pt idx="21">
                  <c:v>Wolverhampton</c:v>
                </c:pt>
                <c:pt idx="22">
                  <c:v>Worcestershire</c:v>
                </c:pt>
                <c:pt idx="23">
                  <c:v>Midlands Engine average</c:v>
                </c:pt>
                <c:pt idx="24">
                  <c:v>England</c:v>
                </c:pt>
              </c:strCache>
            </c:strRef>
          </c:cat>
          <c:val>
            <c:numRef>
              <c:f>'School Readiness'!$P$9:$P$33</c:f>
              <c:numCache>
                <c:formatCode>0.0%</c:formatCode>
                <c:ptCount val="25"/>
                <c:pt idx="0">
                  <c:v>0.70799999999999996</c:v>
                </c:pt>
                <c:pt idx="1">
                  <c:v>0.72099999999999997</c:v>
                </c:pt>
                <c:pt idx="2">
                  <c:v>0.68</c:v>
                </c:pt>
                <c:pt idx="3">
                  <c:v>0.70399999999999996</c:v>
                </c:pt>
                <c:pt idx="4">
                  <c:v>0.64400000000000002</c:v>
                </c:pt>
                <c:pt idx="5">
                  <c:v>0.70099999999999996</c:v>
                </c:pt>
                <c:pt idx="6">
                  <c:v>0.69599999999999995</c:v>
                </c:pt>
                <c:pt idx="7">
                  <c:v>0.66200000000000003</c:v>
                </c:pt>
                <c:pt idx="8">
                  <c:v>0.68100000000000005</c:v>
                </c:pt>
                <c:pt idx="9">
                  <c:v>0.65900000000000003</c:v>
                </c:pt>
                <c:pt idx="10">
                  <c:v>0.66100000000000003</c:v>
                </c:pt>
                <c:pt idx="11">
                  <c:v>0.65400000000000003</c:v>
                </c:pt>
                <c:pt idx="12">
                  <c:v>0.75</c:v>
                </c:pt>
                <c:pt idx="13">
                  <c:v>0.63900000000000001</c:v>
                </c:pt>
                <c:pt idx="14">
                  <c:v>0.71199999999999997</c:v>
                </c:pt>
                <c:pt idx="15">
                  <c:v>0.71699999999999997</c:v>
                </c:pt>
                <c:pt idx="16">
                  <c:v>0.745</c:v>
                </c:pt>
                <c:pt idx="17">
                  <c:v>0.66100000000000003</c:v>
                </c:pt>
                <c:pt idx="18">
                  <c:v>0.69699999999999995</c:v>
                </c:pt>
                <c:pt idx="19">
                  <c:v>0.65700000000000003</c:v>
                </c:pt>
                <c:pt idx="20">
                  <c:v>0.72599999999999998</c:v>
                </c:pt>
                <c:pt idx="21">
                  <c:v>0.65500000000000003</c:v>
                </c:pt>
                <c:pt idx="22">
                  <c:v>0.69699999999999995</c:v>
                </c:pt>
                <c:pt idx="23">
                  <c:v>0.68799999999999994</c:v>
                </c:pt>
                <c:pt idx="24">
                  <c:v>0.70699999999999996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7-4F51-9AB0-CF69B9509EA8}"/>
            </c:ext>
          </c:extLst>
        </c:ser>
        <c:ser>
          <c:idx val="1"/>
          <c:order val="1"/>
          <c:tx>
            <c:strRef>
              <c:f>'School Readiness'!$Q$8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'School Readiness'!$O$9:$O$33</c:f>
              <c:strCache>
                <c:ptCount val="25"/>
                <c:pt idx="0">
                  <c:v>North East Lincolnshire</c:v>
                </c:pt>
                <c:pt idx="1">
                  <c:v>North Lincolnshire</c:v>
                </c:pt>
                <c:pt idx="2">
                  <c:v>Derby</c:v>
                </c:pt>
                <c:pt idx="3">
                  <c:v>Derbyshire</c:v>
                </c:pt>
                <c:pt idx="4">
                  <c:v>Leicester</c:v>
                </c:pt>
                <c:pt idx="5">
                  <c:v>Leicestershire</c:v>
                </c:pt>
                <c:pt idx="6">
                  <c:v>Lincolnshire</c:v>
                </c:pt>
                <c:pt idx="7">
                  <c:v>Nottingham</c:v>
                </c:pt>
                <c:pt idx="8">
                  <c:v>Nottinghamshire</c:v>
                </c:pt>
                <c:pt idx="9">
                  <c:v>Birmingham</c:v>
                </c:pt>
                <c:pt idx="10">
                  <c:v>Coventry</c:v>
                </c:pt>
                <c:pt idx="11">
                  <c:v>Dudley</c:v>
                </c:pt>
                <c:pt idx="12">
                  <c:v>Herefordshire</c:v>
                </c:pt>
                <c:pt idx="13">
                  <c:v>Sandwell</c:v>
                </c:pt>
                <c:pt idx="14">
                  <c:v>Shropshire</c:v>
                </c:pt>
                <c:pt idx="15">
                  <c:v>Solihull</c:v>
                </c:pt>
                <c:pt idx="16">
                  <c:v>Staffordshire</c:v>
                </c:pt>
                <c:pt idx="17">
                  <c:v>Stoke-on-Trent</c:v>
                </c:pt>
                <c:pt idx="18">
                  <c:v>Telford and Wrekin</c:v>
                </c:pt>
                <c:pt idx="19">
                  <c:v>Walsall</c:v>
                </c:pt>
                <c:pt idx="20">
                  <c:v>Warwickshire</c:v>
                </c:pt>
                <c:pt idx="21">
                  <c:v>Wolverhampton</c:v>
                </c:pt>
                <c:pt idx="22">
                  <c:v>Worcestershire</c:v>
                </c:pt>
                <c:pt idx="23">
                  <c:v>Midlands Engine average</c:v>
                </c:pt>
                <c:pt idx="24">
                  <c:v>England</c:v>
                </c:pt>
              </c:strCache>
            </c:strRef>
          </c:cat>
          <c:val>
            <c:numRef>
              <c:f>'School Readiness'!$Q$9:$Q$33</c:f>
              <c:numCache>
                <c:formatCode>0.0%</c:formatCode>
                <c:ptCount val="25"/>
                <c:pt idx="0">
                  <c:v>0.7</c:v>
                </c:pt>
                <c:pt idx="1">
                  <c:v>0.71</c:v>
                </c:pt>
                <c:pt idx="2">
                  <c:v>0.69499999999999995</c:v>
                </c:pt>
                <c:pt idx="3">
                  <c:v>0.70799999999999996</c:v>
                </c:pt>
                <c:pt idx="4">
                  <c:v>0.66400000000000003</c:v>
                </c:pt>
                <c:pt idx="5">
                  <c:v>0.70799999999999996</c:v>
                </c:pt>
                <c:pt idx="6">
                  <c:v>0.69099999999999995</c:v>
                </c:pt>
                <c:pt idx="7">
                  <c:v>0.67600000000000005</c:v>
                </c:pt>
                <c:pt idx="8">
                  <c:v>0.69699999999999995</c:v>
                </c:pt>
                <c:pt idx="9">
                  <c:v>0.67700000000000005</c:v>
                </c:pt>
                <c:pt idx="10">
                  <c:v>0.67700000000000005</c:v>
                </c:pt>
                <c:pt idx="11">
                  <c:v>0.66600000000000004</c:v>
                </c:pt>
                <c:pt idx="12">
                  <c:v>0.74099999999999999</c:v>
                </c:pt>
                <c:pt idx="13">
                  <c:v>0.66400000000000003</c:v>
                </c:pt>
                <c:pt idx="14">
                  <c:v>0.69899999999999995</c:v>
                </c:pt>
                <c:pt idx="15">
                  <c:v>0.72699999999999998</c:v>
                </c:pt>
                <c:pt idx="16">
                  <c:v>0.75</c:v>
                </c:pt>
                <c:pt idx="17">
                  <c:v>0.65900000000000003</c:v>
                </c:pt>
                <c:pt idx="18">
                  <c:v>0.70899999999999996</c:v>
                </c:pt>
                <c:pt idx="19">
                  <c:v>0.68100000000000005</c:v>
                </c:pt>
                <c:pt idx="20">
                  <c:v>0.72299999999999998</c:v>
                </c:pt>
                <c:pt idx="21">
                  <c:v>0.68700000000000006</c:v>
                </c:pt>
                <c:pt idx="22">
                  <c:v>0.71199999999999997</c:v>
                </c:pt>
                <c:pt idx="23">
                  <c:v>0.69699999999999995</c:v>
                </c:pt>
                <c:pt idx="24">
                  <c:v>0.71499999999999997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7-4F51-9AB0-CF69B9509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00881232"/>
        <c:axId val="400879920"/>
      </c:barChart>
      <c:catAx>
        <c:axId val="400881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879920"/>
        <c:crosses val="autoZero"/>
        <c:auto val="1"/>
        <c:lblAlgn val="ctr"/>
        <c:lblOffset val="100"/>
        <c:noMultiLvlLbl val="0"/>
      </c:catAx>
      <c:valAx>
        <c:axId val="400879920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88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Progress 8 Scores in the Midlands Engine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'Progress 8'!$B$9:$B$32</c:f>
              <c:strCache>
                <c:ptCount val="24"/>
                <c:pt idx="0">
                  <c:v>Birmingham</c:v>
                </c:pt>
                <c:pt idx="1">
                  <c:v>Coventry</c:v>
                </c:pt>
                <c:pt idx="2">
                  <c:v>Dudley</c:v>
                </c:pt>
                <c:pt idx="3">
                  <c:v>Sandwell</c:v>
                </c:pt>
                <c:pt idx="4">
                  <c:v>Solihull</c:v>
                </c:pt>
                <c:pt idx="5">
                  <c:v>Walsall</c:v>
                </c:pt>
                <c:pt idx="6">
                  <c:v>Wolverhampton</c:v>
                </c:pt>
                <c:pt idx="7">
                  <c:v>North East Lincolnshire</c:v>
                </c:pt>
                <c:pt idx="8">
                  <c:v>North Lincolnshire</c:v>
                </c:pt>
                <c:pt idx="9">
                  <c:v>Derbyshire</c:v>
                </c:pt>
                <c:pt idx="10">
                  <c:v>Derby</c:v>
                </c:pt>
                <c:pt idx="11">
                  <c:v>Leicestershire</c:v>
                </c:pt>
                <c:pt idx="12">
                  <c:v>Leicester</c:v>
                </c:pt>
                <c:pt idx="13">
                  <c:v>Staffordshire</c:v>
                </c:pt>
                <c:pt idx="14">
                  <c:v>Stoke-on-Trent</c:v>
                </c:pt>
                <c:pt idx="15">
                  <c:v>Herefordshire, County of</c:v>
                </c:pt>
                <c:pt idx="16">
                  <c:v>Worcestershire</c:v>
                </c:pt>
                <c:pt idx="17">
                  <c:v>Nottinghamshire</c:v>
                </c:pt>
                <c:pt idx="18">
                  <c:v>Nottingham</c:v>
                </c:pt>
                <c:pt idx="19">
                  <c:v>Shropshire</c:v>
                </c:pt>
                <c:pt idx="20">
                  <c:v>Telford and Wrekin</c:v>
                </c:pt>
                <c:pt idx="21">
                  <c:v>Lincolnshire</c:v>
                </c:pt>
                <c:pt idx="22">
                  <c:v>Warwickshire</c:v>
                </c:pt>
                <c:pt idx="23">
                  <c:v>Midlands engine</c:v>
                </c:pt>
              </c:strCache>
            </c:strRef>
          </c:cat>
          <c:val>
            <c:numRef>
              <c:f>'Progress 8'!$C$9:$C$32</c:f>
              <c:numCache>
                <c:formatCode>0.00</c:formatCode>
                <c:ptCount val="24"/>
                <c:pt idx="0">
                  <c:v>-0.04</c:v>
                </c:pt>
                <c:pt idx="1">
                  <c:v>-0.08</c:v>
                </c:pt>
                <c:pt idx="2">
                  <c:v>-0.15</c:v>
                </c:pt>
                <c:pt idx="3">
                  <c:v>-0.31</c:v>
                </c:pt>
                <c:pt idx="4">
                  <c:v>-0.14000000000000001</c:v>
                </c:pt>
                <c:pt idx="5">
                  <c:v>-0.19</c:v>
                </c:pt>
                <c:pt idx="6">
                  <c:v>-0.05</c:v>
                </c:pt>
                <c:pt idx="7">
                  <c:v>-0.03</c:v>
                </c:pt>
                <c:pt idx="8">
                  <c:v>0.11</c:v>
                </c:pt>
                <c:pt idx="9">
                  <c:v>-0.23</c:v>
                </c:pt>
                <c:pt idx="10">
                  <c:v>-0.19</c:v>
                </c:pt>
                <c:pt idx="11">
                  <c:v>-0.04</c:v>
                </c:pt>
                <c:pt idx="12">
                  <c:v>-0.04</c:v>
                </c:pt>
                <c:pt idx="13">
                  <c:v>-0.12</c:v>
                </c:pt>
                <c:pt idx="14">
                  <c:v>-0.26</c:v>
                </c:pt>
                <c:pt idx="15">
                  <c:v>-0.03</c:v>
                </c:pt>
                <c:pt idx="16">
                  <c:v>0.06</c:v>
                </c:pt>
                <c:pt idx="17">
                  <c:v>-0.02</c:v>
                </c:pt>
                <c:pt idx="18">
                  <c:v>-0.27</c:v>
                </c:pt>
                <c:pt idx="19">
                  <c:v>-0.08</c:v>
                </c:pt>
                <c:pt idx="20">
                  <c:v>-0.13</c:v>
                </c:pt>
                <c:pt idx="21">
                  <c:v>-0.14000000000000001</c:v>
                </c:pt>
                <c:pt idx="22">
                  <c:v>0.06</c:v>
                </c:pt>
                <c:pt idx="23">
                  <c:v>-0.10043478260869568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A-40A9-9B3B-6495EB072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29575680"/>
        <c:axId val="429573384"/>
      </c:barChart>
      <c:catAx>
        <c:axId val="429575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73384"/>
        <c:crosses val="autoZero"/>
        <c:auto val="1"/>
        <c:lblAlgn val="ctr"/>
        <c:lblOffset val="100"/>
        <c:noMultiLvlLbl val="0"/>
      </c:catAx>
      <c:valAx>
        <c:axId val="429573384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7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Apprenticeship Starts in the Midlands Engine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Apprenticeships!$D$5:$D$7</c:f>
              <c:strCache>
                <c:ptCount val="3"/>
                <c:pt idx="0">
                  <c:v>Intermediate</c:v>
                </c:pt>
                <c:pt idx="1">
                  <c:v>Advanced </c:v>
                </c:pt>
                <c:pt idx="2">
                  <c:v>Higher</c:v>
                </c:pt>
              </c:strCache>
            </c:strRef>
          </c:cat>
          <c:val>
            <c:numRef>
              <c:f>Apprenticeships!$H$5:$H$7</c:f>
              <c:numCache>
                <c:formatCode>#,##0_);\(#,##0\)</c:formatCode>
                <c:ptCount val="3"/>
                <c:pt idx="0">
                  <c:v>32610</c:v>
                </c:pt>
                <c:pt idx="1">
                  <c:v>32700</c:v>
                </c:pt>
                <c:pt idx="2">
                  <c:v>8940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B-407C-918A-6632730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0856728"/>
        <c:axId val="230857384"/>
      </c:barChart>
      <c:catAx>
        <c:axId val="230856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857384"/>
        <c:crosses val="autoZero"/>
        <c:auto val="1"/>
        <c:lblAlgn val="ctr"/>
        <c:lblOffset val="100"/>
        <c:noMultiLvlLbl val="0"/>
      </c:catAx>
      <c:valAx>
        <c:axId val="230857384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856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0</xdr:row>
      <xdr:rowOff>0</xdr:rowOff>
    </xdr:from>
    <xdr:to>
      <xdr:col>1</xdr:col>
      <xdr:colOff>2612572</xdr:colOff>
      <xdr:row>4</xdr:row>
      <xdr:rowOff>72529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FA88B5-0FC1-4BBE-AE2D-395885603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929" y="0"/>
          <a:ext cx="2598964" cy="834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575070</xdr:colOff>
      <xdr:row>78</xdr:row>
      <xdr:rowOff>146684</xdr:rowOff>
    </xdr:from>
    <xdr:to>
      <xdr:col>30</xdr:col>
      <xdr:colOff>104774</xdr:colOff>
      <xdr:row>99</xdr:row>
      <xdr:rowOff>127871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7F8F-64B7-47C9-88AC-7DE03DE53A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29765</xdr:colOff>
      <xdr:row>5</xdr:row>
      <xdr:rowOff>164306</xdr:rowOff>
    </xdr:from>
    <xdr:to>
      <xdr:col>30</xdr:col>
      <xdr:colOff>535781</xdr:colOff>
      <xdr:row>23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0A23E5-A3BB-4229-9955-DFBDE9593B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30</xdr:row>
      <xdr:rowOff>0</xdr:rowOff>
    </xdr:from>
    <xdr:to>
      <xdr:col>31</xdr:col>
      <xdr:colOff>23812</xdr:colOff>
      <xdr:row>51</xdr:row>
      <xdr:rowOff>178594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3920F4-B4A0-46C8-A288-74A2B68BD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800099</xdr:colOff>
      <xdr:row>99</xdr:row>
      <xdr:rowOff>104775</xdr:rowOff>
    </xdr:from>
    <xdr:to>
      <xdr:col>9</xdr:col>
      <xdr:colOff>771525</xdr:colOff>
      <xdr:row>120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3C3937-00CD-454A-870B-D8F69EE9FC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394606</xdr:colOff>
      <xdr:row>0</xdr:row>
      <xdr:rowOff>131987</xdr:rowOff>
    </xdr:from>
    <xdr:to>
      <xdr:col>29</xdr:col>
      <xdr:colOff>707570</xdr:colOff>
      <xdr:row>16</xdr:row>
      <xdr:rowOff>68034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2FDB92-BE86-49B2-974D-7F6952C279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680357</xdr:colOff>
      <xdr:row>5</xdr:row>
      <xdr:rowOff>131988</xdr:rowOff>
    </xdr:from>
    <xdr:to>
      <xdr:col>31</xdr:col>
      <xdr:colOff>557893</xdr:colOff>
      <xdr:row>16</xdr:row>
      <xdr:rowOff>13607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1701C5-856B-4842-B086-EBEDAF97A4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578303</xdr:colOff>
      <xdr:row>7</xdr:row>
      <xdr:rowOff>43543</xdr:rowOff>
    </xdr:from>
    <xdr:to>
      <xdr:col>25</xdr:col>
      <xdr:colOff>251731</xdr:colOff>
      <xdr:row>33</xdr:row>
      <xdr:rowOff>13607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83034A-F014-4165-A183-88A651CCA1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</xdr:row>
      <xdr:rowOff>45720</xdr:rowOff>
    </xdr:from>
    <xdr:to>
      <xdr:col>12</xdr:col>
      <xdr:colOff>295275</xdr:colOff>
      <xdr:row>31</xdr:row>
      <xdr:rowOff>8572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7AD0F9-82C2-41FD-A09A-748D2A8D59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552450</xdr:colOff>
      <xdr:row>1</xdr:row>
      <xdr:rowOff>69850</xdr:rowOff>
    </xdr:from>
    <xdr:to>
      <xdr:col>13</xdr:col>
      <xdr:colOff>260350</xdr:colOff>
      <xdr:row>16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430ABD-AE06-421C-AA67-F8572335B0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704850</xdr:colOff>
      <xdr:row>1</xdr:row>
      <xdr:rowOff>107950</xdr:rowOff>
    </xdr:from>
    <xdr:to>
      <xdr:col>24</xdr:col>
      <xdr:colOff>501650</xdr:colOff>
      <xdr:row>17</xdr:row>
      <xdr:rowOff>6350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F39C15-A5C2-48CD-A9C9-430E9FC0A1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57150</xdr:colOff>
      <xdr:row>124</xdr:row>
      <xdr:rowOff>15876</xdr:rowOff>
    </xdr:from>
    <xdr:to>
      <xdr:col>10</xdr:col>
      <xdr:colOff>1349375</xdr:colOff>
      <xdr:row>156</xdr:row>
      <xdr:rowOff>67628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E835A4-423A-4B64-9229-65A25787CA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904875</xdr:colOff>
      <xdr:row>63</xdr:row>
      <xdr:rowOff>65087</xdr:rowOff>
    </xdr:from>
    <xdr:to>
      <xdr:col>25</xdr:col>
      <xdr:colOff>79375</xdr:colOff>
      <xdr:row>79</xdr:row>
      <xdr:rowOff>14287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CC42E7-7331-4FB3-A809-3D18BE4F75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53F38-B39D-45D4-B437-5CEA5698569F}">
  <dimension ref="B1:H47"/>
  <sheetViews>
    <sheetView tabSelected="1" zoomScale="70" zoomScaleNormal="70" workbookViewId="0">
      <selection activeCell="K30" sqref="K30"/>
    </sheetView>
  </sheetViews>
  <sheetFormatPr defaultRowHeight="15" x14ac:dyDescent="0.25"/>
  <cols>
    <col min="2" max="2" width="55.42578125" style="93" customWidth="1"/>
    <col min="3" max="3" width="18.85546875" style="93" customWidth="1"/>
    <col min="4" max="4" width="78" style="93" customWidth="1"/>
    <col min="5" max="5" width="20.28515625" style="93" customWidth="1"/>
    <col min="6" max="6" width="17.140625" style="93" customWidth="1"/>
    <col min="7" max="7" width="18.28515625" style="93" customWidth="1"/>
    <col min="8" max="8" width="67.5703125" style="93" customWidth="1"/>
  </cols>
  <sheetData>
    <row r="1" spans="2:8" x14ac:dyDescent="0.25">
      <c r="H1" s="93" t="s">
        <v>877</v>
      </c>
    </row>
    <row r="5" spans="2:8" ht="15.75" thickBot="1" x14ac:dyDescent="0.3"/>
    <row r="6" spans="2:8" ht="15.75" thickBot="1" x14ac:dyDescent="0.3">
      <c r="B6" s="696" t="s">
        <v>435</v>
      </c>
      <c r="C6" s="94" t="s">
        <v>362</v>
      </c>
      <c r="D6" s="95" t="s">
        <v>363</v>
      </c>
      <c r="E6" s="96" t="s">
        <v>364</v>
      </c>
      <c r="F6" s="97" t="s">
        <v>365</v>
      </c>
      <c r="G6" s="98" t="s">
        <v>366</v>
      </c>
      <c r="H6" s="98" t="s">
        <v>436</v>
      </c>
    </row>
    <row r="7" spans="2:8" x14ac:dyDescent="0.25">
      <c r="B7" s="675" t="s">
        <v>328</v>
      </c>
      <c r="C7" s="107" t="s">
        <v>329</v>
      </c>
      <c r="D7" s="682" t="s">
        <v>416</v>
      </c>
      <c r="E7" s="100">
        <v>43435</v>
      </c>
      <c r="F7" s="688">
        <v>43800</v>
      </c>
      <c r="G7" s="101" t="s">
        <v>330</v>
      </c>
      <c r="H7" s="101"/>
    </row>
    <row r="8" spans="2:8" ht="25.5" x14ac:dyDescent="0.25">
      <c r="B8" s="676" t="s">
        <v>67</v>
      </c>
      <c r="C8" s="109" t="s">
        <v>329</v>
      </c>
      <c r="D8" s="683" t="s">
        <v>417</v>
      </c>
      <c r="E8" s="104">
        <v>43435</v>
      </c>
      <c r="F8" s="689">
        <v>43800</v>
      </c>
      <c r="G8" s="105" t="s">
        <v>330</v>
      </c>
      <c r="H8" s="105"/>
    </row>
    <row r="9" spans="2:8" x14ac:dyDescent="0.25">
      <c r="B9" s="677" t="s">
        <v>875</v>
      </c>
      <c r="C9" s="109" t="s">
        <v>331</v>
      </c>
      <c r="D9" s="684" t="s">
        <v>416</v>
      </c>
      <c r="E9" s="104">
        <v>43435</v>
      </c>
      <c r="F9" s="689">
        <v>43800</v>
      </c>
      <c r="G9" s="105" t="s">
        <v>330</v>
      </c>
      <c r="H9" s="105"/>
    </row>
    <row r="10" spans="2:8" ht="25.5" x14ac:dyDescent="0.25">
      <c r="B10" s="676" t="s">
        <v>332</v>
      </c>
      <c r="C10" s="109" t="s">
        <v>331</v>
      </c>
      <c r="D10" s="683" t="s">
        <v>419</v>
      </c>
      <c r="E10" s="104">
        <v>43435</v>
      </c>
      <c r="F10" s="689">
        <v>43800</v>
      </c>
      <c r="G10" s="105" t="s">
        <v>333</v>
      </c>
      <c r="H10" s="105"/>
    </row>
    <row r="11" spans="2:8" ht="25.5" x14ac:dyDescent="0.25">
      <c r="B11" s="677" t="s">
        <v>81</v>
      </c>
      <c r="C11" s="109" t="s">
        <v>331</v>
      </c>
      <c r="D11" s="683" t="s">
        <v>418</v>
      </c>
      <c r="E11" s="108">
        <v>43497</v>
      </c>
      <c r="F11" s="690">
        <v>43862</v>
      </c>
      <c r="G11" s="109" t="s">
        <v>330</v>
      </c>
      <c r="H11" s="109"/>
    </row>
    <row r="12" spans="2:8" x14ac:dyDescent="0.25">
      <c r="B12" s="746" t="s">
        <v>682</v>
      </c>
      <c r="C12" s="107" t="s">
        <v>329</v>
      </c>
      <c r="D12" s="683" t="s">
        <v>420</v>
      </c>
      <c r="E12" s="106">
        <v>43405</v>
      </c>
      <c r="F12" s="691">
        <v>43770</v>
      </c>
      <c r="G12" s="107" t="s">
        <v>330</v>
      </c>
      <c r="H12" s="107"/>
    </row>
    <row r="13" spans="2:8" x14ac:dyDescent="0.25">
      <c r="B13" s="677" t="s">
        <v>683</v>
      </c>
      <c r="C13" s="109" t="s">
        <v>331</v>
      </c>
      <c r="D13" s="685" t="s">
        <v>420</v>
      </c>
      <c r="E13" s="104">
        <v>43405</v>
      </c>
      <c r="F13" s="689">
        <v>43770</v>
      </c>
      <c r="G13" s="105" t="s">
        <v>330</v>
      </c>
      <c r="H13" s="105"/>
    </row>
    <row r="14" spans="2:8" x14ac:dyDescent="0.25">
      <c r="B14" s="677" t="s">
        <v>873</v>
      </c>
      <c r="C14" s="109" t="s">
        <v>331</v>
      </c>
      <c r="D14" s="683" t="s">
        <v>421</v>
      </c>
      <c r="E14" s="104">
        <v>43374</v>
      </c>
      <c r="F14" s="689">
        <v>43739</v>
      </c>
      <c r="G14" s="105" t="s">
        <v>330</v>
      </c>
      <c r="H14" s="105"/>
    </row>
    <row r="15" spans="2:8" x14ac:dyDescent="0.25">
      <c r="B15" s="676" t="s">
        <v>334</v>
      </c>
      <c r="C15" s="109" t="s">
        <v>331</v>
      </c>
      <c r="D15" s="683" t="s">
        <v>422</v>
      </c>
      <c r="E15" s="104">
        <v>43344</v>
      </c>
      <c r="F15" s="689">
        <v>43709</v>
      </c>
      <c r="G15" s="105" t="s">
        <v>330</v>
      </c>
      <c r="H15" s="105"/>
    </row>
    <row r="16" spans="2:8" x14ac:dyDescent="0.25">
      <c r="B16" s="677" t="s">
        <v>874</v>
      </c>
      <c r="C16" s="109" t="s">
        <v>331</v>
      </c>
      <c r="D16" s="683" t="s">
        <v>422</v>
      </c>
      <c r="E16" s="104">
        <v>43344</v>
      </c>
      <c r="F16" s="689">
        <v>43709</v>
      </c>
      <c r="G16" s="105" t="s">
        <v>330</v>
      </c>
      <c r="H16" s="105"/>
    </row>
    <row r="17" spans="2:8" x14ac:dyDescent="0.25">
      <c r="B17" s="679" t="s">
        <v>336</v>
      </c>
      <c r="C17" s="109" t="s">
        <v>331</v>
      </c>
      <c r="D17" s="683" t="s">
        <v>424</v>
      </c>
      <c r="E17" s="108">
        <v>43374</v>
      </c>
      <c r="F17" s="692">
        <v>43739</v>
      </c>
      <c r="G17" s="109" t="s">
        <v>330</v>
      </c>
      <c r="H17" s="109"/>
    </row>
    <row r="18" spans="2:8" x14ac:dyDescent="0.25">
      <c r="B18" s="678" t="s">
        <v>339</v>
      </c>
      <c r="C18" s="107" t="s">
        <v>340</v>
      </c>
      <c r="D18" s="685" t="s">
        <v>734</v>
      </c>
      <c r="E18" s="106">
        <v>43617</v>
      </c>
      <c r="F18" s="691">
        <v>43983</v>
      </c>
      <c r="G18" s="107" t="s">
        <v>330</v>
      </c>
      <c r="H18" s="107"/>
    </row>
    <row r="19" spans="2:8" x14ac:dyDescent="0.25">
      <c r="B19" s="680" t="s">
        <v>451</v>
      </c>
      <c r="C19" s="109" t="s">
        <v>340</v>
      </c>
      <c r="D19" s="683" t="s">
        <v>425</v>
      </c>
      <c r="E19" s="108">
        <v>43435</v>
      </c>
      <c r="F19" s="692">
        <v>43800</v>
      </c>
      <c r="G19" s="109" t="s">
        <v>330</v>
      </c>
      <c r="H19" s="109"/>
    </row>
    <row r="20" spans="2:8" x14ac:dyDescent="0.25">
      <c r="B20" s="676" t="s">
        <v>341</v>
      </c>
      <c r="C20" s="109" t="s">
        <v>340</v>
      </c>
      <c r="D20" s="683" t="s">
        <v>426</v>
      </c>
      <c r="E20" s="108">
        <v>43374</v>
      </c>
      <c r="F20" s="692">
        <v>43739</v>
      </c>
      <c r="G20" s="109" t="s">
        <v>330</v>
      </c>
      <c r="H20" s="109" t="s">
        <v>506</v>
      </c>
    </row>
    <row r="21" spans="2:8" x14ac:dyDescent="0.25">
      <c r="B21" s="678" t="s">
        <v>342</v>
      </c>
      <c r="C21" s="107" t="s">
        <v>340</v>
      </c>
      <c r="D21" s="685" t="s">
        <v>427</v>
      </c>
      <c r="E21" s="106">
        <v>43556</v>
      </c>
      <c r="F21" s="691">
        <v>43922</v>
      </c>
      <c r="G21" s="109" t="s">
        <v>330</v>
      </c>
      <c r="H21" s="109" t="s">
        <v>692</v>
      </c>
    </row>
    <row r="22" spans="2:8" x14ac:dyDescent="0.25">
      <c r="B22" s="676" t="s">
        <v>343</v>
      </c>
      <c r="C22" s="109" t="s">
        <v>340</v>
      </c>
      <c r="D22" s="683" t="s">
        <v>427</v>
      </c>
      <c r="E22" s="108">
        <v>43556</v>
      </c>
      <c r="F22" s="692">
        <v>43922</v>
      </c>
      <c r="G22" s="109" t="s">
        <v>330</v>
      </c>
      <c r="H22" s="109" t="s">
        <v>690</v>
      </c>
    </row>
    <row r="23" spans="2:8" ht="25.5" x14ac:dyDescent="0.25">
      <c r="B23" s="676" t="s">
        <v>344</v>
      </c>
      <c r="C23" s="109" t="s">
        <v>345</v>
      </c>
      <c r="D23" s="686" t="s">
        <v>428</v>
      </c>
      <c r="E23" s="108">
        <v>43466</v>
      </c>
      <c r="F23" s="692">
        <v>43739</v>
      </c>
      <c r="G23" s="109" t="s">
        <v>691</v>
      </c>
      <c r="H23" s="109"/>
    </row>
    <row r="24" spans="2:8" x14ac:dyDescent="0.25">
      <c r="B24" s="681" t="s">
        <v>346</v>
      </c>
      <c r="C24" s="697" t="s">
        <v>345</v>
      </c>
      <c r="D24" s="687" t="s">
        <v>429</v>
      </c>
      <c r="E24" s="111">
        <v>43466</v>
      </c>
      <c r="F24" s="693">
        <v>43739</v>
      </c>
      <c r="G24" s="109" t="s">
        <v>691</v>
      </c>
      <c r="H24" s="109"/>
    </row>
    <row r="25" spans="2:8" x14ac:dyDescent="0.25">
      <c r="B25" s="678" t="s">
        <v>347</v>
      </c>
      <c r="C25" s="107" t="s">
        <v>340</v>
      </c>
      <c r="D25" s="685" t="s">
        <v>429</v>
      </c>
      <c r="E25" s="106">
        <v>43466</v>
      </c>
      <c r="F25" s="691">
        <v>43739</v>
      </c>
      <c r="G25" s="109" t="s">
        <v>691</v>
      </c>
      <c r="H25" s="109"/>
    </row>
    <row r="26" spans="2:8" x14ac:dyDescent="0.25">
      <c r="B26" s="676" t="s">
        <v>348</v>
      </c>
      <c r="C26" s="109" t="s">
        <v>340</v>
      </c>
      <c r="D26" s="683" t="s">
        <v>429</v>
      </c>
      <c r="E26" s="108">
        <v>43374</v>
      </c>
      <c r="F26" s="692">
        <v>43739</v>
      </c>
      <c r="G26" s="109" t="s">
        <v>330</v>
      </c>
      <c r="H26" s="109"/>
    </row>
    <row r="27" spans="2:8" x14ac:dyDescent="0.25">
      <c r="B27" s="678" t="s">
        <v>349</v>
      </c>
      <c r="C27" s="107" t="s">
        <v>340</v>
      </c>
      <c r="D27" s="685" t="s">
        <v>427</v>
      </c>
      <c r="E27" s="108">
        <v>43556</v>
      </c>
      <c r="F27" s="690">
        <v>43922</v>
      </c>
      <c r="G27" s="112" t="s">
        <v>330</v>
      </c>
      <c r="H27" s="112"/>
    </row>
    <row r="28" spans="2:8" x14ac:dyDescent="0.25">
      <c r="B28" s="676" t="s">
        <v>350</v>
      </c>
      <c r="C28" s="109" t="s">
        <v>340</v>
      </c>
      <c r="D28" s="683" t="s">
        <v>427</v>
      </c>
      <c r="E28" s="612">
        <v>43556</v>
      </c>
      <c r="F28" s="694">
        <v>43922</v>
      </c>
      <c r="G28" s="105" t="s">
        <v>330</v>
      </c>
      <c r="H28" s="105"/>
    </row>
    <row r="29" spans="2:8" x14ac:dyDescent="0.25">
      <c r="B29" s="678" t="s">
        <v>351</v>
      </c>
      <c r="C29" s="107" t="s">
        <v>340</v>
      </c>
      <c r="D29" s="685" t="s">
        <v>427</v>
      </c>
      <c r="E29" s="612">
        <v>43556</v>
      </c>
      <c r="F29" s="694">
        <v>43922</v>
      </c>
      <c r="G29" s="112" t="s">
        <v>330</v>
      </c>
      <c r="H29" s="112"/>
    </row>
    <row r="30" spans="2:8" x14ac:dyDescent="0.25">
      <c r="B30" s="676" t="s">
        <v>352</v>
      </c>
      <c r="C30" s="109" t="s">
        <v>340</v>
      </c>
      <c r="D30" s="683" t="s">
        <v>427</v>
      </c>
      <c r="E30" s="612">
        <v>43556</v>
      </c>
      <c r="F30" s="694">
        <v>43922</v>
      </c>
      <c r="G30" s="105" t="s">
        <v>330</v>
      </c>
      <c r="H30" s="105"/>
    </row>
    <row r="31" spans="2:8" x14ac:dyDescent="0.25">
      <c r="B31" s="678" t="s">
        <v>353</v>
      </c>
      <c r="C31" s="107" t="s">
        <v>340</v>
      </c>
      <c r="D31" s="685" t="s">
        <v>427</v>
      </c>
      <c r="E31" s="612">
        <v>43556</v>
      </c>
      <c r="F31" s="694">
        <v>43922</v>
      </c>
      <c r="G31" s="112" t="s">
        <v>330</v>
      </c>
      <c r="H31" s="112"/>
    </row>
    <row r="32" spans="2:8" x14ac:dyDescent="0.25">
      <c r="B32" s="676" t="s">
        <v>354</v>
      </c>
      <c r="C32" s="109" t="s">
        <v>340</v>
      </c>
      <c r="D32" s="683" t="s">
        <v>427</v>
      </c>
      <c r="E32" s="612">
        <v>43556</v>
      </c>
      <c r="F32" s="694">
        <v>43922</v>
      </c>
      <c r="G32" s="105" t="s">
        <v>330</v>
      </c>
      <c r="H32" s="105"/>
    </row>
    <row r="33" spans="2:8" x14ac:dyDescent="0.25">
      <c r="B33" s="676" t="s">
        <v>355</v>
      </c>
      <c r="C33" s="109" t="s">
        <v>340</v>
      </c>
      <c r="D33" s="683" t="s">
        <v>427</v>
      </c>
      <c r="E33" s="106">
        <v>43556</v>
      </c>
      <c r="F33" s="691">
        <v>43922</v>
      </c>
      <c r="G33" s="105" t="s">
        <v>330</v>
      </c>
      <c r="H33" s="105"/>
    </row>
    <row r="34" spans="2:8" x14ac:dyDescent="0.25">
      <c r="B34" s="676" t="s">
        <v>356</v>
      </c>
      <c r="C34" s="109" t="s">
        <v>340</v>
      </c>
      <c r="D34" s="683" t="s">
        <v>430</v>
      </c>
      <c r="E34" s="104">
        <v>43282</v>
      </c>
      <c r="F34" s="689" t="s">
        <v>338</v>
      </c>
      <c r="G34" s="105"/>
      <c r="H34" s="105" t="s">
        <v>775</v>
      </c>
    </row>
    <row r="35" spans="2:8" x14ac:dyDescent="0.25">
      <c r="B35" s="676" t="s">
        <v>357</v>
      </c>
      <c r="C35" s="109" t="s">
        <v>340</v>
      </c>
      <c r="D35" s="683" t="s">
        <v>424</v>
      </c>
      <c r="E35" s="104">
        <v>43374</v>
      </c>
      <c r="F35" s="689">
        <v>43739</v>
      </c>
      <c r="G35" s="105" t="s">
        <v>330</v>
      </c>
      <c r="H35" s="105"/>
    </row>
    <row r="36" spans="2:8" ht="25.5" x14ac:dyDescent="0.25">
      <c r="B36" s="676" t="s">
        <v>602</v>
      </c>
      <c r="C36" s="109" t="s">
        <v>358</v>
      </c>
      <c r="D36" s="683" t="s">
        <v>431</v>
      </c>
      <c r="E36" s="108">
        <v>43586</v>
      </c>
      <c r="F36" s="692">
        <v>43952</v>
      </c>
      <c r="G36" s="109" t="s">
        <v>330</v>
      </c>
      <c r="H36" s="109"/>
    </row>
    <row r="37" spans="2:8" x14ac:dyDescent="0.25">
      <c r="B37" s="678" t="s">
        <v>359</v>
      </c>
      <c r="C37" s="107" t="s">
        <v>358</v>
      </c>
      <c r="D37" s="683" t="s">
        <v>433</v>
      </c>
      <c r="E37" s="106">
        <v>43525</v>
      </c>
      <c r="F37" s="691">
        <v>43891</v>
      </c>
      <c r="G37" s="107" t="s">
        <v>330</v>
      </c>
      <c r="H37" s="107"/>
    </row>
    <row r="38" spans="2:8" x14ac:dyDescent="0.25">
      <c r="B38" s="676" t="s">
        <v>360</v>
      </c>
      <c r="C38" s="109" t="s">
        <v>358</v>
      </c>
      <c r="D38" s="683" t="s">
        <v>432</v>
      </c>
      <c r="E38" s="108">
        <v>43435</v>
      </c>
      <c r="F38" s="692">
        <v>43800</v>
      </c>
      <c r="G38" s="109" t="s">
        <v>330</v>
      </c>
      <c r="H38" s="109"/>
    </row>
    <row r="39" spans="2:8" x14ac:dyDescent="0.25">
      <c r="B39" s="676" t="s">
        <v>361</v>
      </c>
      <c r="C39" s="109" t="s">
        <v>358</v>
      </c>
      <c r="D39" s="683" t="s">
        <v>434</v>
      </c>
      <c r="E39" s="104">
        <v>43313</v>
      </c>
      <c r="F39" s="695">
        <v>43678</v>
      </c>
      <c r="G39" s="109" t="s">
        <v>330</v>
      </c>
      <c r="H39" s="109"/>
    </row>
    <row r="40" spans="2:8" ht="15.75" thickBot="1" x14ac:dyDescent="0.3">
      <c r="B40" s="703" t="s">
        <v>729</v>
      </c>
      <c r="C40" s="698" t="s">
        <v>340</v>
      </c>
      <c r="D40" s="673" t="s">
        <v>730</v>
      </c>
      <c r="E40" s="700">
        <v>43586</v>
      </c>
      <c r="F40" s="701">
        <v>43952</v>
      </c>
      <c r="G40" s="674" t="s">
        <v>330</v>
      </c>
      <c r="H40" s="674"/>
    </row>
    <row r="41" spans="2:8" x14ac:dyDescent="0.25">
      <c r="B41" s="670"/>
      <c r="C41" s="670"/>
      <c r="D41" s="670"/>
    </row>
    <row r="42" spans="2:8" x14ac:dyDescent="0.25">
      <c r="C42" s="702"/>
      <c r="D42" s="702"/>
    </row>
    <row r="43" spans="2:8" ht="15.75" thickBot="1" x14ac:dyDescent="0.3">
      <c r="B43" s="93" t="s">
        <v>505</v>
      </c>
    </row>
    <row r="44" spans="2:8" ht="15.75" thickBot="1" x14ac:dyDescent="0.3">
      <c r="B44" s="113" t="s">
        <v>435</v>
      </c>
      <c r="C44" s="114" t="s">
        <v>362</v>
      </c>
      <c r="D44" s="113" t="s">
        <v>363</v>
      </c>
      <c r="E44" s="115" t="s">
        <v>364</v>
      </c>
      <c r="F44" s="115" t="s">
        <v>365</v>
      </c>
      <c r="G44" s="98" t="s">
        <v>366</v>
      </c>
      <c r="H44" s="116" t="s">
        <v>436</v>
      </c>
    </row>
    <row r="45" spans="2:8" x14ac:dyDescent="0.25">
      <c r="B45" s="117" t="s">
        <v>337</v>
      </c>
      <c r="C45" s="118" t="s">
        <v>331</v>
      </c>
      <c r="D45" s="99" t="s">
        <v>338</v>
      </c>
      <c r="E45" s="118" t="s">
        <v>338</v>
      </c>
      <c r="F45" s="118" t="s">
        <v>338</v>
      </c>
      <c r="G45" s="119" t="s">
        <v>338</v>
      </c>
      <c r="H45" s="117" t="s">
        <v>338</v>
      </c>
    </row>
    <row r="46" spans="2:8" x14ac:dyDescent="0.25">
      <c r="B46" s="102" t="s">
        <v>335</v>
      </c>
      <c r="C46" s="109" t="s">
        <v>331</v>
      </c>
      <c r="D46" s="103" t="s">
        <v>773</v>
      </c>
      <c r="E46" s="108">
        <v>43282</v>
      </c>
      <c r="F46" s="108">
        <v>43647</v>
      </c>
      <c r="G46" s="120" t="s">
        <v>330</v>
      </c>
      <c r="H46" s="110" t="s">
        <v>774</v>
      </c>
    </row>
    <row r="47" spans="2:8" ht="15.75" thickBot="1" x14ac:dyDescent="0.3">
      <c r="B47" s="712" t="s">
        <v>367</v>
      </c>
      <c r="C47" s="713" t="s">
        <v>331</v>
      </c>
      <c r="D47" s="714" t="s">
        <v>423</v>
      </c>
      <c r="E47" s="699">
        <v>43405</v>
      </c>
      <c r="F47" s="715">
        <v>43770</v>
      </c>
      <c r="G47" s="716" t="s">
        <v>330</v>
      </c>
      <c r="H47" s="717"/>
    </row>
  </sheetData>
  <hyperlinks>
    <hyperlink ref="B7" location="'Total GVA'!A1" display="Total GVA" xr:uid="{049C06A4-9036-4990-8704-D5E272828CAC}"/>
    <hyperlink ref="B8" location="'GVA per head'!A1" display="GVA per head" xr:uid="{1897FB58-C7A2-4256-9EBB-69179C66AAEC}"/>
    <hyperlink ref="B10" location="'GVA per employee'!A1" display="GVA per employee" xr:uid="{67889E2A-2E02-45A8-AE8F-CC2013A65783}"/>
    <hyperlink ref="B12" location="'Enterprise Stock'!A1" display="Total Enterprise Stock" xr:uid="{2E316426-FA29-444E-B647-5C594DADCE9C}"/>
    <hyperlink ref="B13" location="'Enterprise Births'!A1" display="Enterprise Birth Rate " xr:uid="{CD371438-4D6D-4CE2-8F99-2838EB5EA102}"/>
    <hyperlink ref="B14" location="'Enterprises by Sector'!A1" display="Enterprises by Sector" xr:uid="{664C66F5-30BD-455C-A058-99A5F5D47429}"/>
    <hyperlink ref="B15" location="'Total Jobs'!A1" display="Total Jobs" xr:uid="{103D4B80-2C70-4FEF-A5E4-5CB838CC90E1}"/>
    <hyperlink ref="B16" location="'Jobs by Sector'!A1" display="Jobs by Sector" xr:uid="{154DFDEA-631D-424C-885E-E000AB13B890}"/>
    <hyperlink ref="B47" location="'Exports Nuts 3'!A1" display="Exports" xr:uid="{9AEE107E-8455-46E5-9009-49D25775E5F9}"/>
    <hyperlink ref="B46" location="'Regional FDI'!A1" display="Inward Investment - Number of Regional FDI Projects" xr:uid="{22CC9758-A8A9-4ADE-825D-A0AB2C8B2881}"/>
    <hyperlink ref="B17" location="'Business Innovation'!A1" display="Business Innovation" xr:uid="{CD956C4B-252C-4BC5-8702-0C14D7D9F3A8}"/>
    <hyperlink ref="B18" location="'Total Population'!A1" display="Mid-year population estimates" xr:uid="{E7CDF408-8FAB-4942-A26F-E18407C18F86}"/>
    <hyperlink ref="B19" location="'Life Expectancy'!A1" display="Healthy Life Expectancy at Birth - (Males and Females)" xr:uid="{9D2DD0B3-A8E6-4A50-A408-FE0F53A0EFFE}"/>
    <hyperlink ref="B20" location="Earnings!A1" display="Average Annual Earnings - Workplace and Residential Based" xr:uid="{B43BE30D-4827-43A5-A71D-1C3B5723A41B}"/>
    <hyperlink ref="B21" location="'Employment Rate'!A1" display="Employment rate of working age population" xr:uid="{32055F88-E137-420B-B67A-C7D26B5167F9}"/>
    <hyperlink ref="B22" location="'Unemployment rate'!A1" display="Unemployment rate of working age population" xr:uid="{DBABA902-E6FC-4B86-8623-F8138E17590F}"/>
    <hyperlink ref="B23" location="'School Readiness'!A1" display="School readiness - % of children achieving a good level of development at the end of reception" xr:uid="{328FAB2D-2503-42DC-B907-310701A95B23}"/>
    <hyperlink ref="B24" location="'Progress 8'!A1" display="Progress 8 score" xr:uid="{1FDC8A22-7C9B-4A15-AB50-A59673A04A24}"/>
    <hyperlink ref="B25" location="Apprenticeships!A1" display="Number of Apprenticeships" xr:uid="{7B0D7524-E047-42C5-B773-CAC835D5E9E4}"/>
    <hyperlink ref="B26" location="'Neets '!A1" display="% aged 16-17 NEET" xr:uid="{1372990D-616D-4942-9D33-D141C817470F}"/>
    <hyperlink ref="B27" location="Qualifications!A1" display="% of WAP with NVQ 4+" xr:uid="{4247004E-0D9B-478E-BA1E-7A266BD51795}"/>
    <hyperlink ref="B28" location="Qualifications!A1" display="% of WAP with NVQ 3" xr:uid="{379592C5-AE05-4321-850B-591FC2D37017}"/>
    <hyperlink ref="B29" location="Qualifications!A1" display="% of WAP with NVQ 2" xr:uid="{5B76A185-0135-4F19-9E23-6143CB25F44B}"/>
    <hyperlink ref="B30" location="Qualifications!A1" display="% of WAP with NVQ 1" xr:uid="{D93A5D58-9AF6-4ED6-9795-16EFA2557165}"/>
    <hyperlink ref="B31" location="Qualifications!A1" display="% of WAP with trade apprenticeships" xr:uid="{8A138DE6-C666-4663-82A2-03106B16FAF8}"/>
    <hyperlink ref="B32" location="Qualifications!A1" display="% of WAP with other qualifications" xr:uid="{9CF22FCC-31E4-42E4-9DDA-B1E2DD7A10B3}"/>
    <hyperlink ref="B33" location="Qualifications!A1" display="% of WAP with no qualifications" xr:uid="{C76B2DAE-9A0F-416F-B8F0-DA2596A0E73B}"/>
    <hyperlink ref="B34" location="'Graduation Retention '!A1" display="Graduation Retention" xr:uid="{7F2A68E3-AAB9-4709-8BE6-9A8B8D7CCE09}"/>
    <hyperlink ref="B35" location="'HE Research Funding'!A1" display="HE Research Funding" xr:uid="{104410A2-354C-4C9E-AC93-81F9154F2268}"/>
    <hyperlink ref="B36" location="'Dwelling Stock'!A1" display="Total Dwelling Stock" xr:uid="{663D7E55-FA28-42CD-9314-662C04B8F426}"/>
    <hyperlink ref="B37" location="'House Price to Income ratio'!A1" display="House Price to Income Ratio" xr:uid="{DE919F57-8780-4531-9255-D5D9382F1AFB}"/>
    <hyperlink ref="B38" location="Broadband!A1" display="Broadband connectivity" xr:uid="{36FAAAB5-BADC-40A7-B923-E33672C295B9}"/>
    <hyperlink ref="B39" location="'Visitor Economy'!A1" display="Visitor Numbers" xr:uid="{5022BA04-7F0C-49B0-998F-9AB0EC49AA74}"/>
    <hyperlink ref="B11" location="'GVA per Hour'!A1" display="GVA per hour" xr:uid="{8500B2DF-C09D-4C6C-AAB0-B630E3BFB4C0}"/>
    <hyperlink ref="B40" location="'GDHI '!A1" display="Total Gross Disposable Household Income and per person " xr:uid="{47AB33AB-BEDD-4662-B81A-CCF48242FB5B}"/>
    <hyperlink ref="B9" location="'GVA by Sector'!A1" display="GVA by Sector" xr:uid="{9A92AB5A-EB48-44DA-9A4B-6A1F915B017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F792A-BD24-40FB-BCAA-D94ADFFAB761}">
  <dimension ref="A1:Z181"/>
  <sheetViews>
    <sheetView topLeftCell="A120" zoomScale="70" zoomScaleNormal="70" workbookViewId="0">
      <selection activeCell="I99" sqref="I99"/>
    </sheetView>
  </sheetViews>
  <sheetFormatPr defaultRowHeight="15" x14ac:dyDescent="0.25"/>
  <cols>
    <col min="1" max="2" width="9.140625" style="93"/>
    <col min="3" max="3" width="30.85546875" style="223" customWidth="1"/>
    <col min="4" max="9" width="10.28515625" style="93" bestFit="1" customWidth="1"/>
    <col min="10" max="10" width="10.140625" style="93" customWidth="1"/>
    <col min="11" max="12" width="10.140625" style="223" customWidth="1"/>
    <col min="13" max="13" width="9.140625" style="93"/>
    <col min="14" max="14" width="27.28515625" style="223" customWidth="1"/>
    <col min="15" max="15" width="10.28515625" style="93" bestFit="1" customWidth="1"/>
    <col min="16" max="16" width="10.140625" style="93" bestFit="1" customWidth="1"/>
    <col min="17" max="20" width="10.28515625" style="93" bestFit="1" customWidth="1"/>
    <col min="21" max="21" width="9.140625" style="93"/>
    <col min="22" max="23" width="9.28515625" style="93" bestFit="1" customWidth="1"/>
    <col min="24" max="26" width="9.140625" style="93"/>
  </cols>
  <sheetData>
    <row r="1" spans="2:23" x14ac:dyDescent="0.25">
      <c r="B1" s="121" t="s">
        <v>398</v>
      </c>
      <c r="L1" s="800" t="s">
        <v>876</v>
      </c>
    </row>
    <row r="3" spans="2:23" ht="29.25" customHeight="1" x14ac:dyDescent="0.25">
      <c r="C3" s="292" t="s">
        <v>87</v>
      </c>
      <c r="N3" s="292" t="s">
        <v>88</v>
      </c>
    </row>
    <row r="4" spans="2:23" ht="42" customHeight="1" x14ac:dyDescent="0.25">
      <c r="D4" s="232">
        <v>2012</v>
      </c>
      <c r="E4" s="232">
        <v>2013</v>
      </c>
      <c r="F4" s="232">
        <v>2014</v>
      </c>
      <c r="G4" s="232">
        <v>2015</v>
      </c>
      <c r="H4" s="232">
        <v>2016</v>
      </c>
      <c r="I4" s="232">
        <v>2017</v>
      </c>
      <c r="K4" s="297" t="s">
        <v>411</v>
      </c>
      <c r="L4" s="297" t="s">
        <v>412</v>
      </c>
      <c r="O4" s="232">
        <v>2012</v>
      </c>
      <c r="P4" s="232">
        <v>2013</v>
      </c>
      <c r="Q4" s="232">
        <v>2014</v>
      </c>
      <c r="R4" s="232">
        <v>2015</v>
      </c>
      <c r="S4" s="232">
        <v>2016</v>
      </c>
      <c r="T4" s="232">
        <v>2017</v>
      </c>
      <c r="V4" s="297" t="s">
        <v>411</v>
      </c>
      <c r="W4" s="297" t="s">
        <v>412</v>
      </c>
    </row>
    <row r="5" spans="2:23" x14ac:dyDescent="0.25">
      <c r="C5" s="293" t="s">
        <v>85</v>
      </c>
      <c r="D5" s="276">
        <f>D87</f>
        <v>323585</v>
      </c>
      <c r="E5" s="276">
        <f t="shared" ref="E5:I5" si="0">E87</f>
        <v>332430</v>
      </c>
      <c r="F5" s="276">
        <f t="shared" si="0"/>
        <v>343870</v>
      </c>
      <c r="G5" s="276">
        <f t="shared" si="0"/>
        <v>359930</v>
      </c>
      <c r="H5" s="276">
        <f t="shared" si="0"/>
        <v>381615</v>
      </c>
      <c r="I5" s="276">
        <f t="shared" si="0"/>
        <v>391610</v>
      </c>
      <c r="J5" s="277"/>
      <c r="K5" s="298">
        <f>I5-H5</f>
        <v>9995</v>
      </c>
      <c r="L5" s="299">
        <f>(I5-H5)/H5</f>
        <v>2.6191318475426804E-2</v>
      </c>
      <c r="N5" s="293" t="s">
        <v>85</v>
      </c>
      <c r="O5" s="136">
        <f>O87</f>
        <v>330.14589023282997</v>
      </c>
      <c r="P5" s="136">
        <f t="shared" ref="P5:T5" si="1">P87</f>
        <v>337.19076265890482</v>
      </c>
      <c r="Q5" s="136">
        <f t="shared" si="1"/>
        <v>346.34895803221985</v>
      </c>
      <c r="R5" s="136">
        <f t="shared" si="1"/>
        <v>359.86695131013045</v>
      </c>
      <c r="S5" s="136">
        <f t="shared" si="1"/>
        <v>378.00890841638022</v>
      </c>
      <c r="T5" s="136">
        <f t="shared" si="1"/>
        <v>384.57953988923884</v>
      </c>
      <c r="V5" s="276">
        <f>T5-S5</f>
        <v>6.5706314728586221</v>
      </c>
      <c r="W5" s="278">
        <f>(T5-S5)/S5</f>
        <v>1.738221329329364E-2</v>
      </c>
    </row>
    <row r="6" spans="2:23" x14ac:dyDescent="0.25">
      <c r="C6" s="294" t="s">
        <v>113</v>
      </c>
      <c r="D6" s="279">
        <v>2372645</v>
      </c>
      <c r="E6" s="280">
        <v>2448530</v>
      </c>
      <c r="F6" s="281">
        <v>2550595</v>
      </c>
      <c r="G6" s="282">
        <v>2671700</v>
      </c>
      <c r="H6" s="283">
        <v>2833510</v>
      </c>
      <c r="I6" s="283">
        <v>2925600</v>
      </c>
      <c r="J6" s="284"/>
      <c r="K6" s="298">
        <f t="shared" ref="K6:K7" si="2">I6-H6</f>
        <v>92090</v>
      </c>
      <c r="L6" s="299">
        <f t="shared" ref="L6:L7" si="3">(I6-H6)/H6</f>
        <v>3.2500326450233104E-2</v>
      </c>
      <c r="N6" s="294" t="s">
        <v>113</v>
      </c>
      <c r="O6" s="136">
        <v>372.44233304654279</v>
      </c>
      <c r="P6" s="136">
        <v>381.95226898394952</v>
      </c>
      <c r="Q6" s="136">
        <v>394.84879982820189</v>
      </c>
      <c r="R6" s="136">
        <v>410.3361395879474</v>
      </c>
      <c r="S6" s="136">
        <v>431.62132422082152</v>
      </c>
      <c r="T6" s="136">
        <v>443.00270370049748</v>
      </c>
      <c r="V6" s="276">
        <f t="shared" ref="V6:V7" si="4">T6-S6</f>
        <v>11.381379479675957</v>
      </c>
      <c r="W6" s="278">
        <f t="shared" ref="W6:W7" si="5">(T6-S6)/S6</f>
        <v>2.6368899868934963E-2</v>
      </c>
    </row>
    <row r="7" spans="2:23" x14ac:dyDescent="0.25">
      <c r="C7" s="294" t="s">
        <v>90</v>
      </c>
      <c r="D7" s="279">
        <v>2070085</v>
      </c>
      <c r="E7" s="280">
        <v>2140770</v>
      </c>
      <c r="F7" s="281">
        <v>2235050</v>
      </c>
      <c r="G7" s="282">
        <v>2347740</v>
      </c>
      <c r="H7" s="283">
        <v>2498605</v>
      </c>
      <c r="I7" s="283">
        <v>2580505</v>
      </c>
      <c r="J7" s="284"/>
      <c r="K7" s="298">
        <f t="shared" si="2"/>
        <v>81900</v>
      </c>
      <c r="L7" s="299">
        <f t="shared" si="3"/>
        <v>3.2778290285979575E-2</v>
      </c>
      <c r="N7" s="294" t="s">
        <v>90</v>
      </c>
      <c r="O7" s="136">
        <v>386.97713520775488</v>
      </c>
      <c r="P7" s="136">
        <v>397.42644207921325</v>
      </c>
      <c r="Q7" s="136">
        <v>411.48548681731251</v>
      </c>
      <c r="R7" s="136">
        <v>428.52662855095213</v>
      </c>
      <c r="S7" s="136">
        <v>452.08836415429545</v>
      </c>
      <c r="T7" s="136">
        <v>463.95746953897225</v>
      </c>
      <c r="V7" s="276">
        <f t="shared" si="4"/>
        <v>11.8691053846768</v>
      </c>
      <c r="W7" s="278">
        <f t="shared" si="5"/>
        <v>2.6253950169409658E-2</v>
      </c>
    </row>
    <row r="8" spans="2:23" x14ac:dyDescent="0.25">
      <c r="C8" s="295"/>
      <c r="D8" s="285"/>
      <c r="E8" s="286"/>
      <c r="F8" s="287"/>
      <c r="G8" s="47"/>
      <c r="H8" s="284"/>
      <c r="I8" s="284"/>
      <c r="J8" s="284"/>
      <c r="K8" s="300"/>
      <c r="L8" s="301"/>
      <c r="N8" s="295"/>
      <c r="O8" s="163"/>
      <c r="P8" s="163"/>
      <c r="Q8" s="163"/>
      <c r="R8" s="163"/>
      <c r="S8" s="163"/>
      <c r="T8" s="163"/>
      <c r="V8" s="277"/>
      <c r="W8" s="288"/>
    </row>
    <row r="9" spans="2:23" x14ac:dyDescent="0.25">
      <c r="C9" s="294" t="s">
        <v>452</v>
      </c>
      <c r="D9" s="279">
        <f>D91</f>
        <v>31285</v>
      </c>
      <c r="E9" s="279">
        <f t="shared" ref="E9:I9" si="6">E91</f>
        <v>32085</v>
      </c>
      <c r="F9" s="279">
        <f t="shared" si="6"/>
        <v>33385</v>
      </c>
      <c r="G9" s="279">
        <f t="shared" si="6"/>
        <v>34950</v>
      </c>
      <c r="H9" s="279">
        <f t="shared" si="6"/>
        <v>37485</v>
      </c>
      <c r="I9" s="279">
        <f t="shared" si="6"/>
        <v>38505</v>
      </c>
      <c r="J9" s="284"/>
      <c r="K9" s="300"/>
      <c r="L9" s="301"/>
      <c r="N9" s="294" t="s">
        <v>452</v>
      </c>
      <c r="O9" s="136">
        <f>O91</f>
        <v>272.82637132641491</v>
      </c>
      <c r="P9" s="136">
        <f t="shared" ref="P9:T9" si="7">P91</f>
        <v>278.515625</v>
      </c>
      <c r="Q9" s="136">
        <f t="shared" si="7"/>
        <v>288.02519195927874</v>
      </c>
      <c r="R9" s="136">
        <f t="shared" si="7"/>
        <v>299.63991769547323</v>
      </c>
      <c r="S9" s="136">
        <f t="shared" si="7"/>
        <v>318.45212811146041</v>
      </c>
      <c r="T9" s="136">
        <f t="shared" si="7"/>
        <v>324.6353595818228</v>
      </c>
      <c r="V9" s="277"/>
      <c r="W9" s="288"/>
    </row>
    <row r="10" spans="2:23" x14ac:dyDescent="0.25">
      <c r="C10" s="294" t="s">
        <v>453</v>
      </c>
      <c r="D10" s="279">
        <f t="shared" ref="D10:I18" si="8">D92</f>
        <v>33195</v>
      </c>
      <c r="E10" s="279">
        <f t="shared" si="8"/>
        <v>34230</v>
      </c>
      <c r="F10" s="279">
        <f t="shared" si="8"/>
        <v>35860</v>
      </c>
      <c r="G10" s="279">
        <f t="shared" si="8"/>
        <v>37880</v>
      </c>
      <c r="H10" s="279">
        <f t="shared" si="8"/>
        <v>40075</v>
      </c>
      <c r="I10" s="279">
        <f t="shared" si="8"/>
        <v>40550</v>
      </c>
      <c r="J10" s="284"/>
      <c r="K10" s="300"/>
      <c r="L10" s="301"/>
      <c r="N10" s="294" t="s">
        <v>453</v>
      </c>
      <c r="O10" s="136">
        <f t="shared" ref="O10:T18" si="9">O92</f>
        <v>381.20119430408818</v>
      </c>
      <c r="P10" s="136">
        <f t="shared" si="9"/>
        <v>389.9077343661009</v>
      </c>
      <c r="Q10" s="136">
        <f t="shared" si="9"/>
        <v>404.05633802816902</v>
      </c>
      <c r="R10" s="136">
        <f t="shared" si="9"/>
        <v>421.1696686680009</v>
      </c>
      <c r="S10" s="136">
        <f t="shared" si="9"/>
        <v>439.32251699188777</v>
      </c>
      <c r="T10" s="136">
        <f t="shared" si="9"/>
        <v>438.52060127608956</v>
      </c>
      <c r="V10" s="277"/>
      <c r="W10" s="288"/>
    </row>
    <row r="11" spans="2:23" ht="43.5" customHeight="1" x14ac:dyDescent="0.25">
      <c r="C11" s="294" t="s">
        <v>72</v>
      </c>
      <c r="D11" s="279">
        <f t="shared" si="8"/>
        <v>66275</v>
      </c>
      <c r="E11" s="279">
        <f t="shared" si="8"/>
        <v>67730</v>
      </c>
      <c r="F11" s="279">
        <f t="shared" si="8"/>
        <v>69925</v>
      </c>
      <c r="G11" s="279">
        <f t="shared" si="8"/>
        <v>74450</v>
      </c>
      <c r="H11" s="279">
        <f t="shared" si="8"/>
        <v>76160</v>
      </c>
      <c r="I11" s="279">
        <f t="shared" si="8"/>
        <v>78460</v>
      </c>
      <c r="J11" s="284"/>
      <c r="K11" s="300"/>
      <c r="L11" s="301"/>
      <c r="N11" s="294" t="s">
        <v>72</v>
      </c>
      <c r="O11" s="136">
        <f t="shared" si="9"/>
        <v>312.19087097837865</v>
      </c>
      <c r="P11" s="136">
        <f t="shared" si="9"/>
        <v>317.23653395784544</v>
      </c>
      <c r="Q11" s="136">
        <f t="shared" si="9"/>
        <v>325.42932936193978</v>
      </c>
      <c r="R11" s="136">
        <f t="shared" si="9"/>
        <v>344.34114980805697</v>
      </c>
      <c r="S11" s="136">
        <f t="shared" si="9"/>
        <v>349.48604992657857</v>
      </c>
      <c r="T11" s="136">
        <f t="shared" si="9"/>
        <v>357.26970538682207</v>
      </c>
      <c r="V11" s="277"/>
      <c r="W11" s="288"/>
    </row>
    <row r="12" spans="2:23" x14ac:dyDescent="0.25">
      <c r="C12" s="294" t="s">
        <v>455</v>
      </c>
      <c r="D12" s="279">
        <f t="shared" si="8"/>
        <v>63580</v>
      </c>
      <c r="E12" s="279">
        <f t="shared" si="8"/>
        <v>65655</v>
      </c>
      <c r="F12" s="279">
        <f t="shared" si="8"/>
        <v>68120</v>
      </c>
      <c r="G12" s="279">
        <f t="shared" si="8"/>
        <v>72580</v>
      </c>
      <c r="H12" s="279">
        <f t="shared" si="8"/>
        <v>81790</v>
      </c>
      <c r="I12" s="279">
        <f t="shared" si="8"/>
        <v>85990</v>
      </c>
      <c r="J12" s="284"/>
      <c r="K12" s="300"/>
      <c r="L12" s="301"/>
      <c r="N12" s="294" t="s">
        <v>455</v>
      </c>
      <c r="O12" s="136">
        <f t="shared" si="9"/>
        <v>324.35465768799099</v>
      </c>
      <c r="P12" s="136">
        <f t="shared" si="9"/>
        <v>333.10502283105023</v>
      </c>
      <c r="Q12" s="136">
        <f t="shared" si="9"/>
        <v>343.32946928078223</v>
      </c>
      <c r="R12" s="136">
        <f t="shared" si="9"/>
        <v>363.19055244195357</v>
      </c>
      <c r="S12" s="136">
        <f t="shared" si="9"/>
        <v>405.42282145335577</v>
      </c>
      <c r="T12" s="136">
        <f t="shared" si="9"/>
        <v>423.32496430857088</v>
      </c>
      <c r="V12" s="277"/>
      <c r="W12" s="288"/>
    </row>
    <row r="13" spans="2:23" ht="27" customHeight="1" x14ac:dyDescent="0.25">
      <c r="C13" s="294" t="s">
        <v>456</v>
      </c>
      <c r="D13" s="279">
        <f t="shared" si="8"/>
        <v>33855</v>
      </c>
      <c r="E13" s="279">
        <f t="shared" si="8"/>
        <v>35200</v>
      </c>
      <c r="F13" s="279">
        <f t="shared" si="8"/>
        <v>36215</v>
      </c>
      <c r="G13" s="279">
        <f t="shared" si="8"/>
        <v>36835</v>
      </c>
      <c r="H13" s="279">
        <f t="shared" si="8"/>
        <v>37855</v>
      </c>
      <c r="I13" s="279">
        <f t="shared" si="8"/>
        <v>37795</v>
      </c>
      <c r="J13" s="284"/>
      <c r="K13" s="300"/>
      <c r="L13" s="301"/>
      <c r="N13" s="294" t="s">
        <v>456</v>
      </c>
      <c r="O13" s="136">
        <f t="shared" si="9"/>
        <v>323.25981094242337</v>
      </c>
      <c r="P13" s="136">
        <f t="shared" si="9"/>
        <v>334.21952145841249</v>
      </c>
      <c r="Q13" s="136">
        <f t="shared" si="9"/>
        <v>341.29676750541893</v>
      </c>
      <c r="R13" s="136">
        <f t="shared" si="9"/>
        <v>345.15554722638683</v>
      </c>
      <c r="S13" s="136">
        <f t="shared" si="9"/>
        <v>352.00855495629531</v>
      </c>
      <c r="T13" s="136">
        <f t="shared" si="9"/>
        <v>349.21001570729004</v>
      </c>
      <c r="V13" s="277"/>
      <c r="W13" s="288"/>
    </row>
    <row r="14" spans="2:23" ht="34.5" customHeight="1" x14ac:dyDescent="0.25">
      <c r="C14" s="296" t="s">
        <v>457</v>
      </c>
      <c r="D14" s="279">
        <f t="shared" si="8"/>
        <v>36035</v>
      </c>
      <c r="E14" s="279">
        <f t="shared" si="8"/>
        <v>37370</v>
      </c>
      <c r="F14" s="279">
        <f t="shared" si="8"/>
        <v>38970</v>
      </c>
      <c r="G14" s="279">
        <f t="shared" si="8"/>
        <v>40665</v>
      </c>
      <c r="H14" s="279">
        <f t="shared" si="8"/>
        <v>43895</v>
      </c>
      <c r="I14" s="279">
        <f t="shared" si="8"/>
        <v>45255</v>
      </c>
      <c r="J14" s="284"/>
      <c r="K14" s="300"/>
      <c r="L14" s="301"/>
      <c r="N14" s="296" t="s">
        <v>457</v>
      </c>
      <c r="O14" s="136">
        <f t="shared" si="9"/>
        <v>364.65290427039065</v>
      </c>
      <c r="P14" s="136">
        <f t="shared" si="9"/>
        <v>375.38925163234558</v>
      </c>
      <c r="Q14" s="136">
        <f t="shared" si="9"/>
        <v>387.68404297652211</v>
      </c>
      <c r="R14" s="136">
        <f t="shared" si="9"/>
        <v>399.6953017495577</v>
      </c>
      <c r="S14" s="136">
        <f t="shared" si="9"/>
        <v>426.1650485436893</v>
      </c>
      <c r="T14" s="136">
        <f t="shared" si="9"/>
        <v>433.56006897873158</v>
      </c>
      <c r="V14" s="277"/>
      <c r="W14" s="288"/>
    </row>
    <row r="15" spans="2:23" ht="26.25" x14ac:dyDescent="0.25">
      <c r="C15" s="296" t="s">
        <v>458</v>
      </c>
      <c r="D15" s="279">
        <f t="shared" si="8"/>
        <v>35540</v>
      </c>
      <c r="E15" s="279">
        <f t="shared" si="8"/>
        <v>36330</v>
      </c>
      <c r="F15" s="279">
        <f t="shared" si="8"/>
        <v>37280</v>
      </c>
      <c r="G15" s="279">
        <f t="shared" si="8"/>
        <v>38090</v>
      </c>
      <c r="H15" s="279">
        <f t="shared" si="8"/>
        <v>39675</v>
      </c>
      <c r="I15" s="279">
        <f t="shared" si="8"/>
        <v>40110</v>
      </c>
      <c r="J15" s="284"/>
      <c r="K15" s="300"/>
      <c r="L15" s="301"/>
      <c r="N15" s="296" t="s">
        <v>458</v>
      </c>
      <c r="O15" s="136">
        <f t="shared" si="9"/>
        <v>322.56307859865672</v>
      </c>
      <c r="P15" s="136">
        <f t="shared" si="9"/>
        <v>328.18428184281839</v>
      </c>
      <c r="Q15" s="136">
        <f t="shared" si="9"/>
        <v>335.61397191213541</v>
      </c>
      <c r="R15" s="136">
        <f t="shared" si="9"/>
        <v>341.95170122991294</v>
      </c>
      <c r="S15" s="136">
        <f t="shared" si="9"/>
        <v>354.20944558521558</v>
      </c>
      <c r="T15" s="136">
        <f t="shared" si="9"/>
        <v>356.15343633457644</v>
      </c>
      <c r="V15" s="277"/>
      <c r="W15" s="288"/>
    </row>
    <row r="16" spans="2:23" x14ac:dyDescent="0.25">
      <c r="C16" s="294" t="s">
        <v>77</v>
      </c>
      <c r="D16" s="279">
        <f t="shared" si="8"/>
        <v>25395</v>
      </c>
      <c r="E16" s="279">
        <f t="shared" si="8"/>
        <v>25750</v>
      </c>
      <c r="F16" s="279">
        <f t="shared" si="8"/>
        <v>26115</v>
      </c>
      <c r="G16" s="279">
        <f t="shared" si="8"/>
        <v>26595</v>
      </c>
      <c r="H16" s="279">
        <f t="shared" si="8"/>
        <v>27115</v>
      </c>
      <c r="I16" s="279">
        <f t="shared" si="8"/>
        <v>27460</v>
      </c>
      <c r="J16" s="284"/>
      <c r="K16" s="300"/>
      <c r="L16" s="301"/>
      <c r="N16" s="294" t="s">
        <v>77</v>
      </c>
      <c r="O16" s="136">
        <f t="shared" si="9"/>
        <v>383.95827033565166</v>
      </c>
      <c r="P16" s="136">
        <f t="shared" si="9"/>
        <v>387.74280981779856</v>
      </c>
      <c r="Q16" s="136">
        <f t="shared" si="9"/>
        <v>390.76761933263504</v>
      </c>
      <c r="R16" s="136">
        <f t="shared" si="9"/>
        <v>395.52349791790601</v>
      </c>
      <c r="S16" s="136">
        <f t="shared" si="9"/>
        <v>400.1032905415376</v>
      </c>
      <c r="T16" s="136">
        <f t="shared" si="9"/>
        <v>401.28598567879578</v>
      </c>
      <c r="V16" s="277"/>
      <c r="W16" s="288"/>
    </row>
    <row r="17" spans="3:23" x14ac:dyDescent="0.25">
      <c r="C17" s="294" t="s">
        <v>78</v>
      </c>
      <c r="D17" s="279">
        <f t="shared" si="8"/>
        <v>23550</v>
      </c>
      <c r="E17" s="279">
        <f t="shared" si="8"/>
        <v>23680</v>
      </c>
      <c r="F17" s="279">
        <f t="shared" si="8"/>
        <v>24105</v>
      </c>
      <c r="G17" s="279">
        <f t="shared" si="8"/>
        <v>24680</v>
      </c>
      <c r="H17" s="279">
        <f t="shared" si="8"/>
        <v>27690</v>
      </c>
      <c r="I17" s="279">
        <f t="shared" si="8"/>
        <v>30765</v>
      </c>
      <c r="J17" s="284"/>
      <c r="K17" s="300"/>
      <c r="L17" s="301"/>
      <c r="N17" s="294" t="s">
        <v>78</v>
      </c>
      <c r="O17" s="136">
        <f t="shared" si="9"/>
        <v>413.66590549797996</v>
      </c>
      <c r="P17" s="136">
        <f t="shared" si="9"/>
        <v>413.55221795319596</v>
      </c>
      <c r="Q17" s="136">
        <f t="shared" si="9"/>
        <v>418.48958333333331</v>
      </c>
      <c r="R17" s="136">
        <f t="shared" si="9"/>
        <v>426.17855292695566</v>
      </c>
      <c r="S17" s="136">
        <f t="shared" si="9"/>
        <v>474.55012853470436</v>
      </c>
      <c r="T17" s="136">
        <f t="shared" si="9"/>
        <v>522.85859959211416</v>
      </c>
      <c r="V17" s="277"/>
      <c r="W17" s="288"/>
    </row>
    <row r="18" spans="3:23" x14ac:dyDescent="0.25">
      <c r="C18" s="293" t="s">
        <v>459</v>
      </c>
      <c r="D18" s="289">
        <f t="shared" si="8"/>
        <v>348710</v>
      </c>
      <c r="E18" s="289">
        <f t="shared" si="8"/>
        <v>358030</v>
      </c>
      <c r="F18" s="289">
        <f t="shared" si="8"/>
        <v>369975</v>
      </c>
      <c r="G18" s="289">
        <f t="shared" si="8"/>
        <v>386725</v>
      </c>
      <c r="H18" s="289">
        <f t="shared" si="8"/>
        <v>411740</v>
      </c>
      <c r="I18" s="289">
        <f t="shared" si="8"/>
        <v>424890</v>
      </c>
      <c r="N18" s="293" t="s">
        <v>459</v>
      </c>
      <c r="O18" s="136">
        <f t="shared" si="9"/>
        <v>333.10089219188814</v>
      </c>
      <c r="P18" s="136">
        <f t="shared" si="9"/>
        <v>340.06439786100321</v>
      </c>
      <c r="Q18" s="136">
        <f t="shared" si="9"/>
        <v>349.00667874122712</v>
      </c>
      <c r="R18" s="136">
        <f t="shared" si="9"/>
        <v>362.22755074323499</v>
      </c>
      <c r="S18" s="136">
        <f t="shared" si="9"/>
        <v>382.21042273917163</v>
      </c>
      <c r="T18" s="136">
        <f t="shared" si="9"/>
        <v>391.12784446571914</v>
      </c>
    </row>
    <row r="20" spans="3:23" x14ac:dyDescent="0.25">
      <c r="C20" s="292" t="s">
        <v>87</v>
      </c>
      <c r="N20" s="223" t="s">
        <v>88</v>
      </c>
    </row>
    <row r="21" spans="3:23" x14ac:dyDescent="0.25">
      <c r="C21" s="293" t="s">
        <v>83</v>
      </c>
      <c r="D21" s="232">
        <v>2012</v>
      </c>
      <c r="E21" s="232">
        <v>2013</v>
      </c>
      <c r="F21" s="232">
        <v>2014</v>
      </c>
      <c r="G21" s="232">
        <v>2015</v>
      </c>
      <c r="H21" s="232">
        <v>2016</v>
      </c>
      <c r="I21" s="232">
        <v>2017</v>
      </c>
      <c r="J21" s="46"/>
      <c r="K21" s="302"/>
      <c r="L21" s="302"/>
      <c r="O21" s="232">
        <v>2012</v>
      </c>
      <c r="P21" s="232">
        <v>2013</v>
      </c>
      <c r="Q21" s="232">
        <v>2014</v>
      </c>
      <c r="R21" s="232">
        <v>2015</v>
      </c>
      <c r="S21" s="232">
        <v>2016</v>
      </c>
      <c r="T21" s="232">
        <v>2017</v>
      </c>
    </row>
    <row r="22" spans="3:23" x14ac:dyDescent="0.25">
      <c r="C22" s="322" t="s">
        <v>35</v>
      </c>
      <c r="D22" s="323">
        <v>4210</v>
      </c>
      <c r="E22" s="324">
        <v>4275</v>
      </c>
      <c r="F22" s="325">
        <v>4375</v>
      </c>
      <c r="G22" s="326">
        <v>4490</v>
      </c>
      <c r="H22" s="327">
        <v>4605</v>
      </c>
      <c r="I22" s="327">
        <v>4655</v>
      </c>
      <c r="J22" s="328"/>
      <c r="K22" s="329"/>
      <c r="L22" s="329"/>
      <c r="M22" s="330"/>
      <c r="N22" s="322" t="s">
        <v>35</v>
      </c>
      <c r="O22" s="331">
        <f t="shared" ref="O22:O53" si="10">D22/(O103/10000)</f>
        <v>342.83945992605743</v>
      </c>
      <c r="P22" s="331">
        <f t="shared" ref="P22:P53" si="11">E22/(P103/10000)</f>
        <v>345.896174509677</v>
      </c>
      <c r="Q22" s="331">
        <f t="shared" ref="Q22:Q53" si="12">F22/(Q103/10000)</f>
        <v>352.68037081821848</v>
      </c>
      <c r="R22" s="331">
        <f t="shared" ref="R22:R53" si="13">G22/(R103/10000)</f>
        <v>361.54861983444459</v>
      </c>
      <c r="S22" s="331">
        <f t="shared" ref="S22:S53" si="14">H22/(S103/10000)</f>
        <v>368.9844714027019</v>
      </c>
      <c r="T22" s="331">
        <f t="shared" ref="T22:T53" si="15">I22/(T103/10000)</f>
        <v>369.74376082225291</v>
      </c>
    </row>
    <row r="23" spans="3:23" x14ac:dyDescent="0.25">
      <c r="C23" s="322" t="s">
        <v>41</v>
      </c>
      <c r="D23" s="323">
        <v>2790</v>
      </c>
      <c r="E23" s="324">
        <v>2840</v>
      </c>
      <c r="F23" s="325">
        <v>2900</v>
      </c>
      <c r="G23" s="326">
        <v>2960</v>
      </c>
      <c r="H23" s="327">
        <v>3080</v>
      </c>
      <c r="I23" s="327">
        <v>3330</v>
      </c>
      <c r="J23" s="328"/>
      <c r="K23" s="329"/>
      <c r="L23" s="329"/>
      <c r="M23" s="330"/>
      <c r="N23" s="322" t="s">
        <v>41</v>
      </c>
      <c r="O23" s="331">
        <f t="shared" si="10"/>
        <v>232.26773226773227</v>
      </c>
      <c r="P23" s="331">
        <f t="shared" si="11"/>
        <v>233.65639346420284</v>
      </c>
      <c r="Q23" s="331">
        <f t="shared" si="12"/>
        <v>236.75402073638662</v>
      </c>
      <c r="R23" s="331">
        <f t="shared" si="13"/>
        <v>239.52677278134283</v>
      </c>
      <c r="S23" s="331">
        <f t="shared" si="14"/>
        <v>247.36372908852891</v>
      </c>
      <c r="T23" s="331">
        <f t="shared" si="15"/>
        <v>263.94217050822738</v>
      </c>
    </row>
    <row r="24" spans="3:23" x14ac:dyDescent="0.25">
      <c r="C24" s="322" t="s">
        <v>42</v>
      </c>
      <c r="D24" s="323">
        <v>3495</v>
      </c>
      <c r="E24" s="324">
        <v>3580</v>
      </c>
      <c r="F24" s="325">
        <v>3695</v>
      </c>
      <c r="G24" s="326">
        <v>3795</v>
      </c>
      <c r="H24" s="327">
        <v>3995</v>
      </c>
      <c r="I24" s="327">
        <v>4005</v>
      </c>
      <c r="J24" s="328"/>
      <c r="K24" s="329"/>
      <c r="L24" s="329"/>
      <c r="M24" s="330"/>
      <c r="N24" s="322" t="s">
        <v>42</v>
      </c>
      <c r="O24" s="331">
        <f t="shared" si="10"/>
        <v>308.65015233805804</v>
      </c>
      <c r="P24" s="331">
        <f t="shared" si="11"/>
        <v>314.85259973263913</v>
      </c>
      <c r="Q24" s="331">
        <f t="shared" si="12"/>
        <v>323.39658311160906</v>
      </c>
      <c r="R24" s="331">
        <f t="shared" si="13"/>
        <v>330.89485478119087</v>
      </c>
      <c r="S24" s="331">
        <f t="shared" si="14"/>
        <v>346.75207443669063</v>
      </c>
      <c r="T24" s="331">
        <f t="shared" si="15"/>
        <v>344.35617003714407</v>
      </c>
    </row>
    <row r="25" spans="3:23" x14ac:dyDescent="0.25">
      <c r="C25" s="322" t="s">
        <v>24</v>
      </c>
      <c r="D25" s="323">
        <v>30860</v>
      </c>
      <c r="E25" s="324">
        <v>32235</v>
      </c>
      <c r="F25" s="325">
        <v>33870</v>
      </c>
      <c r="G25" s="326">
        <v>37200</v>
      </c>
      <c r="H25" s="327">
        <v>42645</v>
      </c>
      <c r="I25" s="327">
        <v>43520</v>
      </c>
      <c r="J25" s="328"/>
      <c r="K25" s="329"/>
      <c r="L25" s="329"/>
      <c r="M25" s="330"/>
      <c r="N25" s="322" t="s">
        <v>24</v>
      </c>
      <c r="O25" s="331">
        <f t="shared" si="10"/>
        <v>284.37206850731388</v>
      </c>
      <c r="P25" s="331">
        <f t="shared" si="11"/>
        <v>295.14095532828537</v>
      </c>
      <c r="Q25" s="331">
        <f t="shared" si="12"/>
        <v>307.48392450075846</v>
      </c>
      <c r="R25" s="331">
        <f t="shared" si="13"/>
        <v>334.24682151040031</v>
      </c>
      <c r="S25" s="331">
        <f t="shared" si="14"/>
        <v>378.03270521427174</v>
      </c>
      <c r="T25" s="331">
        <f t="shared" si="15"/>
        <v>382.72025101945877</v>
      </c>
    </row>
    <row r="26" spans="3:23" x14ac:dyDescent="0.25">
      <c r="C26" s="322" t="s">
        <v>49</v>
      </c>
      <c r="D26" s="323">
        <v>3575</v>
      </c>
      <c r="E26" s="324">
        <v>3740</v>
      </c>
      <c r="F26" s="325">
        <v>3950</v>
      </c>
      <c r="G26" s="326">
        <v>4150</v>
      </c>
      <c r="H26" s="327">
        <v>4270</v>
      </c>
      <c r="I26" s="327">
        <v>4315</v>
      </c>
      <c r="J26" s="328"/>
      <c r="K26" s="329"/>
      <c r="L26" s="329"/>
      <c r="M26" s="330"/>
      <c r="N26" s="322" t="s">
        <v>49</v>
      </c>
      <c r="O26" s="331">
        <f t="shared" si="10"/>
        <v>377.8750211398613</v>
      </c>
      <c r="P26" s="331">
        <f t="shared" si="11"/>
        <v>393.24956626886069</v>
      </c>
      <c r="Q26" s="331">
        <f t="shared" si="12"/>
        <v>412.16244417546642</v>
      </c>
      <c r="R26" s="331">
        <f t="shared" si="13"/>
        <v>430.23906778079584</v>
      </c>
      <c r="S26" s="331">
        <f t="shared" si="14"/>
        <v>437.67040446075316</v>
      </c>
      <c r="T26" s="331">
        <f t="shared" si="15"/>
        <v>435.95986946462307</v>
      </c>
    </row>
    <row r="27" spans="3:23" x14ac:dyDescent="0.25">
      <c r="C27" s="322" t="s">
        <v>32</v>
      </c>
      <c r="D27" s="323">
        <v>1930</v>
      </c>
      <c r="E27" s="324">
        <v>1980</v>
      </c>
      <c r="F27" s="325">
        <v>2240</v>
      </c>
      <c r="G27" s="326">
        <v>3870</v>
      </c>
      <c r="H27" s="327">
        <v>2535</v>
      </c>
      <c r="I27" s="327">
        <v>2490</v>
      </c>
      <c r="J27" s="328"/>
      <c r="K27" s="329"/>
      <c r="L27" s="329"/>
      <c r="M27" s="330"/>
      <c r="N27" s="322" t="s">
        <v>32</v>
      </c>
      <c r="O27" s="331">
        <f t="shared" si="10"/>
        <v>252.35355648535565</v>
      </c>
      <c r="P27" s="331">
        <f t="shared" si="11"/>
        <v>257.89980983145335</v>
      </c>
      <c r="Q27" s="331">
        <f t="shared" si="12"/>
        <v>290.03897398712951</v>
      </c>
      <c r="R27" s="331">
        <f t="shared" si="13"/>
        <v>496.6823671342583</v>
      </c>
      <c r="S27" s="331">
        <f t="shared" si="14"/>
        <v>324.06519654841804</v>
      </c>
      <c r="T27" s="331">
        <f t="shared" si="15"/>
        <v>314.79936281574754</v>
      </c>
    </row>
    <row r="28" spans="3:23" x14ac:dyDescent="0.25">
      <c r="C28" s="322" t="s">
        <v>56</v>
      </c>
      <c r="D28" s="323">
        <v>1900</v>
      </c>
      <c r="E28" s="324">
        <v>1935</v>
      </c>
      <c r="F28" s="325">
        <v>1950</v>
      </c>
      <c r="G28" s="326">
        <v>1995</v>
      </c>
      <c r="H28" s="327">
        <v>2090</v>
      </c>
      <c r="I28" s="327">
        <v>2100</v>
      </c>
      <c r="J28" s="328"/>
      <c r="K28" s="329"/>
      <c r="L28" s="329"/>
      <c r="M28" s="330"/>
      <c r="N28" s="322" t="s">
        <v>56</v>
      </c>
      <c r="O28" s="331">
        <f t="shared" si="10"/>
        <v>292.96122118572197</v>
      </c>
      <c r="P28" s="331">
        <f t="shared" si="11"/>
        <v>293.93446856344275</v>
      </c>
      <c r="Q28" s="331">
        <f t="shared" si="12"/>
        <v>293.43606103470069</v>
      </c>
      <c r="R28" s="331">
        <f t="shared" si="13"/>
        <v>298.3132962497757</v>
      </c>
      <c r="S28" s="331">
        <f t="shared" si="14"/>
        <v>308.67388382637461</v>
      </c>
      <c r="T28" s="331">
        <f t="shared" si="15"/>
        <v>306.62305805396568</v>
      </c>
    </row>
    <row r="29" spans="3:23" x14ac:dyDescent="0.25">
      <c r="C29" s="322" t="s">
        <v>2</v>
      </c>
      <c r="D29" s="323">
        <v>4520</v>
      </c>
      <c r="E29" s="324">
        <v>4590</v>
      </c>
      <c r="F29" s="325">
        <v>4730</v>
      </c>
      <c r="G29" s="326">
        <v>4980</v>
      </c>
      <c r="H29" s="327">
        <v>7265</v>
      </c>
      <c r="I29" s="327">
        <v>10160</v>
      </c>
      <c r="J29" s="328"/>
      <c r="K29" s="329"/>
      <c r="L29" s="329"/>
      <c r="M29" s="330"/>
      <c r="N29" s="322" t="s">
        <v>2</v>
      </c>
      <c r="O29" s="331">
        <f t="shared" si="10"/>
        <v>479.41791028945386</v>
      </c>
      <c r="P29" s="331">
        <f t="shared" si="11"/>
        <v>484.1465730017087</v>
      </c>
      <c r="Q29" s="331">
        <f t="shared" si="12"/>
        <v>495.18943875040571</v>
      </c>
      <c r="R29" s="331">
        <f t="shared" si="13"/>
        <v>519.83298538622125</v>
      </c>
      <c r="S29" s="331">
        <f t="shared" si="14"/>
        <v>750.74919913196243</v>
      </c>
      <c r="T29" s="331">
        <f t="shared" si="15"/>
        <v>1041.0476053855771</v>
      </c>
    </row>
    <row r="30" spans="3:23" x14ac:dyDescent="0.25">
      <c r="C30" s="322" t="s">
        <v>45</v>
      </c>
      <c r="D30" s="323">
        <v>3120</v>
      </c>
      <c r="E30" s="324">
        <v>3190</v>
      </c>
      <c r="F30" s="325">
        <v>3300</v>
      </c>
      <c r="G30" s="326">
        <v>3425</v>
      </c>
      <c r="H30" s="327">
        <v>3890</v>
      </c>
      <c r="I30" s="327">
        <v>4955</v>
      </c>
      <c r="J30" s="328"/>
      <c r="K30" s="329"/>
      <c r="L30" s="329"/>
      <c r="M30" s="330"/>
      <c r="N30" s="322" t="s">
        <v>45</v>
      </c>
      <c r="O30" s="331">
        <f t="shared" si="10"/>
        <v>282.17929238115909</v>
      </c>
      <c r="P30" s="331">
        <f t="shared" si="11"/>
        <v>287.18816676719752</v>
      </c>
      <c r="Q30" s="331">
        <f t="shared" si="12"/>
        <v>295.87390392167413</v>
      </c>
      <c r="R30" s="331">
        <f t="shared" si="13"/>
        <v>306.24927349624903</v>
      </c>
      <c r="S30" s="331">
        <f t="shared" si="14"/>
        <v>346.96207499375646</v>
      </c>
      <c r="T30" s="331">
        <f t="shared" si="15"/>
        <v>439.59261165031313</v>
      </c>
    </row>
    <row r="31" spans="3:23" x14ac:dyDescent="0.25">
      <c r="C31" s="322" t="s">
        <v>16</v>
      </c>
      <c r="D31" s="323">
        <v>3415</v>
      </c>
      <c r="E31" s="324">
        <v>3605</v>
      </c>
      <c r="F31" s="325">
        <v>3665</v>
      </c>
      <c r="G31" s="326">
        <v>3610</v>
      </c>
      <c r="H31" s="327">
        <v>3695</v>
      </c>
      <c r="I31" s="327">
        <v>3765</v>
      </c>
      <c r="J31" s="328"/>
      <c r="K31" s="329"/>
      <c r="L31" s="329"/>
      <c r="M31" s="330"/>
      <c r="N31" s="322" t="s">
        <v>16</v>
      </c>
      <c r="O31" s="331">
        <f t="shared" si="10"/>
        <v>348.71135073316174</v>
      </c>
      <c r="P31" s="331">
        <f t="shared" si="11"/>
        <v>367.45968646158235</v>
      </c>
      <c r="Q31" s="331">
        <f t="shared" si="12"/>
        <v>372.05100093393429</v>
      </c>
      <c r="R31" s="331">
        <f t="shared" si="13"/>
        <v>366.53467357092092</v>
      </c>
      <c r="S31" s="331">
        <f t="shared" si="14"/>
        <v>375.0774009521586</v>
      </c>
      <c r="T31" s="331">
        <f t="shared" si="15"/>
        <v>379.81962350947282</v>
      </c>
    </row>
    <row r="32" spans="3:23" x14ac:dyDescent="0.25">
      <c r="C32" s="322" t="s">
        <v>50</v>
      </c>
      <c r="D32" s="323">
        <v>5840</v>
      </c>
      <c r="E32" s="324">
        <v>5965</v>
      </c>
      <c r="F32" s="325">
        <v>6180</v>
      </c>
      <c r="G32" s="326">
        <v>6450</v>
      </c>
      <c r="H32" s="327">
        <v>7850</v>
      </c>
      <c r="I32" s="327">
        <v>8085</v>
      </c>
      <c r="J32" s="328"/>
      <c r="K32" s="329"/>
      <c r="L32" s="329"/>
      <c r="M32" s="330"/>
      <c r="N32" s="322" t="s">
        <v>50</v>
      </c>
      <c r="O32" s="331">
        <f t="shared" si="10"/>
        <v>346.85514046445331</v>
      </c>
      <c r="P32" s="331">
        <f t="shared" si="11"/>
        <v>350.89680163300841</v>
      </c>
      <c r="Q32" s="331">
        <f t="shared" si="12"/>
        <v>358.16120731622505</v>
      </c>
      <c r="R32" s="331">
        <f t="shared" si="13"/>
        <v>368.22004144616278</v>
      </c>
      <c r="S32" s="331">
        <f t="shared" si="14"/>
        <v>442.55770163154392</v>
      </c>
      <c r="T32" s="331">
        <f t="shared" si="15"/>
        <v>448.20303015184027</v>
      </c>
    </row>
    <row r="33" spans="3:20" x14ac:dyDescent="0.25">
      <c r="C33" s="322" t="s">
        <v>33</v>
      </c>
      <c r="D33" s="323">
        <v>3275</v>
      </c>
      <c r="E33" s="324">
        <v>3375</v>
      </c>
      <c r="F33" s="325">
        <v>3455</v>
      </c>
      <c r="G33" s="326">
        <v>3570</v>
      </c>
      <c r="H33" s="327">
        <v>3695</v>
      </c>
      <c r="I33" s="327">
        <v>3665</v>
      </c>
      <c r="J33" s="328"/>
      <c r="K33" s="329"/>
      <c r="L33" s="329"/>
      <c r="M33" s="330"/>
      <c r="N33" s="322" t="s">
        <v>33</v>
      </c>
      <c r="O33" s="331">
        <f t="shared" si="10"/>
        <v>315.54707673334104</v>
      </c>
      <c r="P33" s="331">
        <f t="shared" si="11"/>
        <v>324.31341648569179</v>
      </c>
      <c r="Q33" s="331">
        <f t="shared" si="12"/>
        <v>331.15756582415582</v>
      </c>
      <c r="R33" s="331">
        <f t="shared" si="13"/>
        <v>341.7477958703081</v>
      </c>
      <c r="S33" s="331">
        <f t="shared" si="14"/>
        <v>353.4971825461364</v>
      </c>
      <c r="T33" s="331">
        <f t="shared" si="15"/>
        <v>350.45276776408264</v>
      </c>
    </row>
    <row r="34" spans="3:20" x14ac:dyDescent="0.25">
      <c r="C34" s="322" t="s">
        <v>26</v>
      </c>
      <c r="D34" s="323">
        <v>8770</v>
      </c>
      <c r="E34" s="324">
        <v>9235</v>
      </c>
      <c r="F34" s="325">
        <v>9805</v>
      </c>
      <c r="G34" s="326">
        <v>10520</v>
      </c>
      <c r="H34" s="327">
        <v>11245</v>
      </c>
      <c r="I34" s="327">
        <v>11465</v>
      </c>
      <c r="J34" s="328"/>
      <c r="K34" s="329"/>
      <c r="L34" s="329"/>
      <c r="M34" s="330"/>
      <c r="N34" s="322" t="s">
        <v>26</v>
      </c>
      <c r="O34" s="331">
        <f t="shared" si="10"/>
        <v>271.93461166373129</v>
      </c>
      <c r="P34" s="331">
        <f t="shared" si="11"/>
        <v>281.1922429306108</v>
      </c>
      <c r="Q34" s="331">
        <f t="shared" si="12"/>
        <v>292.67084156672178</v>
      </c>
      <c r="R34" s="331">
        <f t="shared" si="13"/>
        <v>305.55813737336183</v>
      </c>
      <c r="S34" s="331">
        <f t="shared" si="14"/>
        <v>318.36133799527198</v>
      </c>
      <c r="T34" s="331">
        <f t="shared" si="15"/>
        <v>318.34046464102357</v>
      </c>
    </row>
    <row r="35" spans="3:20" x14ac:dyDescent="0.25">
      <c r="C35" s="322" t="s">
        <v>84</v>
      </c>
      <c r="D35" s="323">
        <v>6925</v>
      </c>
      <c r="E35" s="324">
        <v>7185</v>
      </c>
      <c r="F35" s="325">
        <v>7485</v>
      </c>
      <c r="G35" s="326">
        <v>7820</v>
      </c>
      <c r="H35" s="327">
        <v>8120</v>
      </c>
      <c r="I35" s="327">
        <v>8310</v>
      </c>
      <c r="J35" s="328"/>
      <c r="K35" s="329"/>
      <c r="L35" s="329"/>
      <c r="M35" s="330"/>
      <c r="N35" s="322" t="s">
        <v>84</v>
      </c>
      <c r="O35" s="331">
        <f t="shared" si="10"/>
        <v>276.35664173803389</v>
      </c>
      <c r="P35" s="331">
        <f t="shared" si="11"/>
        <v>285.89959890494686</v>
      </c>
      <c r="Q35" s="331">
        <f t="shared" si="12"/>
        <v>296.65534475036958</v>
      </c>
      <c r="R35" s="331">
        <f t="shared" si="13"/>
        <v>308.0256031511571</v>
      </c>
      <c r="S35" s="331">
        <f t="shared" si="14"/>
        <v>316.9361795139011</v>
      </c>
      <c r="T35" s="331">
        <f t="shared" si="15"/>
        <v>323.30353182847409</v>
      </c>
    </row>
    <row r="36" spans="3:20" ht="14.25" customHeight="1" x14ac:dyDescent="0.25">
      <c r="C36" s="322" t="s">
        <v>37</v>
      </c>
      <c r="D36" s="323">
        <v>3960</v>
      </c>
      <c r="E36" s="324">
        <v>3985</v>
      </c>
      <c r="F36" s="325">
        <v>3995</v>
      </c>
      <c r="G36" s="326">
        <v>4050</v>
      </c>
      <c r="H36" s="327">
        <v>4125</v>
      </c>
      <c r="I36" s="327">
        <v>4145</v>
      </c>
      <c r="J36" s="328"/>
      <c r="K36" s="329"/>
      <c r="L36" s="329"/>
      <c r="M36" s="330"/>
      <c r="N36" s="322" t="s">
        <v>37</v>
      </c>
      <c r="O36" s="331">
        <f t="shared" si="10"/>
        <v>554.73061944919175</v>
      </c>
      <c r="P36" s="331">
        <f t="shared" si="11"/>
        <v>558.3422070279662</v>
      </c>
      <c r="Q36" s="331">
        <f t="shared" si="12"/>
        <v>559.36712405488652</v>
      </c>
      <c r="R36" s="331">
        <f t="shared" si="13"/>
        <v>568.01447385029667</v>
      </c>
      <c r="S36" s="331">
        <f t="shared" si="14"/>
        <v>577.10872028764493</v>
      </c>
      <c r="T36" s="331">
        <f t="shared" si="15"/>
        <v>576.90434104858798</v>
      </c>
    </row>
    <row r="37" spans="3:20" x14ac:dyDescent="0.25">
      <c r="C37" s="322" t="s">
        <v>27</v>
      </c>
      <c r="D37" s="323">
        <v>9720</v>
      </c>
      <c r="E37" s="324">
        <v>9905</v>
      </c>
      <c r="F37" s="325">
        <v>10180</v>
      </c>
      <c r="G37" s="326">
        <v>10395</v>
      </c>
      <c r="H37" s="327">
        <v>10675</v>
      </c>
      <c r="I37" s="327">
        <v>10775</v>
      </c>
      <c r="J37" s="328"/>
      <c r="K37" s="329"/>
      <c r="L37" s="329"/>
      <c r="M37" s="330"/>
      <c r="N37" s="322" t="s">
        <v>27</v>
      </c>
      <c r="O37" s="331">
        <f t="shared" si="10"/>
        <v>309.97863316005999</v>
      </c>
      <c r="P37" s="331">
        <f t="shared" si="11"/>
        <v>315.08762330725892</v>
      </c>
      <c r="Q37" s="331">
        <f t="shared" si="12"/>
        <v>322.50604302826201</v>
      </c>
      <c r="R37" s="331">
        <f t="shared" si="13"/>
        <v>328.61148606997102</v>
      </c>
      <c r="S37" s="331">
        <f t="shared" si="14"/>
        <v>336.15906385605149</v>
      </c>
      <c r="T37" s="331">
        <f t="shared" si="15"/>
        <v>337.33121699084899</v>
      </c>
    </row>
    <row r="38" spans="3:20" ht="16.5" customHeight="1" x14ac:dyDescent="0.25">
      <c r="C38" s="322" t="s">
        <v>57</v>
      </c>
      <c r="D38" s="323">
        <v>4690</v>
      </c>
      <c r="E38" s="324">
        <v>4730</v>
      </c>
      <c r="F38" s="325">
        <v>4755</v>
      </c>
      <c r="G38" s="326">
        <v>4715</v>
      </c>
      <c r="H38" s="327">
        <v>4700</v>
      </c>
      <c r="I38" s="327">
        <v>4710</v>
      </c>
      <c r="J38" s="328"/>
      <c r="K38" s="329"/>
      <c r="L38" s="329"/>
      <c r="M38" s="330"/>
      <c r="N38" s="322" t="s">
        <v>57</v>
      </c>
      <c r="O38" s="331">
        <f t="shared" si="10"/>
        <v>343.21007530131499</v>
      </c>
      <c r="P38" s="331">
        <f t="shared" si="11"/>
        <v>345.7627614236946</v>
      </c>
      <c r="Q38" s="331">
        <f t="shared" si="12"/>
        <v>345.26074265549443</v>
      </c>
      <c r="R38" s="331">
        <f t="shared" si="13"/>
        <v>341.49839209664799</v>
      </c>
      <c r="S38" s="331">
        <f t="shared" si="14"/>
        <v>338.75582912291071</v>
      </c>
      <c r="T38" s="331">
        <f t="shared" si="15"/>
        <v>337.10760245637641</v>
      </c>
    </row>
    <row r="39" spans="3:20" ht="19.5" customHeight="1" x14ac:dyDescent="0.25">
      <c r="C39" s="322" t="s">
        <v>17</v>
      </c>
      <c r="D39" s="323">
        <v>4060</v>
      </c>
      <c r="E39" s="324">
        <v>4125</v>
      </c>
      <c r="F39" s="325">
        <v>4240</v>
      </c>
      <c r="G39" s="326">
        <v>4400</v>
      </c>
      <c r="H39" s="327">
        <v>4615</v>
      </c>
      <c r="I39" s="327">
        <v>4670</v>
      </c>
      <c r="J39" s="328"/>
      <c r="K39" s="329"/>
      <c r="L39" s="329"/>
      <c r="M39" s="330"/>
      <c r="N39" s="322" t="s">
        <v>17</v>
      </c>
      <c r="O39" s="331">
        <f t="shared" si="10"/>
        <v>354.62541598609448</v>
      </c>
      <c r="P39" s="331">
        <f t="shared" si="11"/>
        <v>358.88289542369932</v>
      </c>
      <c r="Q39" s="331">
        <f t="shared" si="12"/>
        <v>366.40165917732458</v>
      </c>
      <c r="R39" s="331">
        <f t="shared" si="13"/>
        <v>378.67052222107475</v>
      </c>
      <c r="S39" s="331">
        <f t="shared" si="14"/>
        <v>394.65695203400122</v>
      </c>
      <c r="T39" s="331">
        <f t="shared" si="15"/>
        <v>397.27099496393083</v>
      </c>
    </row>
    <row r="40" spans="3:20" x14ac:dyDescent="0.25">
      <c r="C40" s="322" t="s">
        <v>38</v>
      </c>
      <c r="D40" s="323">
        <v>3545</v>
      </c>
      <c r="E40" s="324">
        <v>3570</v>
      </c>
      <c r="F40" s="325">
        <v>3680</v>
      </c>
      <c r="G40" s="326">
        <v>3790</v>
      </c>
      <c r="H40" s="327">
        <v>3970</v>
      </c>
      <c r="I40" s="327">
        <v>4025</v>
      </c>
      <c r="J40" s="328"/>
      <c r="K40" s="329"/>
      <c r="L40" s="329"/>
      <c r="M40" s="330"/>
      <c r="N40" s="322" t="s">
        <v>38</v>
      </c>
      <c r="O40" s="331">
        <f t="shared" si="10"/>
        <v>314.1811349516542</v>
      </c>
      <c r="P40" s="331">
        <f t="shared" si="11"/>
        <v>315.24292248732849</v>
      </c>
      <c r="Q40" s="331">
        <f t="shared" si="12"/>
        <v>322.36870921116025</v>
      </c>
      <c r="R40" s="331">
        <f t="shared" si="13"/>
        <v>330.47330054759163</v>
      </c>
      <c r="S40" s="331">
        <f t="shared" si="14"/>
        <v>344.88150670651191</v>
      </c>
      <c r="T40" s="331">
        <f t="shared" si="15"/>
        <v>349.04695006677423</v>
      </c>
    </row>
    <row r="41" spans="3:20" x14ac:dyDescent="0.25">
      <c r="C41" s="322" t="s">
        <v>46</v>
      </c>
      <c r="D41" s="323">
        <v>3295</v>
      </c>
      <c r="E41" s="324">
        <v>3335</v>
      </c>
      <c r="F41" s="325">
        <v>3445</v>
      </c>
      <c r="G41" s="326">
        <v>3580</v>
      </c>
      <c r="H41" s="327">
        <v>3685</v>
      </c>
      <c r="I41" s="327">
        <v>3780</v>
      </c>
      <c r="J41" s="328"/>
      <c r="K41" s="329"/>
      <c r="L41" s="329"/>
      <c r="M41" s="330"/>
      <c r="N41" s="322" t="s">
        <v>46</v>
      </c>
      <c r="O41" s="331">
        <f t="shared" si="10"/>
        <v>288.88051130535416</v>
      </c>
      <c r="P41" s="331">
        <f t="shared" si="11"/>
        <v>290.06558004418389</v>
      </c>
      <c r="Q41" s="331">
        <f t="shared" si="12"/>
        <v>297.45715149160299</v>
      </c>
      <c r="R41" s="331">
        <f t="shared" si="13"/>
        <v>308.24335726954934</v>
      </c>
      <c r="S41" s="331">
        <f t="shared" si="14"/>
        <v>315.64250595309477</v>
      </c>
      <c r="T41" s="331">
        <f t="shared" si="15"/>
        <v>322.72385765999593</v>
      </c>
    </row>
    <row r="42" spans="3:20" x14ac:dyDescent="0.25">
      <c r="C42" s="322" t="s">
        <v>51</v>
      </c>
      <c r="D42" s="323">
        <v>4605</v>
      </c>
      <c r="E42" s="324">
        <v>4675</v>
      </c>
      <c r="F42" s="325">
        <v>4900</v>
      </c>
      <c r="G42" s="326">
        <v>5100</v>
      </c>
      <c r="H42" s="327">
        <v>5175</v>
      </c>
      <c r="I42" s="327">
        <v>5180</v>
      </c>
      <c r="J42" s="328"/>
      <c r="K42" s="329"/>
      <c r="L42" s="329"/>
      <c r="M42" s="330"/>
      <c r="N42" s="322" t="s">
        <v>51</v>
      </c>
      <c r="O42" s="331">
        <f t="shared" si="10"/>
        <v>533.18358651352355</v>
      </c>
      <c r="P42" s="331">
        <f t="shared" si="11"/>
        <v>534.7379498089814</v>
      </c>
      <c r="Q42" s="331">
        <f t="shared" si="12"/>
        <v>557.22977199067498</v>
      </c>
      <c r="R42" s="331">
        <f t="shared" si="13"/>
        <v>572.10804989679616</v>
      </c>
      <c r="S42" s="331">
        <f t="shared" si="14"/>
        <v>573.40084874405818</v>
      </c>
      <c r="T42" s="331">
        <f t="shared" si="15"/>
        <v>566.36161861339804</v>
      </c>
    </row>
    <row r="43" spans="3:20" ht="16.5" customHeight="1" x14ac:dyDescent="0.25">
      <c r="C43" s="322" t="s">
        <v>1</v>
      </c>
      <c r="D43" s="323">
        <v>8085</v>
      </c>
      <c r="E43" s="324">
        <v>8180</v>
      </c>
      <c r="F43" s="325">
        <v>8195</v>
      </c>
      <c r="G43" s="326">
        <v>8290</v>
      </c>
      <c r="H43" s="327">
        <v>8420</v>
      </c>
      <c r="I43" s="327">
        <v>8480</v>
      </c>
      <c r="J43" s="328"/>
      <c r="K43" s="329"/>
      <c r="L43" s="329"/>
      <c r="M43" s="330"/>
      <c r="N43" s="322" t="s">
        <v>1</v>
      </c>
      <c r="O43" s="331">
        <f t="shared" si="10"/>
        <v>436.56214733500002</v>
      </c>
      <c r="P43" s="331">
        <f t="shared" si="11"/>
        <v>438.86710052631861</v>
      </c>
      <c r="Q43" s="331">
        <f t="shared" si="12"/>
        <v>436.5149118181285</v>
      </c>
      <c r="R43" s="331">
        <f t="shared" si="13"/>
        <v>439.73647637941463</v>
      </c>
      <c r="S43" s="331">
        <f t="shared" si="14"/>
        <v>444.25215794694304</v>
      </c>
      <c r="T43" s="331">
        <f t="shared" si="15"/>
        <v>443.88377364021341</v>
      </c>
    </row>
    <row r="44" spans="3:20" x14ac:dyDescent="0.25">
      <c r="C44" s="322" t="s">
        <v>39</v>
      </c>
      <c r="D44" s="323">
        <v>3665</v>
      </c>
      <c r="E44" s="324">
        <v>3690</v>
      </c>
      <c r="F44" s="325">
        <v>3760</v>
      </c>
      <c r="G44" s="326">
        <v>3850</v>
      </c>
      <c r="H44" s="327">
        <v>3965</v>
      </c>
      <c r="I44" s="327">
        <v>3975</v>
      </c>
      <c r="J44" s="328"/>
      <c r="K44" s="329"/>
      <c r="L44" s="329"/>
      <c r="M44" s="330"/>
      <c r="N44" s="322" t="s">
        <v>39</v>
      </c>
      <c r="O44" s="331">
        <f t="shared" si="10"/>
        <v>402.04036858271172</v>
      </c>
      <c r="P44" s="331">
        <f t="shared" si="11"/>
        <v>404.72952222173473</v>
      </c>
      <c r="Q44" s="331">
        <f t="shared" si="12"/>
        <v>411.30205541638861</v>
      </c>
      <c r="R44" s="331">
        <f t="shared" si="13"/>
        <v>420.65928782928881</v>
      </c>
      <c r="S44" s="331">
        <f t="shared" si="14"/>
        <v>432.29393807239421</v>
      </c>
      <c r="T44" s="331">
        <f t="shared" si="15"/>
        <v>431.7695491131073</v>
      </c>
    </row>
    <row r="45" spans="3:20" x14ac:dyDescent="0.25">
      <c r="C45" s="322" t="s">
        <v>52</v>
      </c>
      <c r="D45" s="323">
        <v>4130</v>
      </c>
      <c r="E45" s="324">
        <v>4250</v>
      </c>
      <c r="F45" s="325">
        <v>4360</v>
      </c>
      <c r="G45" s="326">
        <v>4505</v>
      </c>
      <c r="H45" s="327">
        <v>4680</v>
      </c>
      <c r="I45" s="327">
        <v>4765</v>
      </c>
      <c r="J45" s="328"/>
      <c r="K45" s="329"/>
      <c r="L45" s="329"/>
      <c r="M45" s="330"/>
      <c r="N45" s="322" t="s">
        <v>52</v>
      </c>
      <c r="O45" s="331">
        <f t="shared" si="10"/>
        <v>389.7844388236627</v>
      </c>
      <c r="P45" s="331">
        <f t="shared" si="11"/>
        <v>398.95988810348553</v>
      </c>
      <c r="Q45" s="331">
        <f t="shared" si="12"/>
        <v>405.35515061361099</v>
      </c>
      <c r="R45" s="331">
        <f t="shared" si="13"/>
        <v>414.8135871016454</v>
      </c>
      <c r="S45" s="331">
        <f t="shared" si="14"/>
        <v>425.91530837906464</v>
      </c>
      <c r="T45" s="331">
        <f t="shared" si="15"/>
        <v>427.85310227170692</v>
      </c>
    </row>
    <row r="46" spans="3:20" x14ac:dyDescent="0.25">
      <c r="C46" s="322" t="s">
        <v>48</v>
      </c>
      <c r="D46" s="323">
        <v>9940</v>
      </c>
      <c r="E46" s="324">
        <v>10605</v>
      </c>
      <c r="F46" s="325">
        <v>11215</v>
      </c>
      <c r="G46" s="326">
        <v>11860</v>
      </c>
      <c r="H46" s="327">
        <v>12990</v>
      </c>
      <c r="I46" s="327">
        <v>13900</v>
      </c>
      <c r="J46" s="328"/>
      <c r="K46" s="329"/>
      <c r="L46" s="329"/>
      <c r="M46" s="330"/>
      <c r="N46" s="322" t="s">
        <v>48</v>
      </c>
      <c r="O46" s="331">
        <f t="shared" si="10"/>
        <v>299.33718195424422</v>
      </c>
      <c r="P46" s="331">
        <f t="shared" si="11"/>
        <v>316.91624505798927</v>
      </c>
      <c r="Q46" s="331">
        <f t="shared" si="12"/>
        <v>331.32343252848671</v>
      </c>
      <c r="R46" s="331">
        <f t="shared" si="13"/>
        <v>344.73136532223373</v>
      </c>
      <c r="S46" s="331">
        <f t="shared" si="14"/>
        <v>371.6599954794242</v>
      </c>
      <c r="T46" s="331">
        <f t="shared" si="15"/>
        <v>393.16626124342366</v>
      </c>
    </row>
    <row r="47" spans="3:20" x14ac:dyDescent="0.25">
      <c r="C47" s="322" t="s">
        <v>18</v>
      </c>
      <c r="D47" s="323">
        <v>4520</v>
      </c>
      <c r="E47" s="324">
        <v>4595</v>
      </c>
      <c r="F47" s="325">
        <v>4745</v>
      </c>
      <c r="G47" s="326">
        <v>4865</v>
      </c>
      <c r="H47" s="327">
        <v>5210</v>
      </c>
      <c r="I47" s="327">
        <v>5300</v>
      </c>
      <c r="J47" s="328"/>
      <c r="K47" s="329"/>
      <c r="L47" s="329"/>
      <c r="M47" s="330"/>
      <c r="N47" s="322" t="s">
        <v>18</v>
      </c>
      <c r="O47" s="331">
        <f t="shared" si="10"/>
        <v>446.75067951569065</v>
      </c>
      <c r="P47" s="331">
        <f t="shared" si="11"/>
        <v>451.74800424711947</v>
      </c>
      <c r="Q47" s="331">
        <f t="shared" si="12"/>
        <v>464.91348396072971</v>
      </c>
      <c r="R47" s="331">
        <f t="shared" si="13"/>
        <v>474.32872491858899</v>
      </c>
      <c r="S47" s="331">
        <f t="shared" si="14"/>
        <v>506.65655298499485</v>
      </c>
      <c r="T47" s="331">
        <f t="shared" si="15"/>
        <v>512.0426637811936</v>
      </c>
    </row>
    <row r="48" spans="3:20" x14ac:dyDescent="0.25">
      <c r="C48" s="322" t="s">
        <v>58</v>
      </c>
      <c r="D48" s="323">
        <v>2490</v>
      </c>
      <c r="E48" s="324">
        <v>2680</v>
      </c>
      <c r="F48" s="325">
        <v>2735</v>
      </c>
      <c r="G48" s="326">
        <v>2790</v>
      </c>
      <c r="H48" s="327">
        <v>2850</v>
      </c>
      <c r="I48" s="327">
        <v>2895</v>
      </c>
      <c r="J48" s="328"/>
      <c r="K48" s="329"/>
      <c r="L48" s="329"/>
      <c r="M48" s="330"/>
      <c r="N48" s="322" t="s">
        <v>58</v>
      </c>
      <c r="O48" s="331">
        <f t="shared" si="10"/>
        <v>263.39450996985244</v>
      </c>
      <c r="P48" s="331">
        <f t="shared" si="11"/>
        <v>281.00785354038436</v>
      </c>
      <c r="Q48" s="331">
        <f t="shared" si="12"/>
        <v>285.16317380877911</v>
      </c>
      <c r="R48" s="331">
        <f t="shared" si="13"/>
        <v>288.69734377748574</v>
      </c>
      <c r="S48" s="331">
        <f t="shared" si="14"/>
        <v>292.65287261898646</v>
      </c>
      <c r="T48" s="331">
        <f t="shared" si="15"/>
        <v>294.0937442857433</v>
      </c>
    </row>
    <row r="49" spans="3:20" x14ac:dyDescent="0.25">
      <c r="C49" s="322" t="s">
        <v>3</v>
      </c>
      <c r="D49" s="323">
        <v>3770</v>
      </c>
      <c r="E49" s="324">
        <v>3675</v>
      </c>
      <c r="F49" s="325">
        <v>3755</v>
      </c>
      <c r="G49" s="326">
        <v>3800</v>
      </c>
      <c r="H49" s="327">
        <v>3935</v>
      </c>
      <c r="I49" s="327">
        <v>3955</v>
      </c>
      <c r="J49" s="328"/>
      <c r="K49" s="329"/>
      <c r="L49" s="329"/>
      <c r="M49" s="330"/>
      <c r="N49" s="322" t="s">
        <v>3</v>
      </c>
      <c r="O49" s="331">
        <f t="shared" si="10"/>
        <v>502.06418963909971</v>
      </c>
      <c r="P49" s="331">
        <f t="shared" si="11"/>
        <v>486.36844891476971</v>
      </c>
      <c r="Q49" s="331">
        <f t="shared" si="12"/>
        <v>492.6269941225861</v>
      </c>
      <c r="R49" s="331">
        <f t="shared" si="13"/>
        <v>499.10686140590525</v>
      </c>
      <c r="S49" s="331">
        <f t="shared" si="14"/>
        <v>514.00953562797986</v>
      </c>
      <c r="T49" s="331">
        <f t="shared" si="15"/>
        <v>512.53806777684179</v>
      </c>
    </row>
    <row r="50" spans="3:20" x14ac:dyDescent="0.25">
      <c r="C50" s="322" t="s">
        <v>43</v>
      </c>
      <c r="D50" s="323">
        <v>2625</v>
      </c>
      <c r="E50" s="324">
        <v>2665</v>
      </c>
      <c r="F50" s="325">
        <v>2760</v>
      </c>
      <c r="G50" s="326">
        <v>2835</v>
      </c>
      <c r="H50" s="327">
        <v>2990</v>
      </c>
      <c r="I50" s="327">
        <v>3075</v>
      </c>
      <c r="J50" s="328"/>
      <c r="K50" s="329"/>
      <c r="L50" s="329"/>
      <c r="M50" s="330"/>
      <c r="N50" s="322" t="s">
        <v>43</v>
      </c>
      <c r="O50" s="331">
        <f t="shared" si="10"/>
        <v>250.44842193641952</v>
      </c>
      <c r="P50" s="331">
        <f t="shared" si="11"/>
        <v>253.00472781817837</v>
      </c>
      <c r="Q50" s="331">
        <f t="shared" si="12"/>
        <v>260.4461555882686</v>
      </c>
      <c r="R50" s="331">
        <f t="shared" si="13"/>
        <v>265.49915714553288</v>
      </c>
      <c r="S50" s="331">
        <f t="shared" si="14"/>
        <v>277.15980719317758</v>
      </c>
      <c r="T50" s="331">
        <f t="shared" si="15"/>
        <v>283.21175950486298</v>
      </c>
    </row>
    <row r="51" spans="3:20" x14ac:dyDescent="0.25">
      <c r="C51" s="322" t="s">
        <v>53</v>
      </c>
      <c r="D51" s="323">
        <v>2145</v>
      </c>
      <c r="E51" s="324">
        <v>2175</v>
      </c>
      <c r="F51" s="325">
        <v>2215</v>
      </c>
      <c r="G51" s="326">
        <v>2280</v>
      </c>
      <c r="H51" s="327">
        <v>2340</v>
      </c>
      <c r="I51" s="327">
        <v>2325</v>
      </c>
      <c r="J51" s="328"/>
      <c r="K51" s="329"/>
      <c r="L51" s="329"/>
      <c r="M51" s="330"/>
      <c r="N51" s="322" t="s">
        <v>53</v>
      </c>
      <c r="O51" s="331">
        <f t="shared" si="10"/>
        <v>422.36880968789995</v>
      </c>
      <c r="P51" s="331">
        <f t="shared" si="11"/>
        <v>427.57725878744986</v>
      </c>
      <c r="Q51" s="331">
        <f t="shared" si="12"/>
        <v>434.21155806476906</v>
      </c>
      <c r="R51" s="331">
        <f t="shared" si="13"/>
        <v>447.44485438417456</v>
      </c>
      <c r="S51" s="331">
        <f t="shared" si="14"/>
        <v>459.12060745188063</v>
      </c>
      <c r="T51" s="331">
        <f t="shared" si="15"/>
        <v>457.02042340730839</v>
      </c>
    </row>
    <row r="52" spans="3:20" ht="17.25" customHeight="1" x14ac:dyDescent="0.25">
      <c r="C52" s="322" t="s">
        <v>44</v>
      </c>
      <c r="D52" s="323">
        <v>4305</v>
      </c>
      <c r="E52" s="324">
        <v>4410</v>
      </c>
      <c r="F52" s="325">
        <v>4475</v>
      </c>
      <c r="G52" s="326">
        <v>4565</v>
      </c>
      <c r="H52" s="327">
        <v>4790</v>
      </c>
      <c r="I52" s="327">
        <v>4885</v>
      </c>
      <c r="J52" s="328"/>
      <c r="K52" s="329"/>
      <c r="L52" s="329"/>
      <c r="M52" s="330"/>
      <c r="N52" s="322" t="s">
        <v>44</v>
      </c>
      <c r="O52" s="331">
        <f t="shared" si="10"/>
        <v>371.59800088044125</v>
      </c>
      <c r="P52" s="331">
        <f t="shared" si="11"/>
        <v>377.31651807868036</v>
      </c>
      <c r="Q52" s="331">
        <f t="shared" si="12"/>
        <v>379.69098668748251</v>
      </c>
      <c r="R52" s="331">
        <f t="shared" si="13"/>
        <v>384.59918277939255</v>
      </c>
      <c r="S52" s="331">
        <f t="shared" si="14"/>
        <v>399.67291903077233</v>
      </c>
      <c r="T52" s="331">
        <f t="shared" si="15"/>
        <v>403.83582027859296</v>
      </c>
    </row>
    <row r="53" spans="3:20" ht="28.5" customHeight="1" x14ac:dyDescent="0.25">
      <c r="C53" s="322" t="s">
        <v>19</v>
      </c>
      <c r="D53" s="323">
        <v>3355</v>
      </c>
      <c r="E53" s="324">
        <v>3415</v>
      </c>
      <c r="F53" s="325">
        <v>3535</v>
      </c>
      <c r="G53" s="326">
        <v>3660</v>
      </c>
      <c r="H53" s="327">
        <v>3805</v>
      </c>
      <c r="I53" s="327">
        <v>3815</v>
      </c>
      <c r="J53" s="328"/>
      <c r="K53" s="329"/>
      <c r="L53" s="329"/>
      <c r="M53" s="330"/>
      <c r="N53" s="322" t="s">
        <v>19</v>
      </c>
      <c r="O53" s="331">
        <f t="shared" si="10"/>
        <v>270.33778121575455</v>
      </c>
      <c r="P53" s="331">
        <f t="shared" si="11"/>
        <v>272.79844069529651</v>
      </c>
      <c r="Q53" s="331">
        <f t="shared" si="12"/>
        <v>280.60455000079378</v>
      </c>
      <c r="R53" s="331">
        <f t="shared" si="13"/>
        <v>288.50019312171401</v>
      </c>
      <c r="S53" s="331">
        <f t="shared" si="14"/>
        <v>296.9732919157704</v>
      </c>
      <c r="T53" s="331">
        <f t="shared" si="15"/>
        <v>295.82128207315276</v>
      </c>
    </row>
    <row r="54" spans="3:20" ht="24" customHeight="1" x14ac:dyDescent="0.25">
      <c r="C54" s="322" t="s">
        <v>34</v>
      </c>
      <c r="D54" s="323">
        <v>3075</v>
      </c>
      <c r="E54" s="324">
        <v>3115</v>
      </c>
      <c r="F54" s="325">
        <v>3145</v>
      </c>
      <c r="G54" s="326">
        <v>3295</v>
      </c>
      <c r="H54" s="327">
        <v>3315</v>
      </c>
      <c r="I54" s="327">
        <v>3295</v>
      </c>
      <c r="J54" s="328"/>
      <c r="K54" s="329"/>
      <c r="L54" s="329"/>
      <c r="M54" s="330"/>
      <c r="N54" s="322" t="s">
        <v>34</v>
      </c>
      <c r="O54" s="331">
        <f t="shared" ref="O54:O85" si="16">D54/(O135/10000)</f>
        <v>309.52117326139694</v>
      </c>
      <c r="P54" s="331">
        <f t="shared" ref="P54:P85" si="17">E54/(P135/10000)</f>
        <v>313.67691780959859</v>
      </c>
      <c r="Q54" s="331">
        <f t="shared" ref="Q54:Q85" si="18">F54/(Q135/10000)</f>
        <v>316.45251199903402</v>
      </c>
      <c r="R54" s="331">
        <f t="shared" ref="R54:R85" si="19">G54/(R135/10000)</f>
        <v>330.62080452734767</v>
      </c>
      <c r="S54" s="331">
        <f t="shared" ref="S54:S85" si="20">H54/(S135/10000)</f>
        <v>330.01493280238924</v>
      </c>
      <c r="T54" s="331">
        <f t="shared" ref="T54:T85" si="21">I54/(T135/10000)</f>
        <v>326.94979162532252</v>
      </c>
    </row>
    <row r="55" spans="3:20" ht="24.75" customHeight="1" x14ac:dyDescent="0.25">
      <c r="C55" s="322" t="s">
        <v>63</v>
      </c>
      <c r="D55" s="323">
        <v>4490</v>
      </c>
      <c r="E55" s="324">
        <v>4710</v>
      </c>
      <c r="F55" s="325">
        <v>5010</v>
      </c>
      <c r="G55" s="326">
        <v>5140</v>
      </c>
      <c r="H55" s="327">
        <v>5265</v>
      </c>
      <c r="I55" s="327">
        <v>5310</v>
      </c>
      <c r="J55" s="328"/>
      <c r="K55" s="329"/>
      <c r="L55" s="329"/>
      <c r="M55" s="330"/>
      <c r="N55" s="322" t="s">
        <v>63</v>
      </c>
      <c r="O55" s="331">
        <f t="shared" si="16"/>
        <v>280.99732145092247</v>
      </c>
      <c r="P55" s="331">
        <f t="shared" si="17"/>
        <v>294.4430899645543</v>
      </c>
      <c r="Q55" s="331">
        <f t="shared" si="18"/>
        <v>313.08782082127749</v>
      </c>
      <c r="R55" s="331">
        <f t="shared" si="19"/>
        <v>321.30823711797763</v>
      </c>
      <c r="S55" s="331">
        <f t="shared" si="20"/>
        <v>329.41662286958484</v>
      </c>
      <c r="T55" s="331">
        <f t="shared" si="21"/>
        <v>332.23630698384494</v>
      </c>
    </row>
    <row r="56" spans="3:20" x14ac:dyDescent="0.25">
      <c r="C56" s="322" t="s">
        <v>59</v>
      </c>
      <c r="D56" s="323">
        <v>4080</v>
      </c>
      <c r="E56" s="324">
        <v>4510</v>
      </c>
      <c r="F56" s="325">
        <v>4570</v>
      </c>
      <c r="G56" s="326">
        <v>4250</v>
      </c>
      <c r="H56" s="327">
        <v>4175</v>
      </c>
      <c r="I56" s="327">
        <v>4020</v>
      </c>
      <c r="J56" s="328"/>
      <c r="K56" s="329"/>
      <c r="L56" s="329"/>
      <c r="M56" s="330"/>
      <c r="N56" s="322" t="s">
        <v>59</v>
      </c>
      <c r="O56" s="331">
        <f t="shared" si="16"/>
        <v>373.24697422949197</v>
      </c>
      <c r="P56" s="331">
        <f t="shared" si="17"/>
        <v>410.24241597307503</v>
      </c>
      <c r="Q56" s="331">
        <f t="shared" si="18"/>
        <v>410.9823106738491</v>
      </c>
      <c r="R56" s="331">
        <f t="shared" si="19"/>
        <v>378.83514877079136</v>
      </c>
      <c r="S56" s="331">
        <f t="shared" si="20"/>
        <v>367.37531237900811</v>
      </c>
      <c r="T56" s="331">
        <f t="shared" si="21"/>
        <v>348.86748242645143</v>
      </c>
    </row>
    <row r="57" spans="3:20" ht="21.75" customHeight="1" x14ac:dyDescent="0.25">
      <c r="C57" s="322" t="s">
        <v>64</v>
      </c>
      <c r="D57" s="323">
        <v>4930</v>
      </c>
      <c r="E57" s="324">
        <v>5030</v>
      </c>
      <c r="F57" s="325">
        <v>5140</v>
      </c>
      <c r="G57" s="326">
        <v>5335</v>
      </c>
      <c r="H57" s="327">
        <v>5555</v>
      </c>
      <c r="I57" s="327">
        <v>5535</v>
      </c>
      <c r="J57" s="328"/>
      <c r="K57" s="329"/>
      <c r="L57" s="329"/>
      <c r="M57" s="330"/>
      <c r="N57" s="322" t="s">
        <v>64</v>
      </c>
      <c r="O57" s="331">
        <f t="shared" si="16"/>
        <v>292.84055336766636</v>
      </c>
      <c r="P57" s="331">
        <f t="shared" si="17"/>
        <v>298.13414258280187</v>
      </c>
      <c r="Q57" s="331">
        <f t="shared" si="18"/>
        <v>303.75916743985391</v>
      </c>
      <c r="R57" s="331">
        <f t="shared" si="19"/>
        <v>314.11362258085404</v>
      </c>
      <c r="S57" s="331">
        <f t="shared" si="20"/>
        <v>325.22086331356445</v>
      </c>
      <c r="T57" s="331">
        <f t="shared" si="21"/>
        <v>323.12865599495603</v>
      </c>
    </row>
    <row r="58" spans="3:20" ht="23.25" customHeight="1" x14ac:dyDescent="0.25">
      <c r="C58" s="322" t="s">
        <v>8</v>
      </c>
      <c r="D58" s="323">
        <v>2655</v>
      </c>
      <c r="E58" s="324">
        <v>2695</v>
      </c>
      <c r="F58" s="325">
        <v>2760</v>
      </c>
      <c r="G58" s="326">
        <v>2830</v>
      </c>
      <c r="H58" s="327">
        <v>2980</v>
      </c>
      <c r="I58" s="327">
        <v>2930</v>
      </c>
      <c r="J58" s="328"/>
      <c r="K58" s="329"/>
      <c r="L58" s="329"/>
      <c r="M58" s="330"/>
      <c r="N58" s="322" t="s">
        <v>8</v>
      </c>
      <c r="O58" s="331">
        <f t="shared" si="16"/>
        <v>426.80770343696747</v>
      </c>
      <c r="P58" s="331">
        <f t="shared" si="17"/>
        <v>433.84471739725365</v>
      </c>
      <c r="Q58" s="331">
        <f t="shared" si="18"/>
        <v>441.96771714066108</v>
      </c>
      <c r="R58" s="331">
        <f t="shared" si="19"/>
        <v>450.88823388831349</v>
      </c>
      <c r="S58" s="331">
        <f t="shared" si="20"/>
        <v>471.57121833114428</v>
      </c>
      <c r="T58" s="331">
        <f t="shared" si="21"/>
        <v>457.3194524653108</v>
      </c>
    </row>
    <row r="59" spans="3:20" ht="24.75" customHeight="1" x14ac:dyDescent="0.25">
      <c r="C59" s="322" t="s">
        <v>54</v>
      </c>
      <c r="D59" s="323">
        <v>3945</v>
      </c>
      <c r="E59" s="324">
        <v>4080</v>
      </c>
      <c r="F59" s="325">
        <v>4215</v>
      </c>
      <c r="G59" s="326">
        <v>4275</v>
      </c>
      <c r="H59" s="327">
        <v>4445</v>
      </c>
      <c r="I59" s="327">
        <v>4505</v>
      </c>
      <c r="J59" s="328"/>
      <c r="K59" s="329"/>
      <c r="L59" s="329"/>
      <c r="M59" s="330"/>
      <c r="N59" s="322" t="s">
        <v>54</v>
      </c>
      <c r="O59" s="331">
        <f t="shared" si="16"/>
        <v>419.74783210086713</v>
      </c>
      <c r="P59" s="331">
        <f t="shared" si="17"/>
        <v>430.76143418218675</v>
      </c>
      <c r="Q59" s="331">
        <f t="shared" si="18"/>
        <v>440.29624677481695</v>
      </c>
      <c r="R59" s="331">
        <f t="shared" si="19"/>
        <v>440.27683371439167</v>
      </c>
      <c r="S59" s="331">
        <f t="shared" si="20"/>
        <v>451.56243650696899</v>
      </c>
      <c r="T59" s="331">
        <f t="shared" si="21"/>
        <v>450.0094896562747</v>
      </c>
    </row>
    <row r="60" spans="3:20" x14ac:dyDescent="0.25">
      <c r="C60" s="322" t="s">
        <v>40</v>
      </c>
      <c r="D60" s="323">
        <v>8230</v>
      </c>
      <c r="E60" s="324">
        <v>8635</v>
      </c>
      <c r="F60" s="325">
        <v>9020</v>
      </c>
      <c r="G60" s="326">
        <v>9485</v>
      </c>
      <c r="H60" s="327">
        <v>10005</v>
      </c>
      <c r="I60" s="327">
        <v>10380</v>
      </c>
      <c r="J60" s="328"/>
      <c r="K60" s="329"/>
      <c r="L60" s="329"/>
      <c r="M60" s="330"/>
      <c r="N60" s="322" t="s">
        <v>40</v>
      </c>
      <c r="O60" s="331">
        <f t="shared" si="16"/>
        <v>266.80671587840357</v>
      </c>
      <c r="P60" s="331">
        <f t="shared" si="17"/>
        <v>277.9592927247736</v>
      </c>
      <c r="Q60" s="331">
        <f t="shared" si="18"/>
        <v>286.90936272404855</v>
      </c>
      <c r="R60" s="331">
        <f t="shared" si="19"/>
        <v>297.3950886698272</v>
      </c>
      <c r="S60" s="331">
        <f t="shared" si="20"/>
        <v>308.05563167569335</v>
      </c>
      <c r="T60" s="331">
        <f t="shared" si="21"/>
        <v>315.30122202005413</v>
      </c>
    </row>
    <row r="61" spans="3:20" x14ac:dyDescent="0.25">
      <c r="C61" s="322" t="s">
        <v>9</v>
      </c>
      <c r="D61" s="323">
        <v>3440</v>
      </c>
      <c r="E61" s="324">
        <v>3555</v>
      </c>
      <c r="F61" s="325">
        <v>3720</v>
      </c>
      <c r="G61" s="326">
        <v>3870</v>
      </c>
      <c r="H61" s="327">
        <v>4025</v>
      </c>
      <c r="I61" s="327">
        <v>4065</v>
      </c>
      <c r="J61" s="328"/>
      <c r="K61" s="329"/>
      <c r="L61" s="329"/>
      <c r="M61" s="330"/>
      <c r="N61" s="322" t="s">
        <v>9</v>
      </c>
      <c r="O61" s="331">
        <f t="shared" si="16"/>
        <v>273.30436095243391</v>
      </c>
      <c r="P61" s="331">
        <f t="shared" si="17"/>
        <v>281.87887533896827</v>
      </c>
      <c r="Q61" s="331">
        <f t="shared" si="18"/>
        <v>294.51583022587465</v>
      </c>
      <c r="R61" s="331">
        <f t="shared" si="19"/>
        <v>305.67996019051685</v>
      </c>
      <c r="S61" s="331">
        <f t="shared" si="20"/>
        <v>315.25604273383772</v>
      </c>
      <c r="T61" s="331">
        <f t="shared" si="21"/>
        <v>315.95146861082395</v>
      </c>
    </row>
    <row r="62" spans="3:20" ht="17.25" customHeight="1" x14ac:dyDescent="0.25">
      <c r="C62" s="322" t="s">
        <v>55</v>
      </c>
      <c r="D62" s="323">
        <v>1855</v>
      </c>
      <c r="E62" s="324">
        <v>1880</v>
      </c>
      <c r="F62" s="325">
        <v>1935</v>
      </c>
      <c r="G62" s="326">
        <v>2045</v>
      </c>
      <c r="H62" s="327">
        <v>2145</v>
      </c>
      <c r="I62" s="327">
        <v>2180</v>
      </c>
      <c r="J62" s="328"/>
      <c r="K62" s="329"/>
      <c r="L62" s="329"/>
      <c r="M62" s="330"/>
      <c r="N62" s="322" t="s">
        <v>55</v>
      </c>
      <c r="O62" s="331">
        <f t="shared" si="16"/>
        <v>330.60060595259313</v>
      </c>
      <c r="P62" s="331">
        <f t="shared" si="17"/>
        <v>334.03219501794536</v>
      </c>
      <c r="Q62" s="331">
        <f t="shared" si="18"/>
        <v>345.16589368533715</v>
      </c>
      <c r="R62" s="331">
        <f t="shared" si="19"/>
        <v>365.28293798228066</v>
      </c>
      <c r="S62" s="331">
        <f t="shared" si="20"/>
        <v>383.0972834919898</v>
      </c>
      <c r="T62" s="331">
        <f t="shared" si="21"/>
        <v>382.22144297361268</v>
      </c>
    </row>
    <row r="63" spans="3:20" x14ac:dyDescent="0.25">
      <c r="C63" s="322" t="s">
        <v>4</v>
      </c>
      <c r="D63" s="323">
        <v>2715</v>
      </c>
      <c r="E63" s="324">
        <v>2710</v>
      </c>
      <c r="F63" s="325">
        <v>2785</v>
      </c>
      <c r="G63" s="326">
        <v>2940</v>
      </c>
      <c r="H63" s="327">
        <v>3085</v>
      </c>
      <c r="I63" s="327">
        <v>3100</v>
      </c>
      <c r="J63" s="328"/>
      <c r="K63" s="329"/>
      <c r="L63" s="329"/>
      <c r="M63" s="330"/>
      <c r="N63" s="322" t="s">
        <v>4</v>
      </c>
      <c r="O63" s="331">
        <f t="shared" si="16"/>
        <v>321.5148500781583</v>
      </c>
      <c r="P63" s="331">
        <f t="shared" si="17"/>
        <v>320.69108336784808</v>
      </c>
      <c r="Q63" s="331">
        <f t="shared" si="18"/>
        <v>329.56629785219809</v>
      </c>
      <c r="R63" s="331">
        <f t="shared" si="19"/>
        <v>346.61227761992899</v>
      </c>
      <c r="S63" s="331">
        <f t="shared" si="20"/>
        <v>362.5658142158706</v>
      </c>
      <c r="T63" s="331">
        <f t="shared" si="21"/>
        <v>363.83268391155343</v>
      </c>
    </row>
    <row r="64" spans="3:20" x14ac:dyDescent="0.25">
      <c r="C64" s="322" t="s">
        <v>10</v>
      </c>
      <c r="D64" s="323">
        <v>4005</v>
      </c>
      <c r="E64" s="324">
        <v>4195</v>
      </c>
      <c r="F64" s="325">
        <v>4435</v>
      </c>
      <c r="G64" s="326">
        <v>4800</v>
      </c>
      <c r="H64" s="327">
        <v>5300</v>
      </c>
      <c r="I64" s="327">
        <v>5405</v>
      </c>
      <c r="J64" s="328"/>
      <c r="K64" s="329"/>
      <c r="L64" s="329"/>
      <c r="M64" s="330"/>
      <c r="N64" s="322" t="s">
        <v>10</v>
      </c>
      <c r="O64" s="331">
        <f t="shared" si="16"/>
        <v>396.41690586954371</v>
      </c>
      <c r="P64" s="331">
        <f t="shared" si="17"/>
        <v>412.00561781199968</v>
      </c>
      <c r="Q64" s="331">
        <f t="shared" si="18"/>
        <v>429.79387337797635</v>
      </c>
      <c r="R64" s="331">
        <f t="shared" si="19"/>
        <v>459.52802642286156</v>
      </c>
      <c r="S64" s="331">
        <f t="shared" si="20"/>
        <v>503.36685946567133</v>
      </c>
      <c r="T64" s="331">
        <f t="shared" si="21"/>
        <v>508.22755054066761</v>
      </c>
    </row>
    <row r="65" spans="1:26" x14ac:dyDescent="0.25">
      <c r="C65" s="322" t="s">
        <v>47</v>
      </c>
      <c r="D65" s="323">
        <v>4580</v>
      </c>
      <c r="E65" s="324">
        <v>4625</v>
      </c>
      <c r="F65" s="325">
        <v>4790</v>
      </c>
      <c r="G65" s="326">
        <v>5525</v>
      </c>
      <c r="H65" s="327">
        <v>5645</v>
      </c>
      <c r="I65" s="327">
        <v>5735</v>
      </c>
      <c r="J65" s="328"/>
      <c r="K65" s="329"/>
      <c r="L65" s="329"/>
      <c r="M65" s="330"/>
      <c r="N65" s="322" t="s">
        <v>47</v>
      </c>
      <c r="O65" s="331">
        <f t="shared" si="16"/>
        <v>410.68866571018657</v>
      </c>
      <c r="P65" s="331">
        <f t="shared" si="17"/>
        <v>409.61828004605439</v>
      </c>
      <c r="Q65" s="331">
        <f t="shared" si="18"/>
        <v>421.32113642360804</v>
      </c>
      <c r="R65" s="331">
        <f t="shared" si="19"/>
        <v>482.54539420246817</v>
      </c>
      <c r="S65" s="331">
        <f t="shared" si="20"/>
        <v>490.15351486524037</v>
      </c>
      <c r="T65" s="331">
        <f t="shared" si="21"/>
        <v>494.41360046898166</v>
      </c>
    </row>
    <row r="66" spans="1:26" x14ac:dyDescent="0.25">
      <c r="C66" s="322" t="s">
        <v>28</v>
      </c>
      <c r="D66" s="323">
        <v>7660</v>
      </c>
      <c r="E66" s="324">
        <v>7890</v>
      </c>
      <c r="F66" s="325">
        <v>8365</v>
      </c>
      <c r="G66" s="326">
        <v>9020</v>
      </c>
      <c r="H66" s="327">
        <v>9835</v>
      </c>
      <c r="I66" s="327">
        <v>10125</v>
      </c>
      <c r="J66" s="328"/>
      <c r="K66" s="329"/>
      <c r="L66" s="329"/>
      <c r="M66" s="330"/>
      <c r="N66" s="322" t="s">
        <v>28</v>
      </c>
      <c r="O66" s="331">
        <f t="shared" si="16"/>
        <v>246.10837121881474</v>
      </c>
      <c r="P66" s="331">
        <f t="shared" si="17"/>
        <v>251.28989107586472</v>
      </c>
      <c r="Q66" s="331">
        <f t="shared" si="18"/>
        <v>264.47331396286307</v>
      </c>
      <c r="R66" s="331">
        <f t="shared" si="19"/>
        <v>282.66912356902674</v>
      </c>
      <c r="S66" s="331">
        <f t="shared" si="20"/>
        <v>304.83741487953728</v>
      </c>
      <c r="T66" s="331">
        <f t="shared" si="21"/>
        <v>311.09813802003316</v>
      </c>
    </row>
    <row r="67" spans="1:26" x14ac:dyDescent="0.25">
      <c r="C67" s="322" t="s">
        <v>14</v>
      </c>
      <c r="D67" s="323">
        <v>12665</v>
      </c>
      <c r="E67" s="324">
        <v>12790</v>
      </c>
      <c r="F67" s="325">
        <v>12980</v>
      </c>
      <c r="G67" s="326">
        <v>13240</v>
      </c>
      <c r="H67" s="327">
        <v>13430</v>
      </c>
      <c r="I67" s="327">
        <v>13600</v>
      </c>
      <c r="J67" s="328"/>
      <c r="K67" s="329"/>
      <c r="L67" s="329"/>
      <c r="M67" s="330"/>
      <c r="N67" s="322" t="s">
        <v>14</v>
      </c>
      <c r="O67" s="331">
        <f t="shared" si="16"/>
        <v>410.64665905789582</v>
      </c>
      <c r="P67" s="331">
        <f t="shared" si="17"/>
        <v>413.80202856819324</v>
      </c>
      <c r="Q67" s="331">
        <f t="shared" si="18"/>
        <v>417.6668575878291</v>
      </c>
      <c r="R67" s="331">
        <f t="shared" si="19"/>
        <v>424.05045047353366</v>
      </c>
      <c r="S67" s="331">
        <f t="shared" si="20"/>
        <v>427.17371943306443</v>
      </c>
      <c r="T67" s="331">
        <f t="shared" si="21"/>
        <v>428.40177786737814</v>
      </c>
    </row>
    <row r="68" spans="1:26" x14ac:dyDescent="0.25">
      <c r="C68" s="322" t="s">
        <v>25</v>
      </c>
      <c r="D68" s="323">
        <v>7595</v>
      </c>
      <c r="E68" s="324">
        <v>7820</v>
      </c>
      <c r="F68" s="325">
        <v>8145</v>
      </c>
      <c r="G68" s="326">
        <v>8585</v>
      </c>
      <c r="H68" s="327">
        <v>9020</v>
      </c>
      <c r="I68" s="327">
        <v>9190</v>
      </c>
      <c r="J68" s="328"/>
      <c r="K68" s="329"/>
      <c r="L68" s="329"/>
      <c r="M68" s="330"/>
      <c r="N68" s="322" t="s">
        <v>25</v>
      </c>
      <c r="O68" s="331">
        <f t="shared" si="16"/>
        <v>366.11231622077605</v>
      </c>
      <c r="P68" s="331">
        <f t="shared" si="17"/>
        <v>373.91221191546327</v>
      </c>
      <c r="Q68" s="331">
        <f t="shared" si="18"/>
        <v>387.4383404605498</v>
      </c>
      <c r="R68" s="331">
        <f t="shared" si="19"/>
        <v>407.19238832446376</v>
      </c>
      <c r="S68" s="331">
        <f t="shared" si="20"/>
        <v>425.13880640630452</v>
      </c>
      <c r="T68" s="331">
        <f t="shared" si="21"/>
        <v>429.57374505102064</v>
      </c>
    </row>
    <row r="69" spans="1:26" ht="16.5" customHeight="1" x14ac:dyDescent="0.25">
      <c r="C69" s="322" t="s">
        <v>36</v>
      </c>
      <c r="D69" s="323">
        <v>3250</v>
      </c>
      <c r="E69" s="324">
        <v>3275</v>
      </c>
      <c r="F69" s="325">
        <v>3405</v>
      </c>
      <c r="G69" s="326">
        <v>3545</v>
      </c>
      <c r="H69" s="327">
        <v>3750</v>
      </c>
      <c r="I69" s="327">
        <v>3755</v>
      </c>
      <c r="J69" s="328"/>
      <c r="K69" s="329"/>
      <c r="L69" s="329"/>
      <c r="M69" s="330"/>
      <c r="N69" s="322" t="s">
        <v>36</v>
      </c>
      <c r="O69" s="331">
        <f t="shared" si="16"/>
        <v>338.77457418641978</v>
      </c>
      <c r="P69" s="331">
        <f t="shared" si="17"/>
        <v>337.24294879055924</v>
      </c>
      <c r="Q69" s="331">
        <f t="shared" si="18"/>
        <v>346.05416941917781</v>
      </c>
      <c r="R69" s="331">
        <f t="shared" si="19"/>
        <v>356.83728421158588</v>
      </c>
      <c r="S69" s="331">
        <f t="shared" si="20"/>
        <v>373.42786867288714</v>
      </c>
      <c r="T69" s="331">
        <f t="shared" si="21"/>
        <v>366.75294232553597</v>
      </c>
    </row>
    <row r="70" spans="1:26" ht="18" customHeight="1" x14ac:dyDescent="0.25">
      <c r="C70" s="322" t="s">
        <v>60</v>
      </c>
      <c r="D70" s="323">
        <v>2920</v>
      </c>
      <c r="E70" s="324">
        <v>3065</v>
      </c>
      <c r="F70" s="325">
        <v>3295</v>
      </c>
      <c r="G70" s="326">
        <v>3525</v>
      </c>
      <c r="H70" s="327">
        <v>3785</v>
      </c>
      <c r="I70" s="327">
        <v>3775</v>
      </c>
      <c r="J70" s="328"/>
      <c r="K70" s="329"/>
      <c r="L70" s="329"/>
      <c r="M70" s="330"/>
      <c r="N70" s="322" t="s">
        <v>60</v>
      </c>
      <c r="O70" s="331">
        <f t="shared" si="16"/>
        <v>329.77209585977909</v>
      </c>
      <c r="P70" s="331">
        <f t="shared" si="17"/>
        <v>343.67151058485825</v>
      </c>
      <c r="Q70" s="331">
        <f t="shared" si="18"/>
        <v>364.5637405678122</v>
      </c>
      <c r="R70" s="331">
        <f t="shared" si="19"/>
        <v>386.32253822127245</v>
      </c>
      <c r="S70" s="331">
        <f t="shared" si="20"/>
        <v>409.06978503571929</v>
      </c>
      <c r="T70" s="331">
        <f t="shared" si="21"/>
        <v>404.63047323007669</v>
      </c>
    </row>
    <row r="71" spans="1:26" ht="14.25" customHeight="1" x14ac:dyDescent="0.25">
      <c r="C71" s="322" t="s">
        <v>61</v>
      </c>
      <c r="D71" s="323">
        <v>5300</v>
      </c>
      <c r="E71" s="324">
        <v>5375</v>
      </c>
      <c r="F71" s="325">
        <v>5515</v>
      </c>
      <c r="G71" s="326">
        <v>5715</v>
      </c>
      <c r="H71" s="327">
        <v>5960</v>
      </c>
      <c r="I71" s="327">
        <v>6005</v>
      </c>
      <c r="J71" s="328"/>
      <c r="K71" s="329"/>
      <c r="L71" s="329"/>
      <c r="M71" s="330"/>
      <c r="N71" s="322" t="s">
        <v>61</v>
      </c>
      <c r="O71" s="331">
        <f t="shared" si="16"/>
        <v>391.97704345768125</v>
      </c>
      <c r="P71" s="331">
        <f t="shared" si="17"/>
        <v>393.45006295201011</v>
      </c>
      <c r="Q71" s="331">
        <f t="shared" si="18"/>
        <v>398.65836821142267</v>
      </c>
      <c r="R71" s="331">
        <f t="shared" si="19"/>
        <v>410.04190104465619</v>
      </c>
      <c r="S71" s="331">
        <f t="shared" si="20"/>
        <v>422.99503193754435</v>
      </c>
      <c r="T71" s="331">
        <f t="shared" si="21"/>
        <v>423.8963165845463</v>
      </c>
    </row>
    <row r="72" spans="1:26" s="321" customFormat="1" ht="22.5" customHeight="1" x14ac:dyDescent="0.25">
      <c r="A72" s="319"/>
      <c r="B72" s="319"/>
      <c r="C72" s="322" t="s">
        <v>20</v>
      </c>
      <c r="D72" s="323">
        <v>4005</v>
      </c>
      <c r="E72" s="324">
        <v>4045</v>
      </c>
      <c r="F72" s="325">
        <v>4155</v>
      </c>
      <c r="G72" s="326">
        <v>4190</v>
      </c>
      <c r="H72" s="327">
        <v>4320</v>
      </c>
      <c r="I72" s="327">
        <v>4320</v>
      </c>
      <c r="J72" s="328"/>
      <c r="K72" s="329"/>
      <c r="L72" s="329"/>
      <c r="M72" s="330"/>
      <c r="N72" s="322" t="s">
        <v>20</v>
      </c>
      <c r="O72" s="331">
        <f t="shared" si="16"/>
        <v>369.31844379074721</v>
      </c>
      <c r="P72" s="331">
        <f t="shared" si="17"/>
        <v>366.65065308231289</v>
      </c>
      <c r="Q72" s="331">
        <f t="shared" si="18"/>
        <v>375.37944492627929</v>
      </c>
      <c r="R72" s="331">
        <f t="shared" si="19"/>
        <v>378.45942625912278</v>
      </c>
      <c r="S72" s="331">
        <f t="shared" si="20"/>
        <v>388.58355895766056</v>
      </c>
      <c r="T72" s="331">
        <f t="shared" si="21"/>
        <v>386.09348467244615</v>
      </c>
      <c r="U72" s="319"/>
      <c r="V72" s="319"/>
      <c r="W72" s="319"/>
      <c r="X72" s="319"/>
      <c r="Y72" s="319"/>
      <c r="Z72" s="319"/>
    </row>
    <row r="73" spans="1:26" x14ac:dyDescent="0.25">
      <c r="C73" s="322" t="s">
        <v>21</v>
      </c>
      <c r="D73" s="323">
        <v>4635</v>
      </c>
      <c r="E73" s="324">
        <v>4680</v>
      </c>
      <c r="F73" s="325">
        <v>4860</v>
      </c>
      <c r="G73" s="326">
        <v>4915</v>
      </c>
      <c r="H73" s="327">
        <v>5105</v>
      </c>
      <c r="I73" s="327">
        <v>5215</v>
      </c>
      <c r="J73" s="328"/>
      <c r="K73" s="329"/>
      <c r="L73" s="329"/>
      <c r="M73" s="330"/>
      <c r="N73" s="322" t="s">
        <v>21</v>
      </c>
      <c r="O73" s="331">
        <f t="shared" si="16"/>
        <v>352.32680116150021</v>
      </c>
      <c r="P73" s="331">
        <f t="shared" si="17"/>
        <v>354.58843496181356</v>
      </c>
      <c r="Q73" s="331">
        <f t="shared" si="18"/>
        <v>368.05913180455002</v>
      </c>
      <c r="R73" s="331">
        <f t="shared" si="19"/>
        <v>371.72893662078354</v>
      </c>
      <c r="S73" s="331">
        <f t="shared" si="20"/>
        <v>381.92781900885802</v>
      </c>
      <c r="T73" s="331">
        <f t="shared" si="21"/>
        <v>386.97278204861834</v>
      </c>
    </row>
    <row r="74" spans="1:26" ht="19.5" customHeight="1" x14ac:dyDescent="0.25">
      <c r="C74" s="322" t="s">
        <v>22</v>
      </c>
      <c r="D74" s="323">
        <v>3270</v>
      </c>
      <c r="E74" s="324">
        <v>3315</v>
      </c>
      <c r="F74" s="325">
        <v>3375</v>
      </c>
      <c r="G74" s="326">
        <v>3435</v>
      </c>
      <c r="H74" s="327">
        <v>3510</v>
      </c>
      <c r="I74" s="327">
        <v>3510</v>
      </c>
      <c r="J74" s="328"/>
      <c r="K74" s="329"/>
      <c r="L74" s="329"/>
      <c r="M74" s="330"/>
      <c r="N74" s="322" t="s">
        <v>22</v>
      </c>
      <c r="O74" s="331">
        <f t="shared" si="16"/>
        <v>336.28482399037421</v>
      </c>
      <c r="P74" s="331">
        <f t="shared" si="17"/>
        <v>340.041851304776</v>
      </c>
      <c r="Q74" s="331">
        <f t="shared" si="18"/>
        <v>344.95799178233409</v>
      </c>
      <c r="R74" s="331">
        <f t="shared" si="19"/>
        <v>350.47086551509523</v>
      </c>
      <c r="S74" s="331">
        <f t="shared" si="20"/>
        <v>357.52118644067792</v>
      </c>
      <c r="T74" s="331">
        <f t="shared" si="21"/>
        <v>356.35964912280701</v>
      </c>
    </row>
    <row r="75" spans="1:26" x14ac:dyDescent="0.25">
      <c r="C75" s="322" t="s">
        <v>15</v>
      </c>
      <c r="D75" s="323">
        <v>6030</v>
      </c>
      <c r="E75" s="324">
        <v>6230</v>
      </c>
      <c r="F75" s="325">
        <v>6335</v>
      </c>
      <c r="G75" s="326">
        <v>6540</v>
      </c>
      <c r="H75" s="327">
        <v>6795</v>
      </c>
      <c r="I75" s="327">
        <v>6885</v>
      </c>
      <c r="J75" s="328"/>
      <c r="K75" s="329"/>
      <c r="L75" s="329"/>
      <c r="M75" s="330"/>
      <c r="N75" s="322" t="s">
        <v>15</v>
      </c>
      <c r="O75" s="331">
        <f t="shared" si="16"/>
        <v>241.4008455034589</v>
      </c>
      <c r="P75" s="331">
        <f t="shared" si="17"/>
        <v>249.00677074590118</v>
      </c>
      <c r="Q75" s="331">
        <f t="shared" si="18"/>
        <v>252.43468974640973</v>
      </c>
      <c r="R75" s="331">
        <f t="shared" si="19"/>
        <v>259.78565697170956</v>
      </c>
      <c r="S75" s="331">
        <f t="shared" si="20"/>
        <v>267.87931829739927</v>
      </c>
      <c r="T75" s="331">
        <f t="shared" si="21"/>
        <v>269.60035711768438</v>
      </c>
    </row>
    <row r="76" spans="1:26" x14ac:dyDescent="0.25">
      <c r="C76" s="322" t="s">
        <v>11</v>
      </c>
      <c r="D76" s="323">
        <v>7335</v>
      </c>
      <c r="E76" s="324">
        <v>7340</v>
      </c>
      <c r="F76" s="325">
        <v>7575</v>
      </c>
      <c r="G76" s="326">
        <v>7845</v>
      </c>
      <c r="H76" s="327">
        <v>8125</v>
      </c>
      <c r="I76" s="327">
        <v>8165</v>
      </c>
      <c r="J76" s="328"/>
      <c r="K76" s="329"/>
      <c r="L76" s="329"/>
      <c r="M76" s="330"/>
      <c r="N76" s="322" t="s">
        <v>11</v>
      </c>
      <c r="O76" s="331">
        <f t="shared" si="16"/>
        <v>607.23214729208405</v>
      </c>
      <c r="P76" s="331">
        <f t="shared" si="17"/>
        <v>605.34584711306115</v>
      </c>
      <c r="Q76" s="331">
        <f t="shared" si="18"/>
        <v>622.02842854679386</v>
      </c>
      <c r="R76" s="331">
        <f t="shared" si="19"/>
        <v>640.73245234322678</v>
      </c>
      <c r="S76" s="331">
        <f t="shared" si="20"/>
        <v>658.72147229316147</v>
      </c>
      <c r="T76" s="331">
        <f t="shared" si="21"/>
        <v>652.1461318509289</v>
      </c>
    </row>
    <row r="77" spans="1:26" x14ac:dyDescent="0.25">
      <c r="C77" s="322" t="s">
        <v>23</v>
      </c>
      <c r="D77" s="323">
        <v>2250</v>
      </c>
      <c r="E77" s="324">
        <v>2320</v>
      </c>
      <c r="F77" s="325">
        <v>2370</v>
      </c>
      <c r="G77" s="326">
        <v>2475</v>
      </c>
      <c r="H77" s="327">
        <v>2620</v>
      </c>
      <c r="I77" s="327">
        <v>2630</v>
      </c>
      <c r="J77" s="328"/>
      <c r="K77" s="329"/>
      <c r="L77" s="329"/>
      <c r="M77" s="330"/>
      <c r="N77" s="322" t="s">
        <v>23</v>
      </c>
      <c r="O77" s="331">
        <f t="shared" si="16"/>
        <v>291.80986965825821</v>
      </c>
      <c r="P77" s="331">
        <f t="shared" si="17"/>
        <v>300.92352391823181</v>
      </c>
      <c r="Q77" s="331">
        <f t="shared" si="18"/>
        <v>307.66434728424554</v>
      </c>
      <c r="R77" s="331">
        <f t="shared" si="19"/>
        <v>320.97836800332004</v>
      </c>
      <c r="S77" s="331">
        <f t="shared" si="20"/>
        <v>340.215556421244</v>
      </c>
      <c r="T77" s="331">
        <f t="shared" si="21"/>
        <v>343.66955453630743</v>
      </c>
    </row>
    <row r="78" spans="1:26" x14ac:dyDescent="0.25">
      <c r="C78" s="322" t="s">
        <v>13</v>
      </c>
      <c r="D78" s="323">
        <v>4645</v>
      </c>
      <c r="E78" s="324">
        <v>4780</v>
      </c>
      <c r="F78" s="325">
        <v>4940</v>
      </c>
      <c r="G78" s="326">
        <v>5065</v>
      </c>
      <c r="H78" s="327">
        <v>5265</v>
      </c>
      <c r="I78" s="327">
        <v>5380</v>
      </c>
      <c r="J78" s="328"/>
      <c r="K78" s="329"/>
      <c r="L78" s="329"/>
      <c r="M78" s="330"/>
      <c r="N78" s="322" t="s">
        <v>13</v>
      </c>
      <c r="O78" s="331">
        <f t="shared" si="16"/>
        <v>276.79949466959857</v>
      </c>
      <c r="P78" s="331">
        <f t="shared" si="17"/>
        <v>283.44066128248005</v>
      </c>
      <c r="Q78" s="331">
        <f t="shared" si="18"/>
        <v>290.98534470571605</v>
      </c>
      <c r="R78" s="331">
        <f t="shared" si="19"/>
        <v>295.03078455471615</v>
      </c>
      <c r="S78" s="331">
        <f t="shared" si="20"/>
        <v>303.0617002538466</v>
      </c>
      <c r="T78" s="331">
        <f t="shared" si="21"/>
        <v>306.0852942515134</v>
      </c>
    </row>
    <row r="79" spans="1:26" x14ac:dyDescent="0.25">
      <c r="C79" s="322" t="s">
        <v>29</v>
      </c>
      <c r="D79" s="323">
        <v>7210</v>
      </c>
      <c r="E79" s="324">
        <v>7460</v>
      </c>
      <c r="F79" s="325">
        <v>7790</v>
      </c>
      <c r="G79" s="326">
        <v>8080</v>
      </c>
      <c r="H79" s="327">
        <v>8570</v>
      </c>
      <c r="I79" s="327">
        <v>8805</v>
      </c>
      <c r="J79" s="328"/>
      <c r="K79" s="329"/>
      <c r="L79" s="329"/>
      <c r="M79" s="330"/>
      <c r="N79" s="322" t="s">
        <v>29</v>
      </c>
      <c r="O79" s="331">
        <f t="shared" si="16"/>
        <v>266.20490023777529</v>
      </c>
      <c r="P79" s="331">
        <f t="shared" si="17"/>
        <v>274.31008806604035</v>
      </c>
      <c r="Q79" s="331">
        <f t="shared" si="18"/>
        <v>284.37610656620416</v>
      </c>
      <c r="R79" s="331">
        <f t="shared" si="19"/>
        <v>292.88096273742207</v>
      </c>
      <c r="S79" s="331">
        <f t="shared" si="20"/>
        <v>307.29291792016119</v>
      </c>
      <c r="T79" s="331">
        <f t="shared" si="21"/>
        <v>313.01880956867041</v>
      </c>
    </row>
    <row r="80" spans="1:26" x14ac:dyDescent="0.25">
      <c r="C80" s="322" t="s">
        <v>12</v>
      </c>
      <c r="D80" s="323">
        <v>6990</v>
      </c>
      <c r="E80" s="324">
        <v>7210</v>
      </c>
      <c r="F80" s="325">
        <v>7565</v>
      </c>
      <c r="G80" s="326">
        <v>8015</v>
      </c>
      <c r="H80" s="327">
        <v>8400</v>
      </c>
      <c r="I80" s="327">
        <v>8520</v>
      </c>
      <c r="J80" s="328"/>
      <c r="K80" s="329"/>
      <c r="L80" s="329"/>
      <c r="M80" s="330"/>
      <c r="N80" s="322" t="s">
        <v>12</v>
      </c>
      <c r="O80" s="331">
        <f t="shared" si="16"/>
        <v>504.97388439782407</v>
      </c>
      <c r="P80" s="331">
        <f t="shared" si="17"/>
        <v>521.67747163695299</v>
      </c>
      <c r="Q80" s="331">
        <f t="shared" si="18"/>
        <v>545.3234817084159</v>
      </c>
      <c r="R80" s="331">
        <f t="shared" si="19"/>
        <v>577.06291893759942</v>
      </c>
      <c r="S80" s="331">
        <f t="shared" si="20"/>
        <v>602.20233998623542</v>
      </c>
      <c r="T80" s="331">
        <f t="shared" si="21"/>
        <v>607.34805605851068</v>
      </c>
    </row>
    <row r="81" spans="3:20" x14ac:dyDescent="0.25">
      <c r="C81" s="322" t="s">
        <v>62</v>
      </c>
      <c r="D81" s="323">
        <v>3055</v>
      </c>
      <c r="E81" s="324">
        <v>3165</v>
      </c>
      <c r="F81" s="325">
        <v>3245</v>
      </c>
      <c r="G81" s="326">
        <v>3370</v>
      </c>
      <c r="H81" s="327">
        <v>3475</v>
      </c>
      <c r="I81" s="327">
        <v>3445</v>
      </c>
      <c r="J81" s="328"/>
      <c r="K81" s="329"/>
      <c r="L81" s="329"/>
      <c r="M81" s="330"/>
      <c r="N81" s="322" t="s">
        <v>62</v>
      </c>
      <c r="O81" s="331">
        <f t="shared" si="16"/>
        <v>339.16557497168992</v>
      </c>
      <c r="P81" s="331">
        <f t="shared" si="17"/>
        <v>348.60283508277251</v>
      </c>
      <c r="Q81" s="331">
        <f t="shared" si="18"/>
        <v>353.17037069284515</v>
      </c>
      <c r="R81" s="331">
        <f t="shared" si="19"/>
        <v>362.52931431399128</v>
      </c>
      <c r="S81" s="331">
        <f t="shared" si="20"/>
        <v>370.06272430060807</v>
      </c>
      <c r="T81" s="331">
        <f t="shared" si="21"/>
        <v>365.16853932584274</v>
      </c>
    </row>
    <row r="82" spans="3:20" x14ac:dyDescent="0.25">
      <c r="C82" s="322" t="s">
        <v>30</v>
      </c>
      <c r="D82" s="323">
        <v>6695</v>
      </c>
      <c r="E82" s="324">
        <v>6830</v>
      </c>
      <c r="F82" s="325">
        <v>7050</v>
      </c>
      <c r="G82" s="326">
        <v>7455</v>
      </c>
      <c r="H82" s="327">
        <v>8405</v>
      </c>
      <c r="I82" s="327">
        <v>8800</v>
      </c>
      <c r="J82" s="328"/>
      <c r="K82" s="329"/>
      <c r="L82" s="329"/>
      <c r="M82" s="330"/>
      <c r="N82" s="322" t="s">
        <v>30</v>
      </c>
      <c r="O82" s="331">
        <f t="shared" si="16"/>
        <v>266.65232837865824</v>
      </c>
      <c r="P82" s="331">
        <f t="shared" si="17"/>
        <v>271.34616301428639</v>
      </c>
      <c r="Q82" s="331">
        <f t="shared" si="18"/>
        <v>278.3810463968411</v>
      </c>
      <c r="R82" s="331">
        <f t="shared" si="19"/>
        <v>292.23146456766989</v>
      </c>
      <c r="S82" s="331">
        <f t="shared" si="20"/>
        <v>325.75372940542678</v>
      </c>
      <c r="T82" s="331">
        <f t="shared" si="21"/>
        <v>338.55789724767817</v>
      </c>
    </row>
    <row r="83" spans="3:20" x14ac:dyDescent="0.25">
      <c r="C83" s="322" t="s">
        <v>5</v>
      </c>
      <c r="D83" s="323">
        <v>3110</v>
      </c>
      <c r="E83" s="324">
        <v>3185</v>
      </c>
      <c r="F83" s="325">
        <v>3255</v>
      </c>
      <c r="G83" s="326">
        <v>3280</v>
      </c>
      <c r="H83" s="327">
        <v>3440</v>
      </c>
      <c r="I83" s="327">
        <v>3470</v>
      </c>
      <c r="J83" s="328"/>
      <c r="K83" s="329"/>
      <c r="L83" s="329"/>
      <c r="M83" s="330"/>
      <c r="N83" s="322" t="s">
        <v>5</v>
      </c>
      <c r="O83" s="331">
        <f t="shared" si="16"/>
        <v>312.18004055329146</v>
      </c>
      <c r="P83" s="331">
        <f t="shared" si="17"/>
        <v>317.34802666321252</v>
      </c>
      <c r="Q83" s="331">
        <f t="shared" si="18"/>
        <v>323.11220083582327</v>
      </c>
      <c r="R83" s="331">
        <f t="shared" si="19"/>
        <v>324.80071297717484</v>
      </c>
      <c r="S83" s="331">
        <f t="shared" si="20"/>
        <v>337.4964435331168</v>
      </c>
      <c r="T83" s="331">
        <f t="shared" si="21"/>
        <v>339.1520222061497</v>
      </c>
    </row>
    <row r="84" spans="3:20" x14ac:dyDescent="0.25">
      <c r="C84" s="322" t="s">
        <v>6</v>
      </c>
      <c r="D84" s="323">
        <v>5790</v>
      </c>
      <c r="E84" s="324">
        <v>5865</v>
      </c>
      <c r="F84" s="325">
        <v>6010</v>
      </c>
      <c r="G84" s="326">
        <v>6155</v>
      </c>
      <c r="H84" s="327">
        <v>6330</v>
      </c>
      <c r="I84" s="327">
        <v>6425</v>
      </c>
      <c r="J84" s="328"/>
      <c r="K84" s="329"/>
      <c r="L84" s="329"/>
      <c r="M84" s="330"/>
      <c r="N84" s="322" t="s">
        <v>6</v>
      </c>
      <c r="O84" s="331">
        <f t="shared" si="16"/>
        <v>491.6070200463588</v>
      </c>
      <c r="P84" s="331">
        <f t="shared" si="17"/>
        <v>493.24676635325386</v>
      </c>
      <c r="Q84" s="331">
        <f t="shared" si="18"/>
        <v>500.8041197596807</v>
      </c>
      <c r="R84" s="331">
        <f t="shared" si="19"/>
        <v>505.71445004067078</v>
      </c>
      <c r="S84" s="331">
        <f t="shared" si="20"/>
        <v>514.03235236795945</v>
      </c>
      <c r="T84" s="331">
        <f t="shared" si="21"/>
        <v>512.45035014117309</v>
      </c>
    </row>
    <row r="85" spans="3:20" x14ac:dyDescent="0.25">
      <c r="C85" s="322" t="s">
        <v>7</v>
      </c>
      <c r="D85" s="323">
        <v>3645</v>
      </c>
      <c r="E85" s="324">
        <v>3655</v>
      </c>
      <c r="F85" s="325">
        <v>3570</v>
      </c>
      <c r="G85" s="326">
        <v>3525</v>
      </c>
      <c r="H85" s="327">
        <v>3635</v>
      </c>
      <c r="I85" s="327">
        <v>3655</v>
      </c>
      <c r="J85" s="328"/>
      <c r="K85" s="329"/>
      <c r="L85" s="329"/>
      <c r="M85" s="330"/>
      <c r="N85" s="322" t="s">
        <v>7</v>
      </c>
      <c r="O85" s="331">
        <f t="shared" si="16"/>
        <v>371.60887783294424</v>
      </c>
      <c r="P85" s="331">
        <f t="shared" si="17"/>
        <v>371.16773125628345</v>
      </c>
      <c r="Q85" s="331">
        <f t="shared" si="18"/>
        <v>360.60970312831438</v>
      </c>
      <c r="R85" s="331">
        <f t="shared" si="19"/>
        <v>353.91921605638612</v>
      </c>
      <c r="S85" s="331">
        <f t="shared" si="20"/>
        <v>363.47455678102534</v>
      </c>
      <c r="T85" s="331">
        <f t="shared" si="21"/>
        <v>362.90522762249913</v>
      </c>
    </row>
    <row r="86" spans="3:20" x14ac:dyDescent="0.25">
      <c r="C86" s="295"/>
      <c r="O86" s="163"/>
      <c r="P86" s="163"/>
      <c r="Q86" s="163"/>
      <c r="R86" s="163"/>
      <c r="S86" s="163"/>
      <c r="T86" s="163"/>
    </row>
    <row r="87" spans="3:20" x14ac:dyDescent="0.25">
      <c r="C87" s="293" t="s">
        <v>85</v>
      </c>
      <c r="D87" s="276">
        <f>SUM(D22:D85)</f>
        <v>323585</v>
      </c>
      <c r="E87" s="276">
        <f t="shared" ref="E87:I87" si="22">SUM(E22:E85)</f>
        <v>332430</v>
      </c>
      <c r="F87" s="276">
        <f t="shared" si="22"/>
        <v>343870</v>
      </c>
      <c r="G87" s="276">
        <f t="shared" si="22"/>
        <v>359930</v>
      </c>
      <c r="H87" s="276">
        <f t="shared" si="22"/>
        <v>381615</v>
      </c>
      <c r="I87" s="276">
        <f t="shared" si="22"/>
        <v>391610</v>
      </c>
      <c r="J87" s="277"/>
      <c r="K87" s="300"/>
      <c r="L87" s="300"/>
      <c r="N87" s="293" t="s">
        <v>85</v>
      </c>
      <c r="O87" s="136">
        <f>D87/(O168/10000)</f>
        <v>330.14589023282997</v>
      </c>
      <c r="P87" s="136">
        <f t="shared" ref="O87:T89" si="23">E87/(P168/10000)</f>
        <v>337.19076265890482</v>
      </c>
      <c r="Q87" s="136">
        <f t="shared" si="23"/>
        <v>346.34895803221985</v>
      </c>
      <c r="R87" s="136">
        <f t="shared" si="23"/>
        <v>359.86695131013045</v>
      </c>
      <c r="S87" s="136">
        <f t="shared" si="23"/>
        <v>378.00890841638022</v>
      </c>
      <c r="T87" s="136">
        <f t="shared" si="23"/>
        <v>384.57953988923884</v>
      </c>
    </row>
    <row r="88" spans="3:20" x14ac:dyDescent="0.25">
      <c r="C88" s="294" t="s">
        <v>113</v>
      </c>
      <c r="D88" s="279">
        <v>2372645</v>
      </c>
      <c r="E88" s="280">
        <v>2448530</v>
      </c>
      <c r="F88" s="281">
        <v>2550595</v>
      </c>
      <c r="G88" s="282">
        <v>2671700</v>
      </c>
      <c r="H88" s="283">
        <v>2833510</v>
      </c>
      <c r="I88" s="283">
        <v>2925600</v>
      </c>
      <c r="J88" s="284"/>
      <c r="K88" s="303"/>
      <c r="L88" s="303"/>
      <c r="N88" s="294" t="s">
        <v>113</v>
      </c>
      <c r="O88" s="136">
        <f t="shared" si="23"/>
        <v>372.44233304654279</v>
      </c>
      <c r="P88" s="136">
        <f t="shared" si="23"/>
        <v>381.95226898394952</v>
      </c>
      <c r="Q88" s="136">
        <f t="shared" si="23"/>
        <v>394.84879982820189</v>
      </c>
      <c r="R88" s="136">
        <f t="shared" si="23"/>
        <v>410.3361395879474</v>
      </c>
      <c r="S88" s="136">
        <f t="shared" si="23"/>
        <v>431.62132422082152</v>
      </c>
      <c r="T88" s="136">
        <f t="shared" si="23"/>
        <v>443.00270370049748</v>
      </c>
    </row>
    <row r="89" spans="3:20" x14ac:dyDescent="0.25">
      <c r="C89" s="294" t="s">
        <v>90</v>
      </c>
      <c r="D89" s="279">
        <v>2070085</v>
      </c>
      <c r="E89" s="280">
        <v>2140770</v>
      </c>
      <c r="F89" s="281">
        <v>2235050</v>
      </c>
      <c r="G89" s="282">
        <v>2347740</v>
      </c>
      <c r="H89" s="283">
        <v>2498605</v>
      </c>
      <c r="I89" s="283">
        <v>2580505</v>
      </c>
      <c r="J89" s="284"/>
      <c r="K89" s="303"/>
      <c r="L89" s="303"/>
      <c r="N89" s="294" t="s">
        <v>90</v>
      </c>
      <c r="O89" s="136">
        <f t="shared" si="23"/>
        <v>386.97713520775488</v>
      </c>
      <c r="P89" s="136">
        <f t="shared" si="23"/>
        <v>397.42644207921325</v>
      </c>
      <c r="Q89" s="136">
        <f t="shared" si="23"/>
        <v>411.48548681731251</v>
      </c>
      <c r="R89" s="136">
        <f t="shared" si="23"/>
        <v>428.52662855095213</v>
      </c>
      <c r="S89" s="136">
        <f t="shared" si="23"/>
        <v>452.08836415429545</v>
      </c>
      <c r="T89" s="136">
        <f t="shared" si="23"/>
        <v>463.95746953897225</v>
      </c>
    </row>
    <row r="90" spans="3:20" x14ac:dyDescent="0.25">
      <c r="C90" s="295"/>
      <c r="D90" s="47"/>
      <c r="E90" s="47"/>
      <c r="F90" s="47"/>
      <c r="G90" s="47"/>
      <c r="H90" s="47"/>
      <c r="I90" s="47"/>
      <c r="J90" s="47"/>
      <c r="K90" s="304"/>
      <c r="L90" s="304"/>
      <c r="N90" s="295"/>
      <c r="O90" s="136"/>
      <c r="P90" s="136"/>
      <c r="Q90" s="136"/>
      <c r="R90" s="136"/>
      <c r="S90" s="136"/>
      <c r="T90" s="136"/>
    </row>
    <row r="91" spans="3:20" x14ac:dyDescent="0.25">
      <c r="C91" s="332" t="s">
        <v>452</v>
      </c>
      <c r="D91" s="333">
        <f t="shared" ref="D91:I91" si="24">D37+D66+D79+D82</f>
        <v>31285</v>
      </c>
      <c r="E91" s="333">
        <f t="shared" si="24"/>
        <v>32085</v>
      </c>
      <c r="F91" s="333">
        <f t="shared" si="24"/>
        <v>33385</v>
      </c>
      <c r="G91" s="333">
        <f t="shared" si="24"/>
        <v>34950</v>
      </c>
      <c r="H91" s="333">
        <f t="shared" si="24"/>
        <v>37485</v>
      </c>
      <c r="I91" s="333">
        <f t="shared" si="24"/>
        <v>38505</v>
      </c>
      <c r="J91" s="319"/>
      <c r="K91" s="334"/>
      <c r="L91" s="334"/>
      <c r="M91" s="319"/>
      <c r="N91" s="335" t="s">
        <v>70</v>
      </c>
      <c r="O91" s="320">
        <f t="shared" ref="O91:S91" si="25">D91/(O172/10000)</f>
        <v>272.82637132641491</v>
      </c>
      <c r="P91" s="320">
        <f t="shared" si="25"/>
        <v>278.515625</v>
      </c>
      <c r="Q91" s="320">
        <f t="shared" si="25"/>
        <v>288.02519195927874</v>
      </c>
      <c r="R91" s="320">
        <f t="shared" si="25"/>
        <v>299.63991769547323</v>
      </c>
      <c r="S91" s="320">
        <f t="shared" si="25"/>
        <v>318.45212811146041</v>
      </c>
      <c r="T91" s="320">
        <f>I91/(T172/10000)</f>
        <v>324.6353595818228</v>
      </c>
    </row>
    <row r="92" spans="3:20" x14ac:dyDescent="0.25">
      <c r="C92" s="332" t="s">
        <v>453</v>
      </c>
      <c r="D92" s="333">
        <f t="shared" ref="D92:I92" si="26">D34+D58+D61+D64+D76+D80</f>
        <v>33195</v>
      </c>
      <c r="E92" s="333">
        <f t="shared" si="26"/>
        <v>34230</v>
      </c>
      <c r="F92" s="333">
        <f t="shared" si="26"/>
        <v>35860</v>
      </c>
      <c r="G92" s="333">
        <f t="shared" si="26"/>
        <v>37880</v>
      </c>
      <c r="H92" s="333">
        <f t="shared" si="26"/>
        <v>40075</v>
      </c>
      <c r="I92" s="333">
        <f t="shared" si="26"/>
        <v>40550</v>
      </c>
      <c r="J92" s="336"/>
      <c r="K92" s="337"/>
      <c r="L92" s="337"/>
      <c r="M92" s="319"/>
      <c r="N92" s="335" t="s">
        <v>71</v>
      </c>
      <c r="O92" s="320">
        <f t="shared" ref="O92:T92" si="27">D92/(O173/10000)</f>
        <v>381.20119430408818</v>
      </c>
      <c r="P92" s="320">
        <f t="shared" si="27"/>
        <v>389.9077343661009</v>
      </c>
      <c r="Q92" s="320">
        <f t="shared" si="27"/>
        <v>404.05633802816902</v>
      </c>
      <c r="R92" s="320">
        <f t="shared" si="27"/>
        <v>421.1696686680009</v>
      </c>
      <c r="S92" s="320">
        <f t="shared" si="27"/>
        <v>439.32251699188777</v>
      </c>
      <c r="T92" s="320">
        <f t="shared" si="27"/>
        <v>438.52060127608956</v>
      </c>
    </row>
    <row r="93" spans="3:20" ht="26.25" customHeight="1" x14ac:dyDescent="0.25">
      <c r="C93" s="332" t="s">
        <v>72</v>
      </c>
      <c r="D93" s="333">
        <f t="shared" ref="D93:I93" si="28">D22+D23+D24+D27+D30+D33+D35+D36+D40+D41+D44+D50+D52+D54+D60+D65+D69</f>
        <v>66275</v>
      </c>
      <c r="E93" s="333">
        <f t="shared" si="28"/>
        <v>67730</v>
      </c>
      <c r="F93" s="333">
        <f t="shared" si="28"/>
        <v>69925</v>
      </c>
      <c r="G93" s="333">
        <f t="shared" si="28"/>
        <v>74450</v>
      </c>
      <c r="H93" s="333">
        <f t="shared" si="28"/>
        <v>76160</v>
      </c>
      <c r="I93" s="333">
        <f t="shared" si="28"/>
        <v>78460</v>
      </c>
      <c r="J93" s="336"/>
      <c r="K93" s="337"/>
      <c r="L93" s="337"/>
      <c r="M93" s="319"/>
      <c r="N93" s="335" t="s">
        <v>72</v>
      </c>
      <c r="O93" s="320">
        <f t="shared" ref="O93:T93" si="29">D93/(O174/10000)</f>
        <v>312.19087097837865</v>
      </c>
      <c r="P93" s="320">
        <f t="shared" si="29"/>
        <v>317.23653395784544</v>
      </c>
      <c r="Q93" s="320">
        <f t="shared" si="29"/>
        <v>325.42932936193978</v>
      </c>
      <c r="R93" s="320">
        <f t="shared" si="29"/>
        <v>344.34114980805697</v>
      </c>
      <c r="S93" s="320">
        <f t="shared" si="29"/>
        <v>349.48604992657857</v>
      </c>
      <c r="T93" s="320">
        <f t="shared" si="29"/>
        <v>357.26970538682207</v>
      </c>
    </row>
    <row r="94" spans="3:20" ht="25.5" x14ac:dyDescent="0.25">
      <c r="C94" s="332" t="s">
        <v>455</v>
      </c>
      <c r="D94" s="333">
        <f t="shared" ref="D94:I94" si="30">D25+D29+D31+D39+D47+D63+D68+D77+D85</f>
        <v>63580</v>
      </c>
      <c r="E94" s="333">
        <f t="shared" si="30"/>
        <v>65655</v>
      </c>
      <c r="F94" s="333">
        <f t="shared" si="30"/>
        <v>68120</v>
      </c>
      <c r="G94" s="333">
        <f t="shared" si="30"/>
        <v>72580</v>
      </c>
      <c r="H94" s="333">
        <f t="shared" si="30"/>
        <v>81790</v>
      </c>
      <c r="I94" s="333">
        <f t="shared" si="30"/>
        <v>85990</v>
      </c>
      <c r="J94" s="336"/>
      <c r="K94" s="337"/>
      <c r="L94" s="337"/>
      <c r="M94" s="319"/>
      <c r="N94" s="335" t="s">
        <v>73</v>
      </c>
      <c r="O94" s="320">
        <f t="shared" ref="O94:T94" si="31">D94/(O175/10000)</f>
        <v>324.35465768799099</v>
      </c>
      <c r="P94" s="320">
        <f t="shared" si="31"/>
        <v>333.10502283105023</v>
      </c>
      <c r="Q94" s="320">
        <f t="shared" si="31"/>
        <v>343.32946928078223</v>
      </c>
      <c r="R94" s="320">
        <f t="shared" si="31"/>
        <v>363.19055244195357</v>
      </c>
      <c r="S94" s="320">
        <f t="shared" si="31"/>
        <v>405.42282145335577</v>
      </c>
      <c r="T94" s="320">
        <f t="shared" si="31"/>
        <v>423.32496430857088</v>
      </c>
    </row>
    <row r="95" spans="3:20" x14ac:dyDescent="0.25">
      <c r="C95" s="332" t="s">
        <v>456</v>
      </c>
      <c r="D95" s="333">
        <f t="shared" ref="D95:I95" si="32">D28+D38+D48+D55+D56+D57+D70+D71+D81</f>
        <v>33855</v>
      </c>
      <c r="E95" s="333">
        <f t="shared" si="32"/>
        <v>35200</v>
      </c>
      <c r="F95" s="333">
        <f t="shared" si="32"/>
        <v>36215</v>
      </c>
      <c r="G95" s="333">
        <f t="shared" si="32"/>
        <v>36835</v>
      </c>
      <c r="H95" s="333">
        <f t="shared" si="32"/>
        <v>37855</v>
      </c>
      <c r="I95" s="333">
        <f t="shared" si="32"/>
        <v>37795</v>
      </c>
      <c r="J95" s="338"/>
      <c r="K95" s="339"/>
      <c r="L95" s="339"/>
      <c r="M95" s="319"/>
      <c r="N95" s="335" t="s">
        <v>74</v>
      </c>
      <c r="O95" s="320">
        <f t="shared" ref="O95:T95" si="33">D95/(O176/10000)</f>
        <v>323.25981094242337</v>
      </c>
      <c r="P95" s="320">
        <f t="shared" si="33"/>
        <v>334.21952145841249</v>
      </c>
      <c r="Q95" s="320">
        <f t="shared" si="33"/>
        <v>341.29676750541893</v>
      </c>
      <c r="R95" s="320">
        <f t="shared" si="33"/>
        <v>345.15554722638683</v>
      </c>
      <c r="S95" s="320">
        <f t="shared" si="33"/>
        <v>352.00855495629531</v>
      </c>
      <c r="T95" s="320">
        <f t="shared" si="33"/>
        <v>349.21001570729004</v>
      </c>
    </row>
    <row r="96" spans="3:20" x14ac:dyDescent="0.25">
      <c r="C96" s="340" t="s">
        <v>457</v>
      </c>
      <c r="D96" s="333">
        <f t="shared" ref="D96:I96" si="34">D26+D32+D42+D45+D46+D51+D59+D62</f>
        <v>36035</v>
      </c>
      <c r="E96" s="333">
        <f t="shared" si="34"/>
        <v>37370</v>
      </c>
      <c r="F96" s="333">
        <f t="shared" si="34"/>
        <v>38970</v>
      </c>
      <c r="G96" s="333">
        <f t="shared" si="34"/>
        <v>40665</v>
      </c>
      <c r="H96" s="333">
        <f t="shared" si="34"/>
        <v>43895</v>
      </c>
      <c r="I96" s="333">
        <f t="shared" si="34"/>
        <v>45255</v>
      </c>
      <c r="J96" s="336"/>
      <c r="K96" s="337"/>
      <c r="L96" s="337"/>
      <c r="M96" s="319"/>
      <c r="N96" s="335" t="s">
        <v>75</v>
      </c>
      <c r="O96" s="320">
        <f t="shared" ref="O96:T96" si="35">D96/(O177/10000)</f>
        <v>364.65290427039065</v>
      </c>
      <c r="P96" s="320">
        <f t="shared" si="35"/>
        <v>375.38925163234558</v>
      </c>
      <c r="Q96" s="320">
        <f t="shared" si="35"/>
        <v>387.68404297652211</v>
      </c>
      <c r="R96" s="320">
        <f t="shared" si="35"/>
        <v>399.6953017495577</v>
      </c>
      <c r="S96" s="320">
        <f t="shared" si="35"/>
        <v>426.1650485436893</v>
      </c>
      <c r="T96" s="320">
        <f t="shared" si="35"/>
        <v>433.56006897873158</v>
      </c>
    </row>
    <row r="97" spans="3:20" ht="29.25" customHeight="1" x14ac:dyDescent="0.25">
      <c r="C97" s="340" t="s">
        <v>458</v>
      </c>
      <c r="D97" s="333">
        <f t="shared" ref="D97:I97" si="36">D31+D39+D47+D53+D72+D73+D74+D75+D77</f>
        <v>35540</v>
      </c>
      <c r="E97" s="333">
        <f t="shared" si="36"/>
        <v>36330</v>
      </c>
      <c r="F97" s="333">
        <f t="shared" si="36"/>
        <v>37280</v>
      </c>
      <c r="G97" s="333">
        <f t="shared" si="36"/>
        <v>38090</v>
      </c>
      <c r="H97" s="333">
        <f t="shared" si="36"/>
        <v>39675</v>
      </c>
      <c r="I97" s="333">
        <f t="shared" si="36"/>
        <v>40110</v>
      </c>
      <c r="J97" s="319"/>
      <c r="K97" s="334"/>
      <c r="L97" s="334"/>
      <c r="M97" s="319"/>
      <c r="N97" s="335" t="s">
        <v>76</v>
      </c>
      <c r="O97" s="320">
        <f t="shared" ref="O97:T97" si="37">D97/(O178/10000)</f>
        <v>322.56307859865672</v>
      </c>
      <c r="P97" s="320">
        <f t="shared" si="37"/>
        <v>328.18428184281839</v>
      </c>
      <c r="Q97" s="320">
        <f t="shared" si="37"/>
        <v>335.61397191213541</v>
      </c>
      <c r="R97" s="320">
        <f t="shared" si="37"/>
        <v>341.95170122991294</v>
      </c>
      <c r="S97" s="320">
        <f t="shared" si="37"/>
        <v>354.20944558521558</v>
      </c>
      <c r="T97" s="320">
        <f t="shared" si="37"/>
        <v>356.15343633457644</v>
      </c>
    </row>
    <row r="98" spans="3:20" x14ac:dyDescent="0.25">
      <c r="C98" s="332" t="s">
        <v>77</v>
      </c>
      <c r="D98" s="333">
        <f t="shared" ref="D98:I98" si="38">D43+D67+D78</f>
        <v>25395</v>
      </c>
      <c r="E98" s="333">
        <f t="shared" si="38"/>
        <v>25750</v>
      </c>
      <c r="F98" s="333">
        <f t="shared" si="38"/>
        <v>26115</v>
      </c>
      <c r="G98" s="333">
        <f t="shared" si="38"/>
        <v>26595</v>
      </c>
      <c r="H98" s="333">
        <f t="shared" si="38"/>
        <v>27115</v>
      </c>
      <c r="I98" s="333">
        <f t="shared" si="38"/>
        <v>27460</v>
      </c>
      <c r="J98" s="319"/>
      <c r="K98" s="334"/>
      <c r="L98" s="334"/>
      <c r="M98" s="319"/>
      <c r="N98" s="335" t="s">
        <v>77</v>
      </c>
      <c r="O98" s="320">
        <f t="shared" ref="O98:T98" si="39">D98/(O179/10000)</f>
        <v>383.95827033565166</v>
      </c>
      <c r="P98" s="320">
        <f t="shared" si="39"/>
        <v>387.74280981779856</v>
      </c>
      <c r="Q98" s="320">
        <f t="shared" si="39"/>
        <v>390.76761933263504</v>
      </c>
      <c r="R98" s="320">
        <f t="shared" si="39"/>
        <v>395.52349791790601</v>
      </c>
      <c r="S98" s="320">
        <f t="shared" si="39"/>
        <v>400.1032905415376</v>
      </c>
      <c r="T98" s="320">
        <f t="shared" si="39"/>
        <v>401.28598567879578</v>
      </c>
    </row>
    <row r="99" spans="3:20" x14ac:dyDescent="0.25">
      <c r="C99" s="332" t="s">
        <v>78</v>
      </c>
      <c r="D99" s="333">
        <f t="shared" ref="D99:I99" si="40">D29+D49+D63+D83+D84+D85</f>
        <v>23550</v>
      </c>
      <c r="E99" s="333">
        <f t="shared" si="40"/>
        <v>23680</v>
      </c>
      <c r="F99" s="333">
        <f t="shared" si="40"/>
        <v>24105</v>
      </c>
      <c r="G99" s="333">
        <f t="shared" si="40"/>
        <v>24680</v>
      </c>
      <c r="H99" s="333">
        <f t="shared" si="40"/>
        <v>27690</v>
      </c>
      <c r="I99" s="333">
        <f t="shared" si="40"/>
        <v>30765</v>
      </c>
      <c r="J99" s="319"/>
      <c r="K99" s="334"/>
      <c r="L99" s="334"/>
      <c r="M99" s="319"/>
      <c r="N99" s="335" t="s">
        <v>78</v>
      </c>
      <c r="O99" s="320">
        <f t="shared" ref="O99:T99" si="41">D99/(O180/10000)</f>
        <v>413.66590549797996</v>
      </c>
      <c r="P99" s="320">
        <f t="shared" si="41"/>
        <v>413.55221795319596</v>
      </c>
      <c r="Q99" s="320">
        <f t="shared" si="41"/>
        <v>418.48958333333331</v>
      </c>
      <c r="R99" s="320">
        <f t="shared" si="41"/>
        <v>426.17855292695566</v>
      </c>
      <c r="S99" s="320">
        <f t="shared" si="41"/>
        <v>474.55012853470436</v>
      </c>
      <c r="T99" s="320">
        <f t="shared" si="41"/>
        <v>522.85859959211416</v>
      </c>
    </row>
    <row r="100" spans="3:20" x14ac:dyDescent="0.25">
      <c r="C100" s="341" t="s">
        <v>459</v>
      </c>
      <c r="D100" s="202">
        <f>SUM(D91:D99)</f>
        <v>348710</v>
      </c>
      <c r="E100" s="202">
        <f t="shared" ref="E100:I100" si="42">SUM(E91:E99)</f>
        <v>358030</v>
      </c>
      <c r="F100" s="202">
        <f t="shared" si="42"/>
        <v>369975</v>
      </c>
      <c r="G100" s="202">
        <f t="shared" si="42"/>
        <v>386725</v>
      </c>
      <c r="H100" s="202">
        <f t="shared" si="42"/>
        <v>411740</v>
      </c>
      <c r="I100" s="202">
        <f t="shared" si="42"/>
        <v>424890</v>
      </c>
      <c r="J100" s="319"/>
      <c r="K100" s="334"/>
      <c r="L100" s="334"/>
      <c r="M100" s="319"/>
      <c r="N100" s="342" t="s">
        <v>448</v>
      </c>
      <c r="O100" s="320">
        <f t="shared" ref="O100:T100" si="43">D100/(O181/10000)</f>
        <v>333.10089219188814</v>
      </c>
      <c r="P100" s="320">
        <f t="shared" si="43"/>
        <v>340.06439786100321</v>
      </c>
      <c r="Q100" s="320">
        <f t="shared" si="43"/>
        <v>349.00667874122712</v>
      </c>
      <c r="R100" s="320">
        <f t="shared" si="43"/>
        <v>362.22755074323499</v>
      </c>
      <c r="S100" s="320">
        <f t="shared" si="43"/>
        <v>382.21042273917163</v>
      </c>
      <c r="T100" s="320">
        <f t="shared" si="43"/>
        <v>391.12784446571914</v>
      </c>
    </row>
    <row r="102" spans="3:20" x14ac:dyDescent="0.25">
      <c r="N102" s="292" t="s">
        <v>86</v>
      </c>
    </row>
    <row r="103" spans="3:20" x14ac:dyDescent="0.25">
      <c r="N103" s="335" t="s">
        <v>35</v>
      </c>
      <c r="O103" s="343">
        <v>122798</v>
      </c>
      <c r="P103" s="343">
        <v>123592</v>
      </c>
      <c r="Q103" s="343">
        <v>124050</v>
      </c>
      <c r="R103" s="343">
        <v>124188</v>
      </c>
      <c r="S103" s="343">
        <v>124802</v>
      </c>
      <c r="T103" s="343">
        <v>125898</v>
      </c>
    </row>
    <row r="104" spans="3:20" x14ac:dyDescent="0.25">
      <c r="N104" s="335" t="s">
        <v>41</v>
      </c>
      <c r="O104" s="343">
        <v>120120</v>
      </c>
      <c r="P104" s="343">
        <v>121546</v>
      </c>
      <c r="Q104" s="343">
        <v>122490</v>
      </c>
      <c r="R104" s="343">
        <v>123577</v>
      </c>
      <c r="S104" s="343">
        <v>124513</v>
      </c>
      <c r="T104" s="343">
        <v>126164</v>
      </c>
    </row>
    <row r="105" spans="3:20" x14ac:dyDescent="0.25">
      <c r="N105" s="335" t="s">
        <v>42</v>
      </c>
      <c r="O105" s="343">
        <v>113235</v>
      </c>
      <c r="P105" s="343">
        <v>113704</v>
      </c>
      <c r="Q105" s="343">
        <v>114256</v>
      </c>
      <c r="R105" s="343">
        <v>114689</v>
      </c>
      <c r="S105" s="343">
        <v>115212</v>
      </c>
      <c r="T105" s="343">
        <v>116304</v>
      </c>
    </row>
    <row r="106" spans="3:20" ht="15.75" customHeight="1" x14ac:dyDescent="0.25">
      <c r="N106" s="322" t="s">
        <v>24</v>
      </c>
      <c r="O106" s="344">
        <v>1085198</v>
      </c>
      <c r="P106" s="344">
        <v>1092190</v>
      </c>
      <c r="Q106" s="344">
        <v>1101521</v>
      </c>
      <c r="R106" s="344">
        <v>1112950</v>
      </c>
      <c r="S106" s="344">
        <v>1128077</v>
      </c>
      <c r="T106" s="344">
        <v>1137123</v>
      </c>
    </row>
    <row r="107" spans="3:20" x14ac:dyDescent="0.25">
      <c r="N107" s="335" t="s">
        <v>49</v>
      </c>
      <c r="O107" s="343">
        <v>94608</v>
      </c>
      <c r="P107" s="343">
        <v>95105</v>
      </c>
      <c r="Q107" s="343">
        <v>95836</v>
      </c>
      <c r="R107" s="343">
        <v>96458</v>
      </c>
      <c r="S107" s="343">
        <v>97562</v>
      </c>
      <c r="T107" s="343">
        <v>98977</v>
      </c>
    </row>
    <row r="108" spans="3:20" x14ac:dyDescent="0.25">
      <c r="N108" s="335" t="s">
        <v>32</v>
      </c>
      <c r="O108" s="343">
        <v>76480</v>
      </c>
      <c r="P108" s="343">
        <v>76774</v>
      </c>
      <c r="Q108" s="343">
        <v>77231</v>
      </c>
      <c r="R108" s="343">
        <v>77917</v>
      </c>
      <c r="S108" s="343">
        <v>78225</v>
      </c>
      <c r="T108" s="343">
        <v>79098</v>
      </c>
    </row>
    <row r="109" spans="3:20" x14ac:dyDescent="0.25">
      <c r="N109" s="335" t="s">
        <v>56</v>
      </c>
      <c r="O109" s="343">
        <v>64855</v>
      </c>
      <c r="P109" s="343">
        <v>65831</v>
      </c>
      <c r="Q109" s="343">
        <v>66454</v>
      </c>
      <c r="R109" s="343">
        <v>66876</v>
      </c>
      <c r="S109" s="343">
        <v>67709</v>
      </c>
      <c r="T109" s="343">
        <v>68488</v>
      </c>
    </row>
    <row r="110" spans="3:20" x14ac:dyDescent="0.25">
      <c r="N110" s="345" t="s">
        <v>2</v>
      </c>
      <c r="O110" s="346">
        <v>94281</v>
      </c>
      <c r="P110" s="346">
        <v>94806</v>
      </c>
      <c r="Q110" s="346">
        <v>95519</v>
      </c>
      <c r="R110" s="346">
        <v>95800</v>
      </c>
      <c r="S110" s="346">
        <v>96770</v>
      </c>
      <c r="T110" s="346">
        <v>97594</v>
      </c>
    </row>
    <row r="111" spans="3:20" x14ac:dyDescent="0.25">
      <c r="N111" s="335" t="s">
        <v>45</v>
      </c>
      <c r="O111" s="343">
        <v>110568</v>
      </c>
      <c r="P111" s="343">
        <v>111077</v>
      </c>
      <c r="Q111" s="343">
        <v>111534</v>
      </c>
      <c r="R111" s="343">
        <v>111837</v>
      </c>
      <c r="S111" s="343">
        <v>112116</v>
      </c>
      <c r="T111" s="343">
        <v>112718</v>
      </c>
    </row>
    <row r="112" spans="3:20" x14ac:dyDescent="0.25">
      <c r="N112" s="345" t="s">
        <v>16</v>
      </c>
      <c r="O112" s="346">
        <v>97932</v>
      </c>
      <c r="P112" s="346">
        <v>98106</v>
      </c>
      <c r="Q112" s="346">
        <v>98508</v>
      </c>
      <c r="R112" s="346">
        <v>98490</v>
      </c>
      <c r="S112" s="346">
        <v>98513</v>
      </c>
      <c r="T112" s="346">
        <v>99126</v>
      </c>
    </row>
    <row r="113" spans="14:20" x14ac:dyDescent="0.25">
      <c r="N113" s="335" t="s">
        <v>50</v>
      </c>
      <c r="O113" s="343">
        <v>168370</v>
      </c>
      <c r="P113" s="343">
        <v>169993</v>
      </c>
      <c r="Q113" s="343">
        <v>172548</v>
      </c>
      <c r="R113" s="343">
        <v>175167</v>
      </c>
      <c r="S113" s="343">
        <v>177378</v>
      </c>
      <c r="T113" s="343">
        <v>180387</v>
      </c>
    </row>
    <row r="114" spans="14:20" x14ac:dyDescent="0.25">
      <c r="N114" s="335" t="s">
        <v>33</v>
      </c>
      <c r="O114" s="343">
        <v>103788</v>
      </c>
      <c r="P114" s="343">
        <v>104066</v>
      </c>
      <c r="Q114" s="343">
        <v>104331</v>
      </c>
      <c r="R114" s="343">
        <v>104463</v>
      </c>
      <c r="S114" s="343">
        <v>104527</v>
      </c>
      <c r="T114" s="343">
        <v>104579</v>
      </c>
    </row>
    <row r="115" spans="14:20" x14ac:dyDescent="0.25">
      <c r="N115" s="322" t="s">
        <v>26</v>
      </c>
      <c r="O115" s="344">
        <v>322504</v>
      </c>
      <c r="P115" s="344">
        <v>328423</v>
      </c>
      <c r="Q115" s="344">
        <v>335018</v>
      </c>
      <c r="R115" s="344">
        <v>344288</v>
      </c>
      <c r="S115" s="344">
        <v>353215</v>
      </c>
      <c r="T115" s="344">
        <v>360149</v>
      </c>
    </row>
    <row r="116" spans="14:20" x14ac:dyDescent="0.25">
      <c r="N116" s="335" t="s">
        <v>31</v>
      </c>
      <c r="O116" s="343">
        <v>250582</v>
      </c>
      <c r="P116" s="343">
        <v>251312</v>
      </c>
      <c r="Q116" s="343">
        <v>252313</v>
      </c>
      <c r="R116" s="343">
        <v>253875</v>
      </c>
      <c r="S116" s="343">
        <v>256203</v>
      </c>
      <c r="T116" s="343">
        <v>257034</v>
      </c>
    </row>
    <row r="117" spans="14:20" x14ac:dyDescent="0.25">
      <c r="N117" s="335" t="s">
        <v>37</v>
      </c>
      <c r="O117" s="343">
        <v>71386</v>
      </c>
      <c r="P117" s="343">
        <v>71372</v>
      </c>
      <c r="Q117" s="343">
        <v>71420</v>
      </c>
      <c r="R117" s="343">
        <v>71301</v>
      </c>
      <c r="S117" s="343">
        <v>71477</v>
      </c>
      <c r="T117" s="343">
        <v>71849</v>
      </c>
    </row>
    <row r="118" spans="14:20" x14ac:dyDescent="0.25">
      <c r="N118" s="322" t="s">
        <v>27</v>
      </c>
      <c r="O118" s="344">
        <v>313570</v>
      </c>
      <c r="P118" s="344">
        <v>314357</v>
      </c>
      <c r="Q118" s="344">
        <v>315653</v>
      </c>
      <c r="R118" s="344">
        <v>316331</v>
      </c>
      <c r="S118" s="344">
        <v>317558</v>
      </c>
      <c r="T118" s="344">
        <v>319419</v>
      </c>
    </row>
    <row r="119" spans="14:20" x14ac:dyDescent="0.25">
      <c r="N119" s="335" t="s">
        <v>57</v>
      </c>
      <c r="O119" s="343">
        <v>136651</v>
      </c>
      <c r="P119" s="343">
        <v>136799</v>
      </c>
      <c r="Q119" s="343">
        <v>137722</v>
      </c>
      <c r="R119" s="343">
        <v>138068</v>
      </c>
      <c r="S119" s="343">
        <v>138743</v>
      </c>
      <c r="T119" s="343">
        <v>139718</v>
      </c>
    </row>
    <row r="120" spans="14:20" x14ac:dyDescent="0.25">
      <c r="N120" s="345" t="s">
        <v>17</v>
      </c>
      <c r="O120" s="346">
        <v>114487</v>
      </c>
      <c r="P120" s="346">
        <v>114940</v>
      </c>
      <c r="Q120" s="346">
        <v>115720</v>
      </c>
      <c r="R120" s="346">
        <v>116196</v>
      </c>
      <c r="S120" s="346">
        <v>116937</v>
      </c>
      <c r="T120" s="346">
        <v>117552</v>
      </c>
    </row>
    <row r="121" spans="14:20" x14ac:dyDescent="0.25">
      <c r="N121" s="335" t="s">
        <v>38</v>
      </c>
      <c r="O121" s="343">
        <v>112833</v>
      </c>
      <c r="P121" s="343">
        <v>113246</v>
      </c>
      <c r="Q121" s="343">
        <v>114155</v>
      </c>
      <c r="R121" s="343">
        <v>114684</v>
      </c>
      <c r="S121" s="343">
        <v>115112</v>
      </c>
      <c r="T121" s="343">
        <v>115314</v>
      </c>
    </row>
    <row r="122" spans="14:20" x14ac:dyDescent="0.25">
      <c r="N122" s="335" t="s">
        <v>46</v>
      </c>
      <c r="O122" s="343">
        <v>114061</v>
      </c>
      <c r="P122" s="343">
        <v>114974</v>
      </c>
      <c r="Q122" s="343">
        <v>115815</v>
      </c>
      <c r="R122" s="343">
        <v>116142</v>
      </c>
      <c r="S122" s="343">
        <v>116746</v>
      </c>
      <c r="T122" s="343">
        <v>117128</v>
      </c>
    </row>
    <row r="123" spans="14:20" x14ac:dyDescent="0.25">
      <c r="N123" s="335" t="s">
        <v>51</v>
      </c>
      <c r="O123" s="343">
        <v>86368</v>
      </c>
      <c r="P123" s="343">
        <v>87426</v>
      </c>
      <c r="Q123" s="343">
        <v>87935</v>
      </c>
      <c r="R123" s="343">
        <v>89144</v>
      </c>
      <c r="S123" s="343">
        <v>90251</v>
      </c>
      <c r="T123" s="343">
        <v>91461</v>
      </c>
    </row>
    <row r="124" spans="14:20" x14ac:dyDescent="0.25">
      <c r="N124" s="335" t="s">
        <v>1</v>
      </c>
      <c r="O124" s="343">
        <v>185197</v>
      </c>
      <c r="P124" s="343">
        <v>186389</v>
      </c>
      <c r="Q124" s="343">
        <v>187737</v>
      </c>
      <c r="R124" s="343">
        <v>188522</v>
      </c>
      <c r="S124" s="343">
        <v>189532</v>
      </c>
      <c r="T124" s="343">
        <v>191041</v>
      </c>
    </row>
    <row r="125" spans="14:20" x14ac:dyDescent="0.25">
      <c r="N125" s="335" t="s">
        <v>39</v>
      </c>
      <c r="O125" s="343">
        <v>91160</v>
      </c>
      <c r="P125" s="343">
        <v>91172</v>
      </c>
      <c r="Q125" s="343">
        <v>91417</v>
      </c>
      <c r="R125" s="343">
        <v>91523</v>
      </c>
      <c r="S125" s="343">
        <v>91720</v>
      </c>
      <c r="T125" s="343">
        <v>92063</v>
      </c>
    </row>
    <row r="126" spans="14:20" x14ac:dyDescent="0.25">
      <c r="N126" s="335" t="s">
        <v>52</v>
      </c>
      <c r="O126" s="343">
        <v>105956</v>
      </c>
      <c r="P126" s="343">
        <v>106527</v>
      </c>
      <c r="Q126" s="343">
        <v>107560</v>
      </c>
      <c r="R126" s="343">
        <v>108603</v>
      </c>
      <c r="S126" s="343">
        <v>109881</v>
      </c>
      <c r="T126" s="343">
        <v>111370</v>
      </c>
    </row>
    <row r="127" spans="14:20" x14ac:dyDescent="0.25">
      <c r="N127" s="335" t="s">
        <v>48</v>
      </c>
      <c r="O127" s="343">
        <v>332067</v>
      </c>
      <c r="P127" s="343">
        <v>334631</v>
      </c>
      <c r="Q127" s="343">
        <v>338491</v>
      </c>
      <c r="R127" s="343">
        <v>344036</v>
      </c>
      <c r="S127" s="343">
        <v>349513</v>
      </c>
      <c r="T127" s="343">
        <v>353540</v>
      </c>
    </row>
    <row r="128" spans="14:20" x14ac:dyDescent="0.25">
      <c r="N128" s="345" t="s">
        <v>18</v>
      </c>
      <c r="O128" s="346">
        <v>101175</v>
      </c>
      <c r="P128" s="346">
        <v>101716</v>
      </c>
      <c r="Q128" s="346">
        <v>102062</v>
      </c>
      <c r="R128" s="346">
        <v>102566</v>
      </c>
      <c r="S128" s="346">
        <v>102831</v>
      </c>
      <c r="T128" s="346">
        <v>103507</v>
      </c>
    </row>
    <row r="129" spans="11:20" x14ac:dyDescent="0.25">
      <c r="N129" s="335" t="s">
        <v>58</v>
      </c>
      <c r="O129" s="343">
        <v>94535</v>
      </c>
      <c r="P129" s="343">
        <v>95371</v>
      </c>
      <c r="Q129" s="343">
        <v>95910</v>
      </c>
      <c r="R129" s="343">
        <v>96641</v>
      </c>
      <c r="S129" s="343">
        <v>97385</v>
      </c>
      <c r="T129" s="343">
        <v>98438</v>
      </c>
    </row>
    <row r="130" spans="11:20" x14ac:dyDescent="0.25">
      <c r="N130" s="335" t="s">
        <v>3</v>
      </c>
      <c r="O130" s="343">
        <v>75090</v>
      </c>
      <c r="P130" s="343">
        <v>75560</v>
      </c>
      <c r="Q130" s="343">
        <v>76224</v>
      </c>
      <c r="R130" s="343">
        <v>76136</v>
      </c>
      <c r="S130" s="343">
        <v>76555</v>
      </c>
      <c r="T130" s="343">
        <v>77165</v>
      </c>
    </row>
    <row r="131" spans="11:20" x14ac:dyDescent="0.25">
      <c r="N131" s="335" t="s">
        <v>43</v>
      </c>
      <c r="O131" s="343">
        <v>104812</v>
      </c>
      <c r="P131" s="343">
        <v>105334</v>
      </c>
      <c r="Q131" s="343">
        <v>105972</v>
      </c>
      <c r="R131" s="343">
        <v>106780</v>
      </c>
      <c r="S131" s="343">
        <v>107880</v>
      </c>
      <c r="T131" s="343">
        <v>108576</v>
      </c>
    </row>
    <row r="132" spans="11:20" x14ac:dyDescent="0.25">
      <c r="N132" s="335" t="s">
        <v>53</v>
      </c>
      <c r="O132" s="343">
        <v>50785</v>
      </c>
      <c r="P132" s="343">
        <v>50868</v>
      </c>
      <c r="Q132" s="343">
        <v>51012</v>
      </c>
      <c r="R132" s="343">
        <v>50956</v>
      </c>
      <c r="S132" s="343">
        <v>50967</v>
      </c>
      <c r="T132" s="343">
        <v>50873</v>
      </c>
    </row>
    <row r="133" spans="11:20" x14ac:dyDescent="0.25">
      <c r="N133" s="335" t="s">
        <v>44</v>
      </c>
      <c r="O133" s="343">
        <v>115851</v>
      </c>
      <c r="P133" s="343">
        <v>116878</v>
      </c>
      <c r="Q133" s="343">
        <v>117859</v>
      </c>
      <c r="R133" s="343">
        <v>118695</v>
      </c>
      <c r="S133" s="343">
        <v>119848</v>
      </c>
      <c r="T133" s="343">
        <v>120965</v>
      </c>
    </row>
    <row r="134" spans="11:20" x14ac:dyDescent="0.25">
      <c r="N134" s="335" t="s">
        <v>19</v>
      </c>
      <c r="O134" s="343">
        <v>124104</v>
      </c>
      <c r="P134" s="343">
        <v>125184</v>
      </c>
      <c r="Q134" s="343">
        <v>125978</v>
      </c>
      <c r="R134" s="343">
        <v>126863</v>
      </c>
      <c r="S134" s="343">
        <v>128126</v>
      </c>
      <c r="T134" s="343">
        <v>128963</v>
      </c>
    </row>
    <row r="135" spans="11:20" x14ac:dyDescent="0.25">
      <c r="N135" s="335" t="s">
        <v>34</v>
      </c>
      <c r="O135" s="343">
        <v>99347</v>
      </c>
      <c r="P135" s="343">
        <v>99306</v>
      </c>
      <c r="Q135" s="343">
        <v>99383</v>
      </c>
      <c r="R135" s="343">
        <v>99661</v>
      </c>
      <c r="S135" s="343">
        <v>100450</v>
      </c>
      <c r="T135" s="343">
        <v>100780</v>
      </c>
    </row>
    <row r="136" spans="11:20" x14ac:dyDescent="0.25">
      <c r="K136" s="306"/>
      <c r="L136" s="306"/>
      <c r="N136" s="335" t="s">
        <v>63</v>
      </c>
      <c r="O136" s="343">
        <v>159788</v>
      </c>
      <c r="P136" s="343">
        <v>159963</v>
      </c>
      <c r="Q136" s="343">
        <v>160019</v>
      </c>
      <c r="R136" s="343">
        <v>159971</v>
      </c>
      <c r="S136" s="343">
        <v>159828</v>
      </c>
      <c r="T136" s="343">
        <v>159826</v>
      </c>
    </row>
    <row r="137" spans="11:20" x14ac:dyDescent="0.25">
      <c r="K137" s="305"/>
      <c r="L137" s="305"/>
      <c r="N137" s="335" t="s">
        <v>59</v>
      </c>
      <c r="O137" s="343">
        <v>109311</v>
      </c>
      <c r="P137" s="343">
        <v>109935</v>
      </c>
      <c r="Q137" s="343">
        <v>111197</v>
      </c>
      <c r="R137" s="343">
        <v>112186</v>
      </c>
      <c r="S137" s="343">
        <v>113644</v>
      </c>
      <c r="T137" s="343">
        <v>115230</v>
      </c>
    </row>
    <row r="138" spans="11:20" x14ac:dyDescent="0.25">
      <c r="K138" s="306"/>
      <c r="L138" s="306"/>
      <c r="N138" s="335" t="s">
        <v>64</v>
      </c>
      <c r="O138" s="343">
        <v>168351</v>
      </c>
      <c r="P138" s="343">
        <v>168716</v>
      </c>
      <c r="Q138" s="343">
        <v>169213</v>
      </c>
      <c r="R138" s="343">
        <v>169843</v>
      </c>
      <c r="S138" s="343">
        <v>170807</v>
      </c>
      <c r="T138" s="343">
        <v>171294</v>
      </c>
    </row>
    <row r="139" spans="11:20" x14ac:dyDescent="0.25">
      <c r="K139" s="305"/>
      <c r="L139" s="305"/>
      <c r="N139" s="322" t="s">
        <v>8</v>
      </c>
      <c r="O139" s="344">
        <v>62206</v>
      </c>
      <c r="P139" s="344">
        <v>62119</v>
      </c>
      <c r="Q139" s="344">
        <v>62448</v>
      </c>
      <c r="R139" s="344">
        <v>62765</v>
      </c>
      <c r="S139" s="344">
        <v>63193</v>
      </c>
      <c r="T139" s="344">
        <v>64069</v>
      </c>
    </row>
    <row r="140" spans="11:20" x14ac:dyDescent="0.25">
      <c r="K140" s="305"/>
      <c r="L140" s="305"/>
      <c r="N140" s="335" t="s">
        <v>54</v>
      </c>
      <c r="O140" s="343">
        <v>93985</v>
      </c>
      <c r="P140" s="343">
        <v>94716</v>
      </c>
      <c r="Q140" s="343">
        <v>95731</v>
      </c>
      <c r="R140" s="343">
        <v>97098</v>
      </c>
      <c r="S140" s="343">
        <v>98436</v>
      </c>
      <c r="T140" s="343">
        <v>100109</v>
      </c>
    </row>
    <row r="141" spans="11:20" x14ac:dyDescent="0.25">
      <c r="K141" s="305"/>
      <c r="L141" s="305"/>
      <c r="N141" s="335" t="s">
        <v>40</v>
      </c>
      <c r="O141" s="343">
        <v>308463</v>
      </c>
      <c r="P141" s="343">
        <v>310657</v>
      </c>
      <c r="Q141" s="343">
        <v>314385</v>
      </c>
      <c r="R141" s="343">
        <v>318936</v>
      </c>
      <c r="S141" s="343">
        <v>324779</v>
      </c>
      <c r="T141" s="343">
        <v>329209</v>
      </c>
    </row>
    <row r="142" spans="11:20" x14ac:dyDescent="0.25">
      <c r="K142" s="305"/>
      <c r="L142" s="305"/>
      <c r="N142" s="322" t="s">
        <v>9</v>
      </c>
      <c r="O142" s="344">
        <v>125867</v>
      </c>
      <c r="P142" s="344">
        <v>126118</v>
      </c>
      <c r="Q142" s="344">
        <v>126309</v>
      </c>
      <c r="R142" s="344">
        <v>126603</v>
      </c>
      <c r="S142" s="344">
        <v>127674</v>
      </c>
      <c r="T142" s="344">
        <v>128659</v>
      </c>
    </row>
    <row r="143" spans="11:20" x14ac:dyDescent="0.25">
      <c r="K143" s="305"/>
      <c r="L143" s="305"/>
      <c r="N143" s="335" t="s">
        <v>55</v>
      </c>
      <c r="O143" s="343">
        <v>56110</v>
      </c>
      <c r="P143" s="343">
        <v>56282</v>
      </c>
      <c r="Q143" s="343">
        <v>56060</v>
      </c>
      <c r="R143" s="343">
        <v>55984</v>
      </c>
      <c r="S143" s="343">
        <v>55991</v>
      </c>
      <c r="T143" s="343">
        <v>57035</v>
      </c>
    </row>
    <row r="144" spans="11:20" x14ac:dyDescent="0.25">
      <c r="K144" s="305"/>
      <c r="L144" s="305"/>
      <c r="N144" s="345" t="s">
        <v>4</v>
      </c>
      <c r="O144" s="346">
        <v>84444</v>
      </c>
      <c r="P144" s="346">
        <v>84505</v>
      </c>
      <c r="Q144" s="346">
        <v>84505</v>
      </c>
      <c r="R144" s="346">
        <v>84821</v>
      </c>
      <c r="S144" s="346">
        <v>85088</v>
      </c>
      <c r="T144" s="346">
        <v>85204</v>
      </c>
    </row>
    <row r="145" spans="14:20" x14ac:dyDescent="0.25">
      <c r="N145" s="322" t="s">
        <v>10</v>
      </c>
      <c r="O145" s="344">
        <v>101030</v>
      </c>
      <c r="P145" s="344">
        <v>101819</v>
      </c>
      <c r="Q145" s="344">
        <v>103189</v>
      </c>
      <c r="R145" s="344">
        <v>104455</v>
      </c>
      <c r="S145" s="344">
        <v>105291</v>
      </c>
      <c r="T145" s="344">
        <v>106350</v>
      </c>
    </row>
    <row r="146" spans="14:20" x14ac:dyDescent="0.25">
      <c r="N146" s="335" t="s">
        <v>47</v>
      </c>
      <c r="O146" s="343">
        <v>111520</v>
      </c>
      <c r="P146" s="343">
        <v>112910</v>
      </c>
      <c r="Q146" s="343">
        <v>113690</v>
      </c>
      <c r="R146" s="343">
        <v>114497</v>
      </c>
      <c r="S146" s="343">
        <v>115168</v>
      </c>
      <c r="T146" s="343">
        <v>115996</v>
      </c>
    </row>
    <row r="147" spans="14:20" x14ac:dyDescent="0.25">
      <c r="N147" s="322" t="s">
        <v>28</v>
      </c>
      <c r="O147" s="344">
        <v>311245</v>
      </c>
      <c r="P147" s="344">
        <v>313980</v>
      </c>
      <c r="Q147" s="344">
        <v>316289</v>
      </c>
      <c r="R147" s="344">
        <v>319101</v>
      </c>
      <c r="S147" s="344">
        <v>322631</v>
      </c>
      <c r="T147" s="344">
        <v>325460</v>
      </c>
    </row>
    <row r="148" spans="14:20" x14ac:dyDescent="0.25">
      <c r="N148" s="335" t="s">
        <v>14</v>
      </c>
      <c r="O148" s="343">
        <v>308416</v>
      </c>
      <c r="P148" s="343">
        <v>309085</v>
      </c>
      <c r="Q148" s="343">
        <v>310774</v>
      </c>
      <c r="R148" s="343">
        <v>312227</v>
      </c>
      <c r="S148" s="343">
        <v>314392</v>
      </c>
      <c r="T148" s="343">
        <v>317459</v>
      </c>
    </row>
    <row r="149" spans="14:20" x14ac:dyDescent="0.25">
      <c r="N149" s="322" t="s">
        <v>25</v>
      </c>
      <c r="O149" s="344">
        <v>207450</v>
      </c>
      <c r="P149" s="344">
        <v>209140</v>
      </c>
      <c r="Q149" s="344">
        <v>210227</v>
      </c>
      <c r="R149" s="344">
        <v>210834</v>
      </c>
      <c r="S149" s="344">
        <v>212166</v>
      </c>
      <c r="T149" s="344">
        <v>213933</v>
      </c>
    </row>
    <row r="150" spans="14:20" x14ac:dyDescent="0.25">
      <c r="N150" s="335" t="s">
        <v>36</v>
      </c>
      <c r="O150" s="343">
        <v>95934</v>
      </c>
      <c r="P150" s="343">
        <v>97111</v>
      </c>
      <c r="Q150" s="343">
        <v>98395</v>
      </c>
      <c r="R150" s="343">
        <v>99345</v>
      </c>
      <c r="S150" s="343">
        <v>100421</v>
      </c>
      <c r="T150" s="343">
        <v>102385</v>
      </c>
    </row>
    <row r="151" spans="14:20" x14ac:dyDescent="0.25">
      <c r="N151" s="335" t="s">
        <v>60</v>
      </c>
      <c r="O151" s="343">
        <v>88546</v>
      </c>
      <c r="P151" s="343">
        <v>89184</v>
      </c>
      <c r="Q151" s="343">
        <v>90382</v>
      </c>
      <c r="R151" s="343">
        <v>91245</v>
      </c>
      <c r="S151" s="343">
        <v>92527</v>
      </c>
      <c r="T151" s="343">
        <v>93295</v>
      </c>
    </row>
    <row r="152" spans="14:20" x14ac:dyDescent="0.25">
      <c r="N152" s="335" t="s">
        <v>61</v>
      </c>
      <c r="O152" s="343">
        <v>135212</v>
      </c>
      <c r="P152" s="343">
        <v>136612</v>
      </c>
      <c r="Q152" s="343">
        <v>138339</v>
      </c>
      <c r="R152" s="343">
        <v>139376</v>
      </c>
      <c r="S152" s="343">
        <v>140900</v>
      </c>
      <c r="T152" s="343">
        <v>141662</v>
      </c>
    </row>
    <row r="153" spans="14:20" x14ac:dyDescent="0.25">
      <c r="N153" s="335" t="s">
        <v>20</v>
      </c>
      <c r="O153" s="343">
        <v>108443</v>
      </c>
      <c r="P153" s="343">
        <v>110323</v>
      </c>
      <c r="Q153" s="343">
        <v>110688</v>
      </c>
      <c r="R153" s="343">
        <v>110712</v>
      </c>
      <c r="S153" s="343">
        <v>111173</v>
      </c>
      <c r="T153" s="343">
        <v>111890</v>
      </c>
    </row>
    <row r="154" spans="14:20" x14ac:dyDescent="0.25">
      <c r="N154" s="335" t="s">
        <v>21</v>
      </c>
      <c r="O154" s="343">
        <v>131554</v>
      </c>
      <c r="P154" s="343">
        <v>131984</v>
      </c>
      <c r="Q154" s="343">
        <v>132044</v>
      </c>
      <c r="R154" s="343">
        <v>132220</v>
      </c>
      <c r="S154" s="343">
        <v>133664</v>
      </c>
      <c r="T154" s="343">
        <v>134764</v>
      </c>
    </row>
    <row r="155" spans="14:20" x14ac:dyDescent="0.25">
      <c r="N155" s="335" t="s">
        <v>22</v>
      </c>
      <c r="O155" s="343">
        <v>97239</v>
      </c>
      <c r="P155" s="343">
        <v>97488</v>
      </c>
      <c r="Q155" s="343">
        <v>97838</v>
      </c>
      <c r="R155" s="343">
        <v>98011</v>
      </c>
      <c r="S155" s="343">
        <v>98176</v>
      </c>
      <c r="T155" s="343">
        <v>98496</v>
      </c>
    </row>
    <row r="156" spans="14:20" x14ac:dyDescent="0.25">
      <c r="N156" s="335" t="s">
        <v>15</v>
      </c>
      <c r="O156" s="343">
        <v>249792</v>
      </c>
      <c r="P156" s="343">
        <v>250194</v>
      </c>
      <c r="Q156" s="343">
        <v>250956</v>
      </c>
      <c r="R156" s="343">
        <v>251746</v>
      </c>
      <c r="S156" s="343">
        <v>253659</v>
      </c>
      <c r="T156" s="343">
        <v>255378</v>
      </c>
    </row>
    <row r="157" spans="14:20" x14ac:dyDescent="0.25">
      <c r="N157" s="322" t="s">
        <v>11</v>
      </c>
      <c r="O157" s="344">
        <v>120794</v>
      </c>
      <c r="P157" s="344">
        <v>121253</v>
      </c>
      <c r="Q157" s="344">
        <v>121779</v>
      </c>
      <c r="R157" s="344">
        <v>122438</v>
      </c>
      <c r="S157" s="344">
        <v>123345</v>
      </c>
      <c r="T157" s="344">
        <v>125202</v>
      </c>
    </row>
    <row r="158" spans="14:20" x14ac:dyDescent="0.25">
      <c r="N158" s="345" t="s">
        <v>23</v>
      </c>
      <c r="O158" s="346">
        <v>77105</v>
      </c>
      <c r="P158" s="346">
        <v>77096</v>
      </c>
      <c r="Q158" s="346">
        <v>77032</v>
      </c>
      <c r="R158" s="346">
        <v>77108</v>
      </c>
      <c r="S158" s="346">
        <v>77010</v>
      </c>
      <c r="T158" s="346">
        <v>76527</v>
      </c>
    </row>
    <row r="159" spans="14:20" x14ac:dyDescent="0.25">
      <c r="N159" s="335" t="s">
        <v>13</v>
      </c>
      <c r="O159" s="343">
        <v>167811</v>
      </c>
      <c r="P159" s="343">
        <v>168642</v>
      </c>
      <c r="Q159" s="343">
        <v>169768</v>
      </c>
      <c r="R159" s="343">
        <v>171677</v>
      </c>
      <c r="S159" s="343">
        <v>173727</v>
      </c>
      <c r="T159" s="343">
        <v>175768</v>
      </c>
    </row>
    <row r="160" spans="14:20" x14ac:dyDescent="0.25">
      <c r="N160" s="322" t="s">
        <v>29</v>
      </c>
      <c r="O160" s="344">
        <v>270844</v>
      </c>
      <c r="P160" s="344">
        <v>271955</v>
      </c>
      <c r="Q160" s="344">
        <v>273933</v>
      </c>
      <c r="R160" s="344">
        <v>275880</v>
      </c>
      <c r="S160" s="344">
        <v>278887</v>
      </c>
      <c r="T160" s="344">
        <v>281293</v>
      </c>
    </row>
    <row r="161" spans="14:20" x14ac:dyDescent="0.25">
      <c r="N161" s="322" t="s">
        <v>12</v>
      </c>
      <c r="O161" s="344">
        <v>138423</v>
      </c>
      <c r="P161" s="344">
        <v>138208</v>
      </c>
      <c r="Q161" s="344">
        <v>138725</v>
      </c>
      <c r="R161" s="344">
        <v>138893</v>
      </c>
      <c r="S161" s="344">
        <v>139488</v>
      </c>
      <c r="T161" s="344">
        <v>140282</v>
      </c>
    </row>
    <row r="162" spans="14:20" x14ac:dyDescent="0.25">
      <c r="N162" s="335" t="s">
        <v>62</v>
      </c>
      <c r="O162" s="343">
        <v>90074</v>
      </c>
      <c r="P162" s="343">
        <v>90791</v>
      </c>
      <c r="Q162" s="343">
        <v>91882</v>
      </c>
      <c r="R162" s="343">
        <v>92958</v>
      </c>
      <c r="S162" s="343">
        <v>93903</v>
      </c>
      <c r="T162" s="343">
        <v>94340</v>
      </c>
    </row>
    <row r="163" spans="14:20" x14ac:dyDescent="0.25">
      <c r="N163" s="322" t="s">
        <v>30</v>
      </c>
      <c r="O163" s="344">
        <v>251076</v>
      </c>
      <c r="P163" s="344">
        <v>251708</v>
      </c>
      <c r="Q163" s="344">
        <v>253250</v>
      </c>
      <c r="R163" s="344">
        <v>255106</v>
      </c>
      <c r="S163" s="344">
        <v>258017</v>
      </c>
      <c r="T163" s="344">
        <v>259926</v>
      </c>
    </row>
    <row r="164" spans="14:20" x14ac:dyDescent="0.25">
      <c r="N164" s="335" t="s">
        <v>5</v>
      </c>
      <c r="O164" s="343">
        <v>99622</v>
      </c>
      <c r="P164" s="343">
        <v>100363</v>
      </c>
      <c r="Q164" s="343">
        <v>100739</v>
      </c>
      <c r="R164" s="343">
        <v>100985</v>
      </c>
      <c r="S164" s="343">
        <v>101927</v>
      </c>
      <c r="T164" s="343">
        <v>102314</v>
      </c>
    </row>
    <row r="165" spans="14:20" x14ac:dyDescent="0.25">
      <c r="N165" s="335" t="s">
        <v>6</v>
      </c>
      <c r="O165" s="343">
        <v>117777</v>
      </c>
      <c r="P165" s="343">
        <v>118906</v>
      </c>
      <c r="Q165" s="343">
        <v>120007</v>
      </c>
      <c r="R165" s="343">
        <v>121709</v>
      </c>
      <c r="S165" s="343">
        <v>123144</v>
      </c>
      <c r="T165" s="343">
        <v>125378</v>
      </c>
    </row>
    <row r="166" spans="14:20" x14ac:dyDescent="0.25">
      <c r="N166" s="345" t="s">
        <v>7</v>
      </c>
      <c r="O166" s="346">
        <v>98087</v>
      </c>
      <c r="P166" s="346">
        <v>98473</v>
      </c>
      <c r="Q166" s="346">
        <v>98999</v>
      </c>
      <c r="R166" s="346">
        <v>99599</v>
      </c>
      <c r="S166" s="346">
        <v>100007</v>
      </c>
      <c r="T166" s="346">
        <v>100715</v>
      </c>
    </row>
    <row r="168" spans="14:20" x14ac:dyDescent="0.25">
      <c r="N168" s="307" t="s">
        <v>80</v>
      </c>
      <c r="O168" s="139">
        <f>SUM(O103:O166)</f>
        <v>9801273</v>
      </c>
      <c r="P168" s="139">
        <f t="shared" ref="P168:T168" si="44">SUM(P103:P166)</f>
        <v>9858811</v>
      </c>
      <c r="Q168" s="139">
        <f t="shared" si="44"/>
        <v>9928426</v>
      </c>
      <c r="R168" s="139">
        <f t="shared" si="44"/>
        <v>10001752</v>
      </c>
      <c r="S168" s="139">
        <f t="shared" si="44"/>
        <v>10095397</v>
      </c>
      <c r="T168" s="139">
        <f t="shared" si="44"/>
        <v>10182809</v>
      </c>
    </row>
    <row r="169" spans="14:20" x14ac:dyDescent="0.25">
      <c r="N169" s="310" t="s">
        <v>89</v>
      </c>
      <c r="O169" s="154">
        <v>63705030</v>
      </c>
      <c r="P169" s="154">
        <v>64105654</v>
      </c>
      <c r="Q169" s="154">
        <v>64596752</v>
      </c>
      <c r="R169" s="154">
        <v>65110034</v>
      </c>
      <c r="S169" s="154">
        <v>65648054</v>
      </c>
      <c r="T169" s="154">
        <v>66040229</v>
      </c>
    </row>
    <row r="170" spans="14:20" x14ac:dyDescent="0.25">
      <c r="N170" s="310" t="s">
        <v>90</v>
      </c>
      <c r="O170" s="154">
        <v>53493729</v>
      </c>
      <c r="P170" s="154">
        <v>53865817</v>
      </c>
      <c r="Q170" s="154">
        <v>54316618</v>
      </c>
      <c r="R170" s="154">
        <v>54786327</v>
      </c>
      <c r="S170" s="154">
        <v>55268067</v>
      </c>
      <c r="T170" s="154">
        <v>55619430</v>
      </c>
    </row>
    <row r="172" spans="14:20" x14ac:dyDescent="0.25">
      <c r="N172" s="307" t="s">
        <v>70</v>
      </c>
      <c r="O172" s="194">
        <v>1146700</v>
      </c>
      <c r="P172" s="194">
        <v>1152000</v>
      </c>
      <c r="Q172" s="194">
        <v>1159100</v>
      </c>
      <c r="R172" s="194">
        <v>1166400</v>
      </c>
      <c r="S172" s="194">
        <v>1177100</v>
      </c>
      <c r="T172" s="194">
        <v>1186100</v>
      </c>
    </row>
    <row r="173" spans="14:20" x14ac:dyDescent="0.25">
      <c r="N173" s="307" t="s">
        <v>71</v>
      </c>
      <c r="O173" s="194">
        <v>870800</v>
      </c>
      <c r="P173" s="194">
        <v>877900</v>
      </c>
      <c r="Q173" s="194">
        <v>887500</v>
      </c>
      <c r="R173" s="194">
        <v>899400</v>
      </c>
      <c r="S173" s="194">
        <v>912200</v>
      </c>
      <c r="T173" s="194">
        <v>924700</v>
      </c>
    </row>
    <row r="174" spans="14:20" ht="25.5" x14ac:dyDescent="0.25">
      <c r="N174" s="307" t="s">
        <v>72</v>
      </c>
      <c r="O174" s="194">
        <v>2122900</v>
      </c>
      <c r="P174" s="194">
        <v>2135000</v>
      </c>
      <c r="Q174" s="194">
        <v>2148700</v>
      </c>
      <c r="R174" s="194">
        <v>2162100</v>
      </c>
      <c r="S174" s="194">
        <v>2179200</v>
      </c>
      <c r="T174" s="194">
        <v>2196100</v>
      </c>
    </row>
    <row r="175" spans="14:20" ht="25.5" x14ac:dyDescent="0.25">
      <c r="N175" s="307" t="s">
        <v>73</v>
      </c>
      <c r="O175" s="194">
        <v>1960200</v>
      </c>
      <c r="P175" s="194">
        <v>1971000</v>
      </c>
      <c r="Q175" s="194">
        <v>1984100</v>
      </c>
      <c r="R175" s="194">
        <v>1998400</v>
      </c>
      <c r="S175" s="194">
        <v>2017400</v>
      </c>
      <c r="T175" s="194">
        <v>2031300</v>
      </c>
    </row>
    <row r="176" spans="14:20" x14ac:dyDescent="0.25">
      <c r="N176" s="307" t="s">
        <v>74</v>
      </c>
      <c r="O176" s="194">
        <v>1047300</v>
      </c>
      <c r="P176" s="194">
        <v>1053200</v>
      </c>
      <c r="Q176" s="194">
        <v>1061100</v>
      </c>
      <c r="R176" s="194">
        <v>1067200</v>
      </c>
      <c r="S176" s="194">
        <v>1075400</v>
      </c>
      <c r="T176" s="194">
        <v>1082300</v>
      </c>
    </row>
    <row r="177" spans="14:20" x14ac:dyDescent="0.25">
      <c r="N177" s="307" t="s">
        <v>75</v>
      </c>
      <c r="O177" s="194">
        <v>988200</v>
      </c>
      <c r="P177" s="194">
        <v>995500</v>
      </c>
      <c r="Q177" s="194">
        <v>1005200</v>
      </c>
      <c r="R177" s="194">
        <v>1017400</v>
      </c>
      <c r="S177" s="194">
        <v>1030000</v>
      </c>
      <c r="T177" s="194">
        <v>1043800</v>
      </c>
    </row>
    <row r="178" spans="14:20" x14ac:dyDescent="0.25">
      <c r="N178" s="307" t="s">
        <v>76</v>
      </c>
      <c r="O178" s="194">
        <v>1101800</v>
      </c>
      <c r="P178" s="194">
        <v>1107000</v>
      </c>
      <c r="Q178" s="194">
        <v>1110800</v>
      </c>
      <c r="R178" s="194">
        <v>1113900</v>
      </c>
      <c r="S178" s="194">
        <v>1120100</v>
      </c>
      <c r="T178" s="194">
        <v>1126200</v>
      </c>
    </row>
    <row r="179" spans="14:20" x14ac:dyDescent="0.25">
      <c r="N179" s="307" t="s">
        <v>77</v>
      </c>
      <c r="O179" s="194">
        <v>661400</v>
      </c>
      <c r="P179" s="194">
        <v>664100</v>
      </c>
      <c r="Q179" s="194">
        <v>668300</v>
      </c>
      <c r="R179" s="194">
        <v>672400</v>
      </c>
      <c r="S179" s="194">
        <v>677700</v>
      </c>
      <c r="T179" s="194">
        <v>684300</v>
      </c>
    </row>
    <row r="180" spans="14:20" x14ac:dyDescent="0.25">
      <c r="N180" s="307" t="s">
        <v>78</v>
      </c>
      <c r="O180" s="194">
        <v>569300</v>
      </c>
      <c r="P180" s="194">
        <v>572600</v>
      </c>
      <c r="Q180" s="194">
        <v>576000</v>
      </c>
      <c r="R180" s="194">
        <v>579100</v>
      </c>
      <c r="S180" s="194">
        <v>583500</v>
      </c>
      <c r="T180" s="194">
        <v>588400</v>
      </c>
    </row>
    <row r="181" spans="14:20" x14ac:dyDescent="0.25">
      <c r="N181" s="308" t="s">
        <v>448</v>
      </c>
      <c r="O181" s="139">
        <f t="shared" ref="O181:S181" si="45">SUM(O172:O180)</f>
        <v>10468600</v>
      </c>
      <c r="P181" s="139">
        <f t="shared" si="45"/>
        <v>10528300</v>
      </c>
      <c r="Q181" s="139">
        <f t="shared" si="45"/>
        <v>10600800</v>
      </c>
      <c r="R181" s="139">
        <f t="shared" si="45"/>
        <v>10676300</v>
      </c>
      <c r="S181" s="139">
        <f t="shared" si="45"/>
        <v>10772600</v>
      </c>
      <c r="T181" s="139">
        <f>SUM(T172:T180)</f>
        <v>10863200</v>
      </c>
    </row>
  </sheetData>
  <sortState ref="N103:N167">
    <sortCondition ref="N103:N167"/>
  </sortState>
  <conditionalFormatting sqref="N169:N170">
    <cfRule type="duplicateValues" dxfId="5" priority="1"/>
  </conditionalFormatting>
  <hyperlinks>
    <hyperlink ref="L1" location="Contents!A1" display="Table of Contents " xr:uid="{D450E4F7-2505-40B4-A5F2-EE1E95B5B2E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53A5E-62A8-4128-BEA6-D06C7A947585}">
  <dimension ref="C1:Y181"/>
  <sheetViews>
    <sheetView zoomScale="70" zoomScaleNormal="70" workbookViewId="0">
      <selection activeCell="L1" sqref="L1"/>
    </sheetView>
  </sheetViews>
  <sheetFormatPr defaultRowHeight="15" x14ac:dyDescent="0.25"/>
  <cols>
    <col min="3" max="3" width="34.140625" style="93" customWidth="1"/>
    <col min="4" max="9" width="10.28515625" style="93" bestFit="1" customWidth="1"/>
    <col min="10" max="12" width="10.140625" style="93" customWidth="1"/>
    <col min="13" max="13" width="9.140625" style="93"/>
    <col min="14" max="14" width="25.140625" style="93" customWidth="1"/>
    <col min="15" max="20" width="10.140625" style="93" bestFit="1" customWidth="1"/>
    <col min="21" max="21" width="9.140625" style="93"/>
    <col min="22" max="23" width="9.28515625" style="93" bestFit="1" customWidth="1"/>
    <col min="24" max="25" width="9.140625" style="93"/>
  </cols>
  <sheetData>
    <row r="1" spans="3:23" x14ac:dyDescent="0.25">
      <c r="C1" s="121" t="s">
        <v>398</v>
      </c>
      <c r="L1" s="800" t="s">
        <v>876</v>
      </c>
    </row>
    <row r="2" spans="3:23" x14ac:dyDescent="0.25">
      <c r="C2" s="121"/>
    </row>
    <row r="3" spans="3:23" ht="15.75" thickBot="1" x14ac:dyDescent="0.3">
      <c r="C3" s="121" t="s">
        <v>150</v>
      </c>
      <c r="N3" s="121" t="s">
        <v>151</v>
      </c>
    </row>
    <row r="4" spans="3:23" ht="39" x14ac:dyDescent="0.25">
      <c r="D4" s="347">
        <v>2012</v>
      </c>
      <c r="E4" s="348">
        <v>2013</v>
      </c>
      <c r="F4" s="348">
        <v>2014</v>
      </c>
      <c r="G4" s="348">
        <v>2015</v>
      </c>
      <c r="H4" s="349">
        <v>2016</v>
      </c>
      <c r="I4" s="350">
        <v>2017</v>
      </c>
      <c r="J4" s="74"/>
      <c r="K4" s="297" t="s">
        <v>411</v>
      </c>
      <c r="L4" s="297" t="s">
        <v>412</v>
      </c>
      <c r="O4" s="347">
        <v>2012</v>
      </c>
      <c r="P4" s="348">
        <v>2013</v>
      </c>
      <c r="Q4" s="348">
        <v>2014</v>
      </c>
      <c r="R4" s="348">
        <v>2015</v>
      </c>
      <c r="S4" s="349">
        <v>2016</v>
      </c>
      <c r="T4" s="350">
        <v>2017</v>
      </c>
      <c r="V4" s="297" t="s">
        <v>411</v>
      </c>
      <c r="W4" s="297" t="s">
        <v>412</v>
      </c>
    </row>
    <row r="5" spans="3:23" x14ac:dyDescent="0.25">
      <c r="C5" s="232" t="s">
        <v>85</v>
      </c>
      <c r="D5" s="351">
        <f>D87</f>
        <v>33955</v>
      </c>
      <c r="E5" s="351">
        <f t="shared" ref="E5:I5" si="0">E87</f>
        <v>44745</v>
      </c>
      <c r="F5" s="351">
        <f t="shared" si="0"/>
        <v>44235</v>
      </c>
      <c r="G5" s="351">
        <f t="shared" si="0"/>
        <v>50640</v>
      </c>
      <c r="H5" s="351">
        <f t="shared" si="0"/>
        <v>55585</v>
      </c>
      <c r="I5" s="351">
        <f t="shared" si="0"/>
        <v>49160</v>
      </c>
      <c r="J5" s="18"/>
      <c r="K5" s="16">
        <f>I5-H5</f>
        <v>-6425</v>
      </c>
      <c r="L5" s="76">
        <f>(I5-H5)/H5</f>
        <v>-0.11558873796887649</v>
      </c>
      <c r="N5" s="232" t="s">
        <v>85</v>
      </c>
      <c r="O5" s="136">
        <f>O87</f>
        <v>34.643459069041342</v>
      </c>
      <c r="P5" s="136">
        <f t="shared" ref="P5:T5" si="1">P87</f>
        <v>45.385797536842936</v>
      </c>
      <c r="Q5" s="136">
        <f t="shared" si="1"/>
        <v>44.553890012374573</v>
      </c>
      <c r="R5" s="136">
        <f t="shared" si="1"/>
        <v>50.631129426124545</v>
      </c>
      <c r="S5" s="136">
        <f t="shared" si="1"/>
        <v>55.059746535970795</v>
      </c>
      <c r="T5" s="136">
        <f t="shared" si="1"/>
        <v>48.277444858290089</v>
      </c>
      <c r="V5" s="16">
        <f>T5-S5</f>
        <v>-6.7823016776807066</v>
      </c>
      <c r="W5" s="76">
        <f>(T5-S5)/S5</f>
        <v>-0.12318076461267029</v>
      </c>
    </row>
    <row r="6" spans="3:23" x14ac:dyDescent="0.25">
      <c r="C6" s="232" t="s">
        <v>90</v>
      </c>
      <c r="D6" s="351">
        <v>239660</v>
      </c>
      <c r="E6" s="352">
        <v>308565</v>
      </c>
      <c r="F6" s="352">
        <v>312920</v>
      </c>
      <c r="G6" s="353">
        <v>344065</v>
      </c>
      <c r="H6" s="354">
        <v>373580</v>
      </c>
      <c r="I6" s="354">
        <v>339345</v>
      </c>
      <c r="J6" s="23"/>
      <c r="K6" s="16">
        <f t="shared" ref="K6:K7" si="2">I6-H6</f>
        <v>-34235</v>
      </c>
      <c r="L6" s="76">
        <f t="shared" ref="L6:L7" si="3">(I6-H6)/H6</f>
        <v>-9.1640344772204077E-2</v>
      </c>
      <c r="N6" s="232" t="s">
        <v>90</v>
      </c>
      <c r="O6" s="136">
        <v>44.801513089506244</v>
      </c>
      <c r="P6" s="136">
        <v>57.284010005826147</v>
      </c>
      <c r="Q6" s="136">
        <v>57.61036152876823</v>
      </c>
      <c r="R6" s="136">
        <v>62.801253312710671</v>
      </c>
      <c r="S6" s="136">
        <v>67.594185988086025</v>
      </c>
      <c r="T6" s="136">
        <v>61.011952118171649</v>
      </c>
      <c r="V6" s="16">
        <f t="shared" ref="V6:V7" si="4">T6-S6</f>
        <v>-6.5822338699143756</v>
      </c>
      <c r="W6" s="76">
        <f t="shared" ref="W6:W7" si="5">(T6-S6)/S6</f>
        <v>-9.7378698680897546E-2</v>
      </c>
    </row>
    <row r="7" spans="3:23" x14ac:dyDescent="0.25">
      <c r="C7" s="232" t="s">
        <v>113</v>
      </c>
      <c r="D7" s="351">
        <v>269250</v>
      </c>
      <c r="E7" s="352">
        <v>346275</v>
      </c>
      <c r="F7" s="352">
        <v>350305</v>
      </c>
      <c r="G7" s="353">
        <v>382755</v>
      </c>
      <c r="H7" s="354">
        <v>413900</v>
      </c>
      <c r="I7" s="354">
        <v>381885</v>
      </c>
      <c r="J7" s="23"/>
      <c r="K7" s="16">
        <f t="shared" si="2"/>
        <v>-32015</v>
      </c>
      <c r="L7" s="76">
        <f t="shared" si="3"/>
        <v>-7.7349601352983813E-2</v>
      </c>
      <c r="N7" s="232" t="s">
        <v>113</v>
      </c>
      <c r="O7" s="136">
        <v>42.265108422364769</v>
      </c>
      <c r="P7" s="136">
        <v>54.016296284879957</v>
      </c>
      <c r="Q7" s="136">
        <v>54.229506771485973</v>
      </c>
      <c r="R7" s="136">
        <v>58.785870085707529</v>
      </c>
      <c r="S7" s="136">
        <v>63.048327373116038</v>
      </c>
      <c r="T7" s="136">
        <v>57.826116865827345</v>
      </c>
      <c r="V7" s="16">
        <f t="shared" si="4"/>
        <v>-5.2222105072886933</v>
      </c>
      <c r="W7" s="76">
        <f t="shared" si="5"/>
        <v>-8.2828692288440572E-2</v>
      </c>
    </row>
    <row r="8" spans="3:23" x14ac:dyDescent="0.25">
      <c r="C8" s="46"/>
      <c r="D8" s="373"/>
      <c r="E8" s="374"/>
      <c r="F8" s="374"/>
      <c r="G8" s="375"/>
      <c r="H8" s="376"/>
      <c r="I8" s="376"/>
      <c r="J8" s="23"/>
      <c r="K8" s="18"/>
      <c r="L8" s="78"/>
      <c r="N8" s="46"/>
      <c r="O8" s="163"/>
      <c r="P8" s="163"/>
      <c r="Q8" s="163"/>
      <c r="R8" s="163"/>
      <c r="S8" s="163"/>
      <c r="T8" s="163"/>
      <c r="V8" s="18"/>
      <c r="W8" s="78"/>
    </row>
    <row r="9" spans="3:23" x14ac:dyDescent="0.25">
      <c r="C9" s="332" t="s">
        <v>452</v>
      </c>
      <c r="D9" s="355">
        <f>D91</f>
        <v>3400</v>
      </c>
      <c r="E9" s="355">
        <f t="shared" ref="E9:I9" si="6">E91</f>
        <v>4485</v>
      </c>
      <c r="F9" s="355">
        <f t="shared" si="6"/>
        <v>4570</v>
      </c>
      <c r="G9" s="355">
        <f t="shared" si="6"/>
        <v>5145</v>
      </c>
      <c r="H9" s="355">
        <f t="shared" si="6"/>
        <v>5895</v>
      </c>
      <c r="I9" s="355">
        <f t="shared" si="6"/>
        <v>5240</v>
      </c>
      <c r="J9" s="356"/>
      <c r="K9" s="357"/>
      <c r="L9" s="358"/>
      <c r="M9" s="319"/>
      <c r="N9" s="332" t="s">
        <v>452</v>
      </c>
      <c r="O9" s="320">
        <f>O91</f>
        <v>29.650300863346995</v>
      </c>
      <c r="P9" s="320">
        <f t="shared" ref="P9:T9" si="7">P91</f>
        <v>38.932291666666664</v>
      </c>
      <c r="Q9" s="320">
        <f t="shared" si="7"/>
        <v>39.427141747907861</v>
      </c>
      <c r="R9" s="320">
        <f t="shared" si="7"/>
        <v>44.110082304526749</v>
      </c>
      <c r="S9" s="320">
        <f t="shared" si="7"/>
        <v>50.080706821850313</v>
      </c>
      <c r="T9" s="320">
        <f t="shared" si="7"/>
        <v>44.178399797656184</v>
      </c>
      <c r="V9" s="18"/>
      <c r="W9" s="78"/>
    </row>
    <row r="10" spans="3:23" x14ac:dyDescent="0.25">
      <c r="C10" s="332" t="s">
        <v>453</v>
      </c>
      <c r="D10" s="355">
        <f t="shared" ref="D10:I18" si="8">D92</f>
        <v>3610</v>
      </c>
      <c r="E10" s="355">
        <f t="shared" si="8"/>
        <v>4770</v>
      </c>
      <c r="F10" s="355">
        <f t="shared" si="8"/>
        <v>5000</v>
      </c>
      <c r="G10" s="355">
        <f t="shared" si="8"/>
        <v>5655</v>
      </c>
      <c r="H10" s="355">
        <f t="shared" si="8"/>
        <v>5580</v>
      </c>
      <c r="I10" s="355">
        <f t="shared" si="8"/>
        <v>4645</v>
      </c>
      <c r="J10" s="356"/>
      <c r="K10" s="357"/>
      <c r="L10" s="358"/>
      <c r="M10" s="319"/>
      <c r="N10" s="332" t="s">
        <v>453</v>
      </c>
      <c r="O10" s="320">
        <f t="shared" ref="O10:T18" si="9">O92</f>
        <v>41.456132292145156</v>
      </c>
      <c r="P10" s="320">
        <f t="shared" si="9"/>
        <v>54.334206629456652</v>
      </c>
      <c r="Q10" s="320">
        <f t="shared" si="9"/>
        <v>56.338028169014088</v>
      </c>
      <c r="R10" s="320">
        <f t="shared" si="9"/>
        <v>62.875250166777853</v>
      </c>
      <c r="S10" s="320">
        <f t="shared" si="9"/>
        <v>61.170795878096911</v>
      </c>
      <c r="T10" s="320">
        <f t="shared" si="9"/>
        <v>50.232507840380663</v>
      </c>
      <c r="V10" s="18"/>
      <c r="W10" s="78"/>
    </row>
    <row r="11" spans="3:23" ht="38.25" x14ac:dyDescent="0.25">
      <c r="C11" s="332" t="s">
        <v>72</v>
      </c>
      <c r="D11" s="355">
        <f t="shared" si="8"/>
        <v>6815</v>
      </c>
      <c r="E11" s="355">
        <f t="shared" si="8"/>
        <v>8880</v>
      </c>
      <c r="F11" s="355">
        <f t="shared" si="8"/>
        <v>8885</v>
      </c>
      <c r="G11" s="355">
        <f t="shared" si="8"/>
        <v>11405</v>
      </c>
      <c r="H11" s="355">
        <f t="shared" si="8"/>
        <v>9665</v>
      </c>
      <c r="I11" s="355">
        <f t="shared" si="8"/>
        <v>8895</v>
      </c>
      <c r="J11" s="356"/>
      <c r="K11" s="357"/>
      <c r="L11" s="358"/>
      <c r="M11" s="319"/>
      <c r="N11" s="332" t="s">
        <v>72</v>
      </c>
      <c r="O11" s="320">
        <f t="shared" si="9"/>
        <v>32.10231287389891</v>
      </c>
      <c r="P11" s="320">
        <f t="shared" si="9"/>
        <v>41.59250585480094</v>
      </c>
      <c r="Q11" s="320">
        <f t="shared" si="9"/>
        <v>41.350584074091309</v>
      </c>
      <c r="R11" s="320">
        <f t="shared" si="9"/>
        <v>52.749641552194625</v>
      </c>
      <c r="S11" s="320">
        <f t="shared" si="9"/>
        <v>44.351138032305435</v>
      </c>
      <c r="T11" s="320">
        <f t="shared" si="9"/>
        <v>40.503620053731609</v>
      </c>
      <c r="V11" s="18"/>
      <c r="W11" s="78"/>
    </row>
    <row r="12" spans="3:23" x14ac:dyDescent="0.25">
      <c r="C12" s="332" t="s">
        <v>455</v>
      </c>
      <c r="D12" s="355">
        <f t="shared" si="8"/>
        <v>7305</v>
      </c>
      <c r="E12" s="355">
        <f t="shared" si="8"/>
        <v>9550</v>
      </c>
      <c r="F12" s="355">
        <f t="shared" si="8"/>
        <v>9375</v>
      </c>
      <c r="G12" s="355">
        <f t="shared" si="8"/>
        <v>11630</v>
      </c>
      <c r="H12" s="355">
        <f t="shared" si="8"/>
        <v>16070</v>
      </c>
      <c r="I12" s="355">
        <f t="shared" si="8"/>
        <v>14345</v>
      </c>
      <c r="J12" s="356"/>
      <c r="K12" s="357"/>
      <c r="L12" s="358"/>
      <c r="M12" s="319"/>
      <c r="N12" s="332" t="s">
        <v>455</v>
      </c>
      <c r="O12" s="320">
        <f t="shared" si="9"/>
        <v>37.266605448423626</v>
      </c>
      <c r="P12" s="320">
        <f t="shared" si="9"/>
        <v>48.452562151192289</v>
      </c>
      <c r="Q12" s="320">
        <f t="shared" si="9"/>
        <v>47.250642608739483</v>
      </c>
      <c r="R12" s="320">
        <f t="shared" si="9"/>
        <v>58.196557245796633</v>
      </c>
      <c r="S12" s="320">
        <f t="shared" si="9"/>
        <v>79.656984237136911</v>
      </c>
      <c r="T12" s="320">
        <f t="shared" si="9"/>
        <v>70.619800127996854</v>
      </c>
      <c r="V12" s="18"/>
      <c r="W12" s="78"/>
    </row>
    <row r="13" spans="3:23" x14ac:dyDescent="0.25">
      <c r="C13" s="332" t="s">
        <v>456</v>
      </c>
      <c r="D13" s="355">
        <f t="shared" si="8"/>
        <v>3530</v>
      </c>
      <c r="E13" s="355">
        <f t="shared" si="8"/>
        <v>5030</v>
      </c>
      <c r="F13" s="355">
        <f t="shared" si="8"/>
        <v>4565</v>
      </c>
      <c r="G13" s="355">
        <f t="shared" si="8"/>
        <v>4590</v>
      </c>
      <c r="H13" s="355">
        <f t="shared" si="8"/>
        <v>4515</v>
      </c>
      <c r="I13" s="355">
        <f t="shared" si="8"/>
        <v>3910</v>
      </c>
      <c r="J13" s="356"/>
      <c r="K13" s="357"/>
      <c r="L13" s="358"/>
      <c r="M13" s="319"/>
      <c r="N13" s="332" t="s">
        <v>456</v>
      </c>
      <c r="O13" s="320">
        <f t="shared" si="9"/>
        <v>33.705719469111045</v>
      </c>
      <c r="P13" s="320">
        <f t="shared" si="9"/>
        <v>47.759210026585649</v>
      </c>
      <c r="Q13" s="320">
        <f t="shared" si="9"/>
        <v>43.021392894166432</v>
      </c>
      <c r="R13" s="320">
        <f t="shared" si="9"/>
        <v>43.009745127436283</v>
      </c>
      <c r="S13" s="320">
        <f t="shared" si="9"/>
        <v>41.984377905895478</v>
      </c>
      <c r="T13" s="320">
        <f t="shared" si="9"/>
        <v>36.12676707012843</v>
      </c>
      <c r="V13" s="18"/>
      <c r="W13" s="78"/>
    </row>
    <row r="14" spans="3:23" ht="25.5" x14ac:dyDescent="0.25">
      <c r="C14" s="340" t="s">
        <v>457</v>
      </c>
      <c r="D14" s="355">
        <f t="shared" si="8"/>
        <v>3965</v>
      </c>
      <c r="E14" s="355">
        <f t="shared" si="8"/>
        <v>5100</v>
      </c>
      <c r="F14" s="355">
        <f t="shared" si="8"/>
        <v>5045</v>
      </c>
      <c r="G14" s="355">
        <f t="shared" si="8"/>
        <v>5295</v>
      </c>
      <c r="H14" s="355">
        <f t="shared" si="8"/>
        <v>6710</v>
      </c>
      <c r="I14" s="355">
        <f t="shared" si="8"/>
        <v>5620</v>
      </c>
      <c r="J14" s="356"/>
      <c r="K14" s="357"/>
      <c r="L14" s="358"/>
      <c r="M14" s="319"/>
      <c r="N14" s="340" t="s">
        <v>457</v>
      </c>
      <c r="O14" s="320">
        <f t="shared" si="9"/>
        <v>40.123456790123463</v>
      </c>
      <c r="P14" s="320">
        <f t="shared" si="9"/>
        <v>51.230537418382724</v>
      </c>
      <c r="Q14" s="320">
        <f t="shared" si="9"/>
        <v>50.189017111022686</v>
      </c>
      <c r="R14" s="320">
        <f t="shared" si="9"/>
        <v>52.044426970709658</v>
      </c>
      <c r="S14" s="320">
        <f t="shared" si="9"/>
        <v>65.145631067961162</v>
      </c>
      <c r="T14" s="320">
        <f t="shared" si="9"/>
        <v>53.841732132592455</v>
      </c>
      <c r="V14" s="18"/>
      <c r="W14" s="78"/>
    </row>
    <row r="15" spans="3:23" ht="25.5" x14ac:dyDescent="0.25">
      <c r="C15" s="340" t="s">
        <v>458</v>
      </c>
      <c r="D15" s="355">
        <f t="shared" si="8"/>
        <v>3475</v>
      </c>
      <c r="E15" s="355">
        <f t="shared" si="8"/>
        <v>4630</v>
      </c>
      <c r="F15" s="355">
        <f t="shared" si="8"/>
        <v>4410</v>
      </c>
      <c r="G15" s="355">
        <f t="shared" si="8"/>
        <v>4585</v>
      </c>
      <c r="H15" s="355">
        <f t="shared" si="8"/>
        <v>4990</v>
      </c>
      <c r="I15" s="355">
        <f t="shared" si="8"/>
        <v>4270</v>
      </c>
      <c r="J15" s="356"/>
      <c r="K15" s="357"/>
      <c r="L15" s="358"/>
      <c r="M15" s="319"/>
      <c r="N15" s="340" t="s">
        <v>458</v>
      </c>
      <c r="O15" s="320">
        <f t="shared" si="9"/>
        <v>31.539299328371754</v>
      </c>
      <c r="P15" s="320">
        <f t="shared" si="9"/>
        <v>41.824751580849139</v>
      </c>
      <c r="Q15" s="320">
        <f t="shared" si="9"/>
        <v>39.701116312567521</v>
      </c>
      <c r="R15" s="320">
        <f t="shared" si="9"/>
        <v>41.161684172726453</v>
      </c>
      <c r="S15" s="320">
        <f t="shared" si="9"/>
        <v>44.549593786269078</v>
      </c>
      <c r="T15" s="320">
        <f t="shared" si="9"/>
        <v>37.915112768602377</v>
      </c>
      <c r="V15" s="18"/>
      <c r="W15" s="78"/>
    </row>
    <row r="16" spans="3:23" x14ac:dyDescent="0.25">
      <c r="C16" s="332" t="s">
        <v>77</v>
      </c>
      <c r="D16" s="355">
        <f t="shared" si="8"/>
        <v>2210</v>
      </c>
      <c r="E16" s="355">
        <f t="shared" si="8"/>
        <v>2830</v>
      </c>
      <c r="F16" s="355">
        <f t="shared" si="8"/>
        <v>2690</v>
      </c>
      <c r="G16" s="355">
        <f t="shared" si="8"/>
        <v>2765</v>
      </c>
      <c r="H16" s="355">
        <f t="shared" si="8"/>
        <v>2740</v>
      </c>
      <c r="I16" s="355">
        <f t="shared" si="8"/>
        <v>2650</v>
      </c>
      <c r="J16" s="356"/>
      <c r="K16" s="357"/>
      <c r="L16" s="358"/>
      <c r="M16" s="319"/>
      <c r="N16" s="332" t="s">
        <v>77</v>
      </c>
      <c r="O16" s="320">
        <f t="shared" si="9"/>
        <v>33.413970365890535</v>
      </c>
      <c r="P16" s="320">
        <f t="shared" si="9"/>
        <v>42.614064146965823</v>
      </c>
      <c r="Q16" s="320">
        <f t="shared" si="9"/>
        <v>40.251384108933117</v>
      </c>
      <c r="R16" s="320">
        <f t="shared" si="9"/>
        <v>41.121356335514577</v>
      </c>
      <c r="S16" s="320">
        <f t="shared" si="9"/>
        <v>40.430869116128079</v>
      </c>
      <c r="T16" s="320">
        <f t="shared" si="9"/>
        <v>38.725705100102289</v>
      </c>
      <c r="V16" s="18"/>
      <c r="W16" s="78"/>
    </row>
    <row r="17" spans="3:23" x14ac:dyDescent="0.25">
      <c r="C17" s="332" t="s">
        <v>78</v>
      </c>
      <c r="D17" s="355">
        <f t="shared" si="8"/>
        <v>2180</v>
      </c>
      <c r="E17" s="355">
        <f t="shared" si="8"/>
        <v>2700</v>
      </c>
      <c r="F17" s="355">
        <f t="shared" si="8"/>
        <v>2665</v>
      </c>
      <c r="G17" s="355">
        <f t="shared" si="8"/>
        <v>2740</v>
      </c>
      <c r="H17" s="355">
        <f t="shared" si="8"/>
        <v>5045</v>
      </c>
      <c r="I17" s="355">
        <f t="shared" si="8"/>
        <v>6120</v>
      </c>
      <c r="J17" s="356"/>
      <c r="K17" s="357"/>
      <c r="L17" s="358"/>
      <c r="M17" s="319"/>
      <c r="N17" s="332" t="s">
        <v>78</v>
      </c>
      <c r="O17" s="320">
        <f t="shared" si="9"/>
        <v>38.292640084314073</v>
      </c>
      <c r="P17" s="320">
        <f t="shared" si="9"/>
        <v>47.153335661893124</v>
      </c>
      <c r="Q17" s="320">
        <f t="shared" si="9"/>
        <v>46.267361111111107</v>
      </c>
      <c r="R17" s="320">
        <f t="shared" si="9"/>
        <v>47.314798825764122</v>
      </c>
      <c r="S17" s="320">
        <f t="shared" si="9"/>
        <v>86.461011139674383</v>
      </c>
      <c r="T17" s="320">
        <f t="shared" si="9"/>
        <v>104.01087695445274</v>
      </c>
      <c r="V17" s="18"/>
      <c r="W17" s="78"/>
    </row>
    <row r="18" spans="3:23" x14ac:dyDescent="0.25">
      <c r="C18" s="341" t="s">
        <v>459</v>
      </c>
      <c r="D18" s="359">
        <f t="shared" si="8"/>
        <v>36490</v>
      </c>
      <c r="E18" s="359">
        <f t="shared" si="8"/>
        <v>47975</v>
      </c>
      <c r="F18" s="359">
        <f t="shared" si="8"/>
        <v>47205</v>
      </c>
      <c r="G18" s="359">
        <f t="shared" si="8"/>
        <v>53810</v>
      </c>
      <c r="H18" s="359">
        <f t="shared" si="8"/>
        <v>61210</v>
      </c>
      <c r="I18" s="359">
        <f t="shared" si="8"/>
        <v>55695</v>
      </c>
      <c r="J18" s="356"/>
      <c r="K18" s="357"/>
      <c r="L18" s="358"/>
      <c r="M18" s="319"/>
      <c r="N18" s="341" t="s">
        <v>459</v>
      </c>
      <c r="O18" s="360">
        <f t="shared" si="9"/>
        <v>34.856618841105785</v>
      </c>
      <c r="P18" s="360">
        <f t="shared" si="9"/>
        <v>45.567660495996506</v>
      </c>
      <c r="Q18" s="360">
        <f t="shared" si="9"/>
        <v>44.529658139008383</v>
      </c>
      <c r="R18" s="360">
        <f t="shared" si="9"/>
        <v>50.401356275114033</v>
      </c>
      <c r="S18" s="360">
        <f t="shared" si="9"/>
        <v>56.820080574791604</v>
      </c>
      <c r="T18" s="360">
        <f t="shared" si="9"/>
        <v>51.269423374328007</v>
      </c>
      <c r="V18" s="18"/>
      <c r="W18" s="78"/>
    </row>
    <row r="20" spans="3:23" ht="15.75" thickBot="1" x14ac:dyDescent="0.3">
      <c r="C20" s="93" t="s">
        <v>150</v>
      </c>
      <c r="N20" s="93" t="s">
        <v>151</v>
      </c>
    </row>
    <row r="21" spans="3:23" x14ac:dyDescent="0.25">
      <c r="C21" s="46" t="s">
        <v>396</v>
      </c>
      <c r="D21" s="347">
        <v>2012</v>
      </c>
      <c r="E21" s="348">
        <v>2013</v>
      </c>
      <c r="F21" s="348">
        <v>2014</v>
      </c>
      <c r="G21" s="348">
        <v>2015</v>
      </c>
      <c r="H21" s="349">
        <v>2016</v>
      </c>
      <c r="I21" s="350">
        <v>2017</v>
      </c>
      <c r="J21" s="74"/>
      <c r="K21" s="74"/>
      <c r="L21" s="74"/>
      <c r="N21" s="46" t="s">
        <v>396</v>
      </c>
      <c r="O21" s="347">
        <v>2012</v>
      </c>
      <c r="P21" s="348">
        <v>2013</v>
      </c>
      <c r="Q21" s="348">
        <v>2014</v>
      </c>
      <c r="R21" s="348">
        <v>2015</v>
      </c>
      <c r="S21" s="349">
        <v>2016</v>
      </c>
      <c r="T21" s="350">
        <v>2017</v>
      </c>
    </row>
    <row r="22" spans="3:23" x14ac:dyDescent="0.25">
      <c r="C22" s="232" t="s">
        <v>35</v>
      </c>
      <c r="D22" s="351">
        <v>410</v>
      </c>
      <c r="E22" s="352">
        <v>530</v>
      </c>
      <c r="F22" s="352">
        <v>510</v>
      </c>
      <c r="G22" s="282">
        <v>530</v>
      </c>
      <c r="H22" s="283">
        <v>490</v>
      </c>
      <c r="I22" s="283">
        <v>495</v>
      </c>
      <c r="J22" s="21"/>
      <c r="K22" s="21"/>
      <c r="L22" s="21"/>
      <c r="N22" s="232" t="s">
        <v>35</v>
      </c>
      <c r="O22" s="136">
        <f t="shared" ref="O22:O53" si="10">D22/(O103/10000)</f>
        <v>33.388165931041222</v>
      </c>
      <c r="P22" s="136">
        <f t="shared" ref="P22:P53" si="11">E22/(P103/10000)</f>
        <v>42.883034500614926</v>
      </c>
      <c r="Q22" s="136">
        <f t="shared" ref="Q22:Q53" si="12">F22/(Q103/10000)</f>
        <v>41.112454655380894</v>
      </c>
      <c r="R22" s="136">
        <f t="shared" ref="R22:R53" si="13">G22/(R103/10000)</f>
        <v>42.677231294489005</v>
      </c>
      <c r="S22" s="136">
        <f t="shared" ref="S22:S53" si="14">H22/(S103/10000)</f>
        <v>39.26219131103668</v>
      </c>
      <c r="T22" s="136">
        <f t="shared" ref="T22:T53" si="15">I22/(T103/10000)</f>
        <v>39.31754277272077</v>
      </c>
    </row>
    <row r="23" spans="3:23" x14ac:dyDescent="0.25">
      <c r="C23" s="232" t="s">
        <v>41</v>
      </c>
      <c r="D23" s="351">
        <v>275</v>
      </c>
      <c r="E23" s="352">
        <v>390</v>
      </c>
      <c r="F23" s="352">
        <v>355</v>
      </c>
      <c r="G23" s="282">
        <v>390</v>
      </c>
      <c r="H23" s="283">
        <v>390</v>
      </c>
      <c r="I23" s="283">
        <v>540</v>
      </c>
      <c r="J23" s="21"/>
      <c r="K23" s="21"/>
      <c r="L23" s="21"/>
      <c r="N23" s="232" t="s">
        <v>41</v>
      </c>
      <c r="O23" s="136">
        <f t="shared" si="10"/>
        <v>22.893772893772894</v>
      </c>
      <c r="P23" s="136">
        <f t="shared" si="11"/>
        <v>32.086617412337716</v>
      </c>
      <c r="Q23" s="136">
        <f t="shared" si="12"/>
        <v>28.981957710833537</v>
      </c>
      <c r="R23" s="136">
        <f t="shared" si="13"/>
        <v>31.559270738082329</v>
      </c>
      <c r="S23" s="136">
        <f t="shared" si="14"/>
        <v>31.3220306313397</v>
      </c>
      <c r="T23" s="136">
        <f t="shared" si="15"/>
        <v>42.801433055388223</v>
      </c>
    </row>
    <row r="24" spans="3:23" x14ac:dyDescent="0.25">
      <c r="C24" s="232" t="s">
        <v>42</v>
      </c>
      <c r="D24" s="351">
        <v>340</v>
      </c>
      <c r="E24" s="352">
        <v>475</v>
      </c>
      <c r="F24" s="352">
        <v>470</v>
      </c>
      <c r="G24" s="282">
        <v>470</v>
      </c>
      <c r="H24" s="283">
        <v>550</v>
      </c>
      <c r="I24" s="283">
        <v>435</v>
      </c>
      <c r="J24" s="21"/>
      <c r="K24" s="21"/>
      <c r="L24" s="21"/>
      <c r="N24" s="232" t="s">
        <v>42</v>
      </c>
      <c r="O24" s="136">
        <f t="shared" si="10"/>
        <v>30.026052015719522</v>
      </c>
      <c r="P24" s="136">
        <f t="shared" si="11"/>
        <v>41.775135439386474</v>
      </c>
      <c r="Q24" s="136">
        <f t="shared" si="12"/>
        <v>41.135695280773007</v>
      </c>
      <c r="R24" s="136">
        <f t="shared" si="13"/>
        <v>40.980390447209409</v>
      </c>
      <c r="S24" s="136">
        <f t="shared" si="14"/>
        <v>47.738082838593201</v>
      </c>
      <c r="T24" s="136">
        <f t="shared" si="15"/>
        <v>37.40198101527033</v>
      </c>
    </row>
    <row r="25" spans="3:23" x14ac:dyDescent="0.25">
      <c r="C25" s="232" t="s">
        <v>24</v>
      </c>
      <c r="D25" s="351">
        <v>3925</v>
      </c>
      <c r="E25" s="352">
        <v>5285</v>
      </c>
      <c r="F25" s="352">
        <v>5295</v>
      </c>
      <c r="G25" s="282">
        <v>7310</v>
      </c>
      <c r="H25" s="283">
        <v>9200</v>
      </c>
      <c r="I25" s="283">
        <v>6770</v>
      </c>
      <c r="J25" s="21"/>
      <c r="K25" s="21"/>
      <c r="L25" s="21"/>
      <c r="N25" s="232" t="s">
        <v>24</v>
      </c>
      <c r="O25" s="136">
        <f t="shared" si="10"/>
        <v>36.168514870097439</v>
      </c>
      <c r="P25" s="136">
        <f t="shared" si="11"/>
        <v>48.389016563052216</v>
      </c>
      <c r="Q25" s="136">
        <f t="shared" si="12"/>
        <v>48.069896080056573</v>
      </c>
      <c r="R25" s="136">
        <f t="shared" si="13"/>
        <v>65.681297452715754</v>
      </c>
      <c r="S25" s="136">
        <f t="shared" si="14"/>
        <v>81.554716566333681</v>
      </c>
      <c r="T25" s="136">
        <f t="shared" si="15"/>
        <v>59.536215519341354</v>
      </c>
    </row>
    <row r="26" spans="3:23" x14ac:dyDescent="0.25">
      <c r="C26" s="232" t="s">
        <v>49</v>
      </c>
      <c r="D26" s="351">
        <v>370</v>
      </c>
      <c r="E26" s="352">
        <v>525</v>
      </c>
      <c r="F26" s="352">
        <v>545</v>
      </c>
      <c r="G26" s="282">
        <v>550</v>
      </c>
      <c r="H26" s="283">
        <v>505</v>
      </c>
      <c r="I26" s="283">
        <v>470</v>
      </c>
      <c r="J26" s="21"/>
      <c r="K26" s="21"/>
      <c r="L26" s="21"/>
      <c r="N26" s="232" t="s">
        <v>49</v>
      </c>
      <c r="O26" s="136">
        <f t="shared" si="10"/>
        <v>39.10874344664299</v>
      </c>
      <c r="P26" s="136">
        <f t="shared" si="11"/>
        <v>55.202144997634193</v>
      </c>
      <c r="Q26" s="136">
        <f t="shared" si="12"/>
        <v>56.867982803956757</v>
      </c>
      <c r="R26" s="136">
        <f t="shared" si="13"/>
        <v>57.019635489021134</v>
      </c>
      <c r="S26" s="136">
        <f t="shared" si="14"/>
        <v>51.761956499456758</v>
      </c>
      <c r="T26" s="136">
        <f t="shared" si="15"/>
        <v>47.485779524535999</v>
      </c>
    </row>
    <row r="27" spans="3:23" x14ac:dyDescent="0.25">
      <c r="C27" s="232" t="s">
        <v>32</v>
      </c>
      <c r="D27" s="351">
        <v>220</v>
      </c>
      <c r="E27" s="352">
        <v>255</v>
      </c>
      <c r="F27" s="352">
        <v>450</v>
      </c>
      <c r="G27" s="282">
        <v>1825</v>
      </c>
      <c r="H27" s="283">
        <v>455</v>
      </c>
      <c r="I27" s="283">
        <v>235</v>
      </c>
      <c r="J27" s="21"/>
      <c r="K27" s="21"/>
      <c r="L27" s="21"/>
      <c r="N27" s="232" t="s">
        <v>32</v>
      </c>
      <c r="O27" s="136">
        <f t="shared" si="10"/>
        <v>28.76569037656904</v>
      </c>
      <c r="P27" s="136">
        <f t="shared" si="11"/>
        <v>33.214369447990208</v>
      </c>
      <c r="Q27" s="136">
        <f t="shared" si="12"/>
        <v>58.266758167057276</v>
      </c>
      <c r="R27" s="136">
        <f t="shared" si="13"/>
        <v>234.22359690439828</v>
      </c>
      <c r="S27" s="136">
        <f t="shared" si="14"/>
        <v>58.165548098434009</v>
      </c>
      <c r="T27" s="136">
        <f t="shared" si="15"/>
        <v>29.709980024779387</v>
      </c>
    </row>
    <row r="28" spans="3:23" x14ac:dyDescent="0.25">
      <c r="C28" s="232" t="s">
        <v>56</v>
      </c>
      <c r="D28" s="351">
        <v>195</v>
      </c>
      <c r="E28" s="352">
        <v>250</v>
      </c>
      <c r="F28" s="352">
        <v>235</v>
      </c>
      <c r="G28" s="282">
        <v>270</v>
      </c>
      <c r="H28" s="283">
        <v>285</v>
      </c>
      <c r="I28" s="283">
        <v>250</v>
      </c>
      <c r="J28" s="21"/>
      <c r="K28" s="21"/>
      <c r="L28" s="21"/>
      <c r="N28" s="232" t="s">
        <v>56</v>
      </c>
      <c r="O28" s="136">
        <f t="shared" si="10"/>
        <v>30.067072700639887</v>
      </c>
      <c r="P28" s="136">
        <f t="shared" si="11"/>
        <v>37.976029530160559</v>
      </c>
      <c r="Q28" s="136">
        <f t="shared" si="12"/>
        <v>35.362807355463929</v>
      </c>
      <c r="R28" s="136">
        <f t="shared" si="13"/>
        <v>40.373228063879417</v>
      </c>
      <c r="S28" s="136">
        <f t="shared" si="14"/>
        <v>42.091893249051083</v>
      </c>
      <c r="T28" s="136">
        <f t="shared" si="15"/>
        <v>36.502745006424483</v>
      </c>
    </row>
    <row r="29" spans="3:23" x14ac:dyDescent="0.25">
      <c r="C29" s="232" t="s">
        <v>2</v>
      </c>
      <c r="D29" s="351">
        <v>460</v>
      </c>
      <c r="E29" s="352">
        <v>555</v>
      </c>
      <c r="F29" s="352">
        <v>520</v>
      </c>
      <c r="G29" s="282">
        <v>580</v>
      </c>
      <c r="H29" s="283">
        <v>2705</v>
      </c>
      <c r="I29" s="283">
        <v>4085</v>
      </c>
      <c r="J29" s="21"/>
      <c r="K29" s="21"/>
      <c r="L29" s="21"/>
      <c r="N29" s="232" t="s">
        <v>2</v>
      </c>
      <c r="O29" s="136">
        <f t="shared" si="10"/>
        <v>48.790318303793974</v>
      </c>
      <c r="P29" s="136">
        <f t="shared" si="11"/>
        <v>58.540598696285038</v>
      </c>
      <c r="Q29" s="136">
        <f t="shared" si="12"/>
        <v>54.439430898564687</v>
      </c>
      <c r="R29" s="136">
        <f t="shared" si="13"/>
        <v>60.542797494780793</v>
      </c>
      <c r="S29" s="136">
        <f t="shared" si="14"/>
        <v>279.52877958044849</v>
      </c>
      <c r="T29" s="136">
        <f t="shared" si="15"/>
        <v>418.57081377953563</v>
      </c>
    </row>
    <row r="30" spans="3:23" x14ac:dyDescent="0.25">
      <c r="C30" s="232" t="s">
        <v>45</v>
      </c>
      <c r="D30" s="351">
        <v>295</v>
      </c>
      <c r="E30" s="352">
        <v>420</v>
      </c>
      <c r="F30" s="352">
        <v>420</v>
      </c>
      <c r="G30" s="282">
        <v>415</v>
      </c>
      <c r="H30" s="283">
        <v>495</v>
      </c>
      <c r="I30" s="283">
        <v>505</v>
      </c>
      <c r="J30" s="21"/>
      <c r="K30" s="21"/>
      <c r="L30" s="21"/>
      <c r="N30" s="232" t="s">
        <v>45</v>
      </c>
      <c r="O30" s="136">
        <f t="shared" si="10"/>
        <v>26.680413862962158</v>
      </c>
      <c r="P30" s="136">
        <f t="shared" si="11"/>
        <v>37.811608163706261</v>
      </c>
      <c r="Q30" s="136">
        <f t="shared" si="12"/>
        <v>37.656678680940345</v>
      </c>
      <c r="R30" s="136">
        <f t="shared" si="13"/>
        <v>37.10757620465499</v>
      </c>
      <c r="S30" s="136">
        <f t="shared" si="14"/>
        <v>44.150701059616821</v>
      </c>
      <c r="T30" s="136">
        <f t="shared" si="15"/>
        <v>44.802072428538473</v>
      </c>
    </row>
    <row r="31" spans="3:23" x14ac:dyDescent="0.25">
      <c r="C31" s="232" t="s">
        <v>16</v>
      </c>
      <c r="D31" s="351">
        <v>350</v>
      </c>
      <c r="E31" s="352">
        <v>585</v>
      </c>
      <c r="F31" s="352">
        <v>415</v>
      </c>
      <c r="G31" s="282">
        <v>435</v>
      </c>
      <c r="H31" s="283">
        <v>425</v>
      </c>
      <c r="I31" s="283">
        <v>425</v>
      </c>
      <c r="J31" s="21"/>
      <c r="K31" s="21"/>
      <c r="L31" s="21"/>
      <c r="N31" s="232" t="s">
        <v>16</v>
      </c>
      <c r="O31" s="136">
        <f t="shared" si="10"/>
        <v>35.739084262549525</v>
      </c>
      <c r="P31" s="136">
        <f t="shared" si="11"/>
        <v>59.629380466026539</v>
      </c>
      <c r="Q31" s="136">
        <f t="shared" si="12"/>
        <v>42.128558086652859</v>
      </c>
      <c r="R31" s="136">
        <f t="shared" si="13"/>
        <v>44.166920499543103</v>
      </c>
      <c r="S31" s="136">
        <f t="shared" si="14"/>
        <v>43.14151431790728</v>
      </c>
      <c r="T31" s="136">
        <f t="shared" si="15"/>
        <v>42.874725097350847</v>
      </c>
    </row>
    <row r="32" spans="3:23" x14ac:dyDescent="0.25">
      <c r="C32" s="232" t="s">
        <v>50</v>
      </c>
      <c r="D32" s="351">
        <v>590</v>
      </c>
      <c r="E32" s="352">
        <v>685</v>
      </c>
      <c r="F32" s="352">
        <v>750</v>
      </c>
      <c r="G32" s="282">
        <v>770</v>
      </c>
      <c r="H32" s="283">
        <v>1800</v>
      </c>
      <c r="I32" s="283">
        <v>845</v>
      </c>
      <c r="J32" s="21"/>
      <c r="K32" s="21"/>
      <c r="L32" s="21"/>
      <c r="N32" s="232" t="s">
        <v>50</v>
      </c>
      <c r="O32" s="136">
        <f t="shared" si="10"/>
        <v>35.04187206747045</v>
      </c>
      <c r="P32" s="136">
        <f t="shared" si="11"/>
        <v>40.295776884930554</v>
      </c>
      <c r="Q32" s="136">
        <f t="shared" si="12"/>
        <v>43.466165936435083</v>
      </c>
      <c r="R32" s="136">
        <f t="shared" si="13"/>
        <v>43.958051459464393</v>
      </c>
      <c r="S32" s="136">
        <f t="shared" si="14"/>
        <v>101.47819910022663</v>
      </c>
      <c r="T32" s="136">
        <f t="shared" si="15"/>
        <v>46.843730424032778</v>
      </c>
    </row>
    <row r="33" spans="3:20" x14ac:dyDescent="0.25">
      <c r="C33" s="232" t="s">
        <v>33</v>
      </c>
      <c r="D33" s="351">
        <v>360</v>
      </c>
      <c r="E33" s="352">
        <v>425</v>
      </c>
      <c r="F33" s="352">
        <v>415</v>
      </c>
      <c r="G33" s="282">
        <v>475</v>
      </c>
      <c r="H33" s="283">
        <v>450</v>
      </c>
      <c r="I33" s="283">
        <v>330</v>
      </c>
      <c r="J33" s="21"/>
      <c r="K33" s="21"/>
      <c r="L33" s="21"/>
      <c r="N33" s="232" t="s">
        <v>33</v>
      </c>
      <c r="O33" s="136">
        <f t="shared" si="10"/>
        <v>34.686090877558101</v>
      </c>
      <c r="P33" s="136">
        <f t="shared" si="11"/>
        <v>40.83946726116119</v>
      </c>
      <c r="Q33" s="136">
        <f t="shared" si="12"/>
        <v>39.777247414478921</v>
      </c>
      <c r="R33" s="136">
        <f t="shared" si="13"/>
        <v>45.4706451087945</v>
      </c>
      <c r="S33" s="136">
        <f t="shared" si="14"/>
        <v>43.051077711978721</v>
      </c>
      <c r="T33" s="136">
        <f t="shared" si="15"/>
        <v>31.555092322550415</v>
      </c>
    </row>
    <row r="34" spans="3:20" x14ac:dyDescent="0.25">
      <c r="C34" s="232" t="s">
        <v>26</v>
      </c>
      <c r="D34" s="351">
        <v>1090</v>
      </c>
      <c r="E34" s="352">
        <v>1490</v>
      </c>
      <c r="F34" s="352">
        <v>1615</v>
      </c>
      <c r="G34" s="282">
        <v>1865</v>
      </c>
      <c r="H34" s="283">
        <v>1820</v>
      </c>
      <c r="I34" s="283">
        <v>1495</v>
      </c>
      <c r="J34" s="21"/>
      <c r="K34" s="21"/>
      <c r="L34" s="21"/>
      <c r="N34" s="232" t="s">
        <v>26</v>
      </c>
      <c r="O34" s="136">
        <f t="shared" si="10"/>
        <v>33.798030412025895</v>
      </c>
      <c r="P34" s="136">
        <f t="shared" si="11"/>
        <v>45.368320732713599</v>
      </c>
      <c r="Q34" s="136">
        <f t="shared" si="12"/>
        <v>48.206365031132648</v>
      </c>
      <c r="R34" s="136">
        <f t="shared" si="13"/>
        <v>54.169764848034198</v>
      </c>
      <c r="S34" s="136">
        <f t="shared" si="14"/>
        <v>51.526690542587374</v>
      </c>
      <c r="T34" s="136">
        <f t="shared" si="15"/>
        <v>41.510597002907133</v>
      </c>
    </row>
    <row r="35" spans="3:20" x14ac:dyDescent="0.25">
      <c r="C35" s="232" t="s">
        <v>84</v>
      </c>
      <c r="D35" s="351">
        <v>835</v>
      </c>
      <c r="E35" s="352">
        <v>1120</v>
      </c>
      <c r="F35" s="352">
        <v>1100</v>
      </c>
      <c r="G35" s="282">
        <v>1160</v>
      </c>
      <c r="H35" s="283">
        <v>1205</v>
      </c>
      <c r="I35" s="283">
        <v>1080</v>
      </c>
      <c r="J35" s="21"/>
      <c r="K35" s="21"/>
      <c r="L35" s="21"/>
      <c r="N35" s="232" t="s">
        <v>84</v>
      </c>
      <c r="O35" s="136">
        <f t="shared" si="10"/>
        <v>33.322425393683503</v>
      </c>
      <c r="P35" s="136">
        <f t="shared" si="11"/>
        <v>44.566117017890114</v>
      </c>
      <c r="Q35" s="136">
        <f t="shared" si="12"/>
        <v>43.596643851089716</v>
      </c>
      <c r="R35" s="136">
        <f t="shared" si="13"/>
        <v>45.691777449532253</v>
      </c>
      <c r="S35" s="136">
        <f t="shared" si="14"/>
        <v>47.033016787469307</v>
      </c>
      <c r="T35" s="136">
        <f t="shared" si="15"/>
        <v>42.017787530054392</v>
      </c>
    </row>
    <row r="36" spans="3:20" x14ac:dyDescent="0.25">
      <c r="C36" s="232" t="s">
        <v>37</v>
      </c>
      <c r="D36" s="351">
        <v>320</v>
      </c>
      <c r="E36" s="352">
        <v>385</v>
      </c>
      <c r="F36" s="352">
        <v>340</v>
      </c>
      <c r="G36" s="282">
        <v>415</v>
      </c>
      <c r="H36" s="283">
        <v>375</v>
      </c>
      <c r="I36" s="283">
        <v>340</v>
      </c>
      <c r="J36" s="21"/>
      <c r="K36" s="21"/>
      <c r="L36" s="21"/>
      <c r="N36" s="232" t="s">
        <v>37</v>
      </c>
      <c r="O36" s="136">
        <f t="shared" si="10"/>
        <v>44.826716723167003</v>
      </c>
      <c r="P36" s="136">
        <f t="shared" si="11"/>
        <v>53.942722636327971</v>
      </c>
      <c r="Q36" s="136">
        <f t="shared" si="12"/>
        <v>47.605712685522263</v>
      </c>
      <c r="R36" s="136">
        <f t="shared" si="13"/>
        <v>58.203952258734105</v>
      </c>
      <c r="S36" s="136">
        <f t="shared" si="14"/>
        <v>52.464429117058629</v>
      </c>
      <c r="T36" s="136">
        <f t="shared" si="15"/>
        <v>47.321465851995157</v>
      </c>
    </row>
    <row r="37" spans="3:20" x14ac:dyDescent="0.25">
      <c r="C37" s="232" t="s">
        <v>27</v>
      </c>
      <c r="D37" s="351">
        <v>960</v>
      </c>
      <c r="E37" s="352">
        <v>1275</v>
      </c>
      <c r="F37" s="352">
        <v>1200</v>
      </c>
      <c r="G37" s="282">
        <v>1250</v>
      </c>
      <c r="H37" s="283">
        <v>1290</v>
      </c>
      <c r="I37" s="283">
        <v>1235</v>
      </c>
      <c r="J37" s="21"/>
      <c r="K37" s="21"/>
      <c r="L37" s="21"/>
      <c r="N37" s="232" t="s">
        <v>27</v>
      </c>
      <c r="O37" s="136">
        <f t="shared" si="10"/>
        <v>30.61517364543802</v>
      </c>
      <c r="P37" s="136">
        <f t="shared" si="11"/>
        <v>40.558982303559326</v>
      </c>
      <c r="Q37" s="136">
        <f t="shared" si="12"/>
        <v>38.016429433586879</v>
      </c>
      <c r="R37" s="136">
        <f t="shared" si="13"/>
        <v>39.515570715484728</v>
      </c>
      <c r="S37" s="136">
        <f t="shared" si="14"/>
        <v>40.622500456609501</v>
      </c>
      <c r="T37" s="136">
        <f t="shared" si="15"/>
        <v>38.66394923282585</v>
      </c>
    </row>
    <row r="38" spans="3:20" x14ac:dyDescent="0.25">
      <c r="C38" s="232" t="s">
        <v>57</v>
      </c>
      <c r="D38" s="351">
        <v>400</v>
      </c>
      <c r="E38" s="352">
        <v>520</v>
      </c>
      <c r="F38" s="352">
        <v>450</v>
      </c>
      <c r="G38" s="282">
        <v>430</v>
      </c>
      <c r="H38" s="283">
        <v>430</v>
      </c>
      <c r="I38" s="283">
        <v>430</v>
      </c>
      <c r="J38" s="21"/>
      <c r="K38" s="21"/>
      <c r="L38" s="21"/>
      <c r="N38" s="232" t="s">
        <v>57</v>
      </c>
      <c r="O38" s="136">
        <f t="shared" si="10"/>
        <v>29.271648213331769</v>
      </c>
      <c r="P38" s="136">
        <f t="shared" si="11"/>
        <v>38.011973771738099</v>
      </c>
      <c r="Q38" s="136">
        <f t="shared" si="12"/>
        <v>32.674518232381175</v>
      </c>
      <c r="R38" s="136">
        <f t="shared" si="13"/>
        <v>31.144073934582956</v>
      </c>
      <c r="S38" s="136">
        <f t="shared" si="14"/>
        <v>30.992554579330129</v>
      </c>
      <c r="T38" s="136">
        <f t="shared" si="15"/>
        <v>30.776277931261543</v>
      </c>
    </row>
    <row r="39" spans="3:20" x14ac:dyDescent="0.25">
      <c r="C39" s="232" t="s">
        <v>17</v>
      </c>
      <c r="D39" s="351">
        <v>430</v>
      </c>
      <c r="E39" s="352">
        <v>490</v>
      </c>
      <c r="F39" s="352">
        <v>515</v>
      </c>
      <c r="G39" s="282">
        <v>525</v>
      </c>
      <c r="H39" s="283">
        <v>565</v>
      </c>
      <c r="I39" s="283">
        <v>480</v>
      </c>
      <c r="J39" s="21"/>
      <c r="K39" s="21"/>
      <c r="L39" s="21"/>
      <c r="N39" s="232" t="s">
        <v>17</v>
      </c>
      <c r="O39" s="136">
        <f t="shared" si="10"/>
        <v>37.558849476359761</v>
      </c>
      <c r="P39" s="136">
        <f t="shared" si="11"/>
        <v>42.630937880633375</v>
      </c>
      <c r="Q39" s="136">
        <f t="shared" si="12"/>
        <v>44.503975112340136</v>
      </c>
      <c r="R39" s="136">
        <f t="shared" si="13"/>
        <v>45.182278219560054</v>
      </c>
      <c r="S39" s="136">
        <f t="shared" si="14"/>
        <v>48.316614929406434</v>
      </c>
      <c r="T39" s="136">
        <f t="shared" si="15"/>
        <v>40.832993058391182</v>
      </c>
    </row>
    <row r="40" spans="3:20" x14ac:dyDescent="0.25">
      <c r="C40" s="232" t="s">
        <v>38</v>
      </c>
      <c r="D40" s="351">
        <v>345</v>
      </c>
      <c r="E40" s="352">
        <v>430</v>
      </c>
      <c r="F40" s="352">
        <v>455</v>
      </c>
      <c r="G40" s="282">
        <v>440</v>
      </c>
      <c r="H40" s="283">
        <v>470</v>
      </c>
      <c r="I40" s="283">
        <v>430</v>
      </c>
      <c r="J40" s="21"/>
      <c r="K40" s="21"/>
      <c r="L40" s="21"/>
      <c r="N40" s="232" t="s">
        <v>38</v>
      </c>
      <c r="O40" s="136">
        <f t="shared" si="10"/>
        <v>30.576161229427559</v>
      </c>
      <c r="P40" s="136">
        <f t="shared" si="11"/>
        <v>37.970436041891105</v>
      </c>
      <c r="Q40" s="136">
        <f t="shared" si="12"/>
        <v>39.858087687792917</v>
      </c>
      <c r="R40" s="136">
        <f t="shared" si="13"/>
        <v>38.366293467266573</v>
      </c>
      <c r="S40" s="136">
        <f t="shared" si="14"/>
        <v>40.829800542080754</v>
      </c>
      <c r="T40" s="136">
        <f t="shared" si="15"/>
        <v>37.289487833220598</v>
      </c>
    </row>
    <row r="41" spans="3:20" x14ac:dyDescent="0.25">
      <c r="C41" s="232" t="s">
        <v>46</v>
      </c>
      <c r="D41" s="351">
        <v>305</v>
      </c>
      <c r="E41" s="352">
        <v>395</v>
      </c>
      <c r="F41" s="352">
        <v>445</v>
      </c>
      <c r="G41" s="282">
        <v>485</v>
      </c>
      <c r="H41" s="283">
        <v>440</v>
      </c>
      <c r="I41" s="283">
        <v>415</v>
      </c>
      <c r="J41" s="21"/>
      <c r="K41" s="21"/>
      <c r="L41" s="21"/>
      <c r="N41" s="232" t="s">
        <v>46</v>
      </c>
      <c r="O41" s="136">
        <f t="shared" si="10"/>
        <v>26.740077677733844</v>
      </c>
      <c r="P41" s="136">
        <f t="shared" si="11"/>
        <v>34.355593438516529</v>
      </c>
      <c r="Q41" s="136">
        <f t="shared" si="12"/>
        <v>38.423347580192548</v>
      </c>
      <c r="R41" s="136">
        <f t="shared" si="13"/>
        <v>41.759225775343971</v>
      </c>
      <c r="S41" s="136">
        <f t="shared" si="14"/>
        <v>37.688657427235192</v>
      </c>
      <c r="T41" s="136">
        <f t="shared" si="15"/>
        <v>35.431322997063042</v>
      </c>
    </row>
    <row r="42" spans="3:20" x14ac:dyDescent="0.25">
      <c r="C42" s="232" t="s">
        <v>51</v>
      </c>
      <c r="D42" s="351">
        <v>440</v>
      </c>
      <c r="E42" s="352">
        <v>530</v>
      </c>
      <c r="F42" s="352">
        <v>590</v>
      </c>
      <c r="G42" s="282">
        <v>535</v>
      </c>
      <c r="H42" s="283">
        <v>480</v>
      </c>
      <c r="I42" s="283">
        <v>445</v>
      </c>
      <c r="J42" s="21"/>
      <c r="K42" s="21"/>
      <c r="L42" s="21"/>
      <c r="N42" s="232" t="s">
        <v>51</v>
      </c>
      <c r="O42" s="136">
        <f t="shared" si="10"/>
        <v>50.944794368284555</v>
      </c>
      <c r="P42" s="136">
        <f t="shared" si="11"/>
        <v>60.622698053210719</v>
      </c>
      <c r="Q42" s="136">
        <f t="shared" si="12"/>
        <v>67.095013362142495</v>
      </c>
      <c r="R42" s="136">
        <f t="shared" si="13"/>
        <v>60.015256214663914</v>
      </c>
      <c r="S42" s="136">
        <f t="shared" si="14"/>
        <v>53.185006260318445</v>
      </c>
      <c r="T42" s="136">
        <f t="shared" si="15"/>
        <v>48.654617815243654</v>
      </c>
    </row>
    <row r="43" spans="3:20" x14ac:dyDescent="0.25">
      <c r="C43" s="232" t="s">
        <v>1</v>
      </c>
      <c r="D43" s="351">
        <v>645</v>
      </c>
      <c r="E43" s="352">
        <v>810</v>
      </c>
      <c r="F43" s="352">
        <v>750</v>
      </c>
      <c r="G43" s="282">
        <v>780</v>
      </c>
      <c r="H43" s="283">
        <v>780</v>
      </c>
      <c r="I43" s="283">
        <v>750</v>
      </c>
      <c r="J43" s="21"/>
      <c r="K43" s="21"/>
      <c r="L43" s="21"/>
      <c r="N43" s="232" t="s">
        <v>1</v>
      </c>
      <c r="O43" s="136">
        <f t="shared" si="10"/>
        <v>34.827777987764378</v>
      </c>
      <c r="P43" s="136">
        <f t="shared" si="11"/>
        <v>43.457500174366515</v>
      </c>
      <c r="Q43" s="136">
        <f t="shared" si="12"/>
        <v>39.949503827162467</v>
      </c>
      <c r="R43" s="136">
        <f t="shared" si="13"/>
        <v>41.374481492876164</v>
      </c>
      <c r="S43" s="136">
        <f t="shared" si="14"/>
        <v>41.15400037988308</v>
      </c>
      <c r="T43" s="136">
        <f t="shared" si="15"/>
        <v>39.258588470537738</v>
      </c>
    </row>
    <row r="44" spans="3:20" x14ac:dyDescent="0.25">
      <c r="C44" s="232" t="s">
        <v>39</v>
      </c>
      <c r="D44" s="351">
        <v>370</v>
      </c>
      <c r="E44" s="352">
        <v>410</v>
      </c>
      <c r="F44" s="352">
        <v>420</v>
      </c>
      <c r="G44" s="282">
        <v>445</v>
      </c>
      <c r="H44" s="283">
        <v>440</v>
      </c>
      <c r="I44" s="283">
        <v>360</v>
      </c>
      <c r="J44" s="21"/>
      <c r="K44" s="21"/>
      <c r="L44" s="21"/>
      <c r="N44" s="232" t="s">
        <v>39</v>
      </c>
      <c r="O44" s="136">
        <f t="shared" si="10"/>
        <v>40.587977182974988</v>
      </c>
      <c r="P44" s="136">
        <f t="shared" si="11"/>
        <v>44.96994691352608</v>
      </c>
      <c r="Q44" s="136">
        <f t="shared" si="12"/>
        <v>45.943314700766813</v>
      </c>
      <c r="R44" s="136">
        <f t="shared" si="13"/>
        <v>48.621657943904808</v>
      </c>
      <c r="S44" s="136">
        <f t="shared" si="14"/>
        <v>47.972088966419534</v>
      </c>
      <c r="T44" s="136">
        <f t="shared" si="15"/>
        <v>39.103657278168207</v>
      </c>
    </row>
    <row r="45" spans="3:20" x14ac:dyDescent="0.25">
      <c r="C45" s="232" t="s">
        <v>52</v>
      </c>
      <c r="D45" s="351">
        <v>425</v>
      </c>
      <c r="E45" s="352">
        <v>515</v>
      </c>
      <c r="F45" s="352">
        <v>495</v>
      </c>
      <c r="G45" s="282">
        <v>510</v>
      </c>
      <c r="H45" s="283">
        <v>540</v>
      </c>
      <c r="I45" s="283">
        <v>490</v>
      </c>
      <c r="J45" s="21"/>
      <c r="K45" s="21"/>
      <c r="L45" s="21"/>
      <c r="N45" s="232" t="s">
        <v>52</v>
      </c>
      <c r="O45" s="136">
        <f t="shared" si="10"/>
        <v>40.110989467326064</v>
      </c>
      <c r="P45" s="136">
        <f t="shared" si="11"/>
        <v>48.344551146657658</v>
      </c>
      <c r="Q45" s="136">
        <f t="shared" si="12"/>
        <v>46.020825585719599</v>
      </c>
      <c r="R45" s="136">
        <f t="shared" si="13"/>
        <v>46.960028728488162</v>
      </c>
      <c r="S45" s="136">
        <f t="shared" si="14"/>
        <v>49.144074043738229</v>
      </c>
      <c r="T45" s="136">
        <f t="shared" si="15"/>
        <v>43.99748585795097</v>
      </c>
    </row>
    <row r="46" spans="3:20" x14ac:dyDescent="0.25">
      <c r="C46" s="232" t="s">
        <v>48</v>
      </c>
      <c r="D46" s="351">
        <v>1260</v>
      </c>
      <c r="E46" s="352">
        <v>1880</v>
      </c>
      <c r="F46" s="352">
        <v>1745</v>
      </c>
      <c r="G46" s="282">
        <v>1915</v>
      </c>
      <c r="H46" s="283">
        <v>2325</v>
      </c>
      <c r="I46" s="283">
        <v>2455</v>
      </c>
      <c r="J46" s="21"/>
      <c r="K46" s="21"/>
      <c r="L46" s="21"/>
      <c r="N46" s="232" t="s">
        <v>48</v>
      </c>
      <c r="O46" s="136">
        <f t="shared" si="10"/>
        <v>37.944149825185882</v>
      </c>
      <c r="P46" s="136">
        <f t="shared" si="11"/>
        <v>56.181286252618563</v>
      </c>
      <c r="Q46" s="136">
        <f t="shared" si="12"/>
        <v>51.552330785752055</v>
      </c>
      <c r="R46" s="136">
        <f t="shared" si="13"/>
        <v>55.662779476566413</v>
      </c>
      <c r="S46" s="136">
        <f t="shared" si="14"/>
        <v>66.521130830612876</v>
      </c>
      <c r="T46" s="136">
        <f t="shared" si="15"/>
        <v>69.440515924647855</v>
      </c>
    </row>
    <row r="47" spans="3:20" x14ac:dyDescent="0.25">
      <c r="C47" s="232" t="s">
        <v>18</v>
      </c>
      <c r="D47" s="351">
        <v>455</v>
      </c>
      <c r="E47" s="352">
        <v>540</v>
      </c>
      <c r="F47" s="352">
        <v>560</v>
      </c>
      <c r="G47" s="282">
        <v>560</v>
      </c>
      <c r="H47" s="283">
        <v>760</v>
      </c>
      <c r="I47" s="283">
        <v>585</v>
      </c>
      <c r="J47" s="21"/>
      <c r="K47" s="21"/>
      <c r="L47" s="21"/>
      <c r="N47" s="232" t="s">
        <v>18</v>
      </c>
      <c r="O47" s="136">
        <f t="shared" si="10"/>
        <v>44.971583889300717</v>
      </c>
      <c r="P47" s="136">
        <f t="shared" si="11"/>
        <v>53.088992882142435</v>
      </c>
      <c r="Q47" s="136">
        <f t="shared" si="12"/>
        <v>54.868609276714153</v>
      </c>
      <c r="R47" s="136">
        <f t="shared" si="13"/>
        <v>54.598989918686499</v>
      </c>
      <c r="S47" s="136">
        <f t="shared" si="14"/>
        <v>73.907673755968531</v>
      </c>
      <c r="T47" s="136">
        <f t="shared" si="15"/>
        <v>56.517916662641177</v>
      </c>
    </row>
    <row r="48" spans="3:20" x14ac:dyDescent="0.25">
      <c r="C48" s="232" t="s">
        <v>58</v>
      </c>
      <c r="D48" s="351">
        <v>300</v>
      </c>
      <c r="E48" s="352">
        <v>475</v>
      </c>
      <c r="F48" s="352">
        <v>370</v>
      </c>
      <c r="G48" s="282">
        <v>375</v>
      </c>
      <c r="H48" s="283">
        <v>355</v>
      </c>
      <c r="I48" s="283">
        <v>345</v>
      </c>
      <c r="J48" s="21"/>
      <c r="K48" s="21"/>
      <c r="L48" s="21"/>
      <c r="N48" s="232" t="s">
        <v>58</v>
      </c>
      <c r="O48" s="136">
        <f t="shared" si="10"/>
        <v>31.734278309620777</v>
      </c>
      <c r="P48" s="136">
        <f t="shared" si="11"/>
        <v>49.805496429732308</v>
      </c>
      <c r="Q48" s="136">
        <f t="shared" si="12"/>
        <v>38.577833385465546</v>
      </c>
      <c r="R48" s="136">
        <f t="shared" si="13"/>
        <v>38.803406421705077</v>
      </c>
      <c r="S48" s="136">
        <f t="shared" si="14"/>
        <v>36.453252554294806</v>
      </c>
      <c r="T48" s="136">
        <f t="shared" si="15"/>
        <v>35.047441028870963</v>
      </c>
    </row>
    <row r="49" spans="3:20" x14ac:dyDescent="0.25">
      <c r="C49" s="232" t="s">
        <v>3</v>
      </c>
      <c r="D49" s="351">
        <v>285</v>
      </c>
      <c r="E49" s="352">
        <v>320</v>
      </c>
      <c r="F49" s="352">
        <v>385</v>
      </c>
      <c r="G49" s="282">
        <v>340</v>
      </c>
      <c r="H49" s="283">
        <v>400</v>
      </c>
      <c r="I49" s="283">
        <v>325</v>
      </c>
      <c r="J49" s="21"/>
      <c r="K49" s="21"/>
      <c r="L49" s="21"/>
      <c r="N49" s="232" t="s">
        <v>3</v>
      </c>
      <c r="O49" s="136">
        <f t="shared" si="10"/>
        <v>37.954454654414704</v>
      </c>
      <c r="P49" s="136">
        <f t="shared" si="11"/>
        <v>42.350449973530971</v>
      </c>
      <c r="Q49" s="136">
        <f t="shared" si="12"/>
        <v>50.509026028547439</v>
      </c>
      <c r="R49" s="136">
        <f t="shared" si="13"/>
        <v>44.656929704738886</v>
      </c>
      <c r="S49" s="136">
        <f t="shared" si="14"/>
        <v>52.250016328130101</v>
      </c>
      <c r="T49" s="136">
        <f t="shared" si="15"/>
        <v>42.117540335644399</v>
      </c>
    </row>
    <row r="50" spans="3:20" x14ac:dyDescent="0.25">
      <c r="C50" s="232" t="s">
        <v>43</v>
      </c>
      <c r="D50" s="351">
        <v>280</v>
      </c>
      <c r="E50" s="352">
        <v>365</v>
      </c>
      <c r="F50" s="352">
        <v>380</v>
      </c>
      <c r="G50" s="282">
        <v>375</v>
      </c>
      <c r="H50" s="283">
        <v>410</v>
      </c>
      <c r="I50" s="283">
        <v>405</v>
      </c>
      <c r="J50" s="21"/>
      <c r="K50" s="21"/>
      <c r="L50" s="21"/>
      <c r="N50" s="232" t="s">
        <v>43</v>
      </c>
      <c r="O50" s="136">
        <f t="shared" si="10"/>
        <v>26.714498339884749</v>
      </c>
      <c r="P50" s="136">
        <f t="shared" si="11"/>
        <v>34.651679419750508</v>
      </c>
      <c r="Q50" s="136">
        <f t="shared" si="12"/>
        <v>35.858528667950019</v>
      </c>
      <c r="R50" s="136">
        <f t="shared" si="13"/>
        <v>35.11893613036149</v>
      </c>
      <c r="S50" s="136">
        <f t="shared" si="14"/>
        <v>38.005190952910638</v>
      </c>
      <c r="T50" s="136">
        <f t="shared" si="15"/>
        <v>37.301061007957564</v>
      </c>
    </row>
    <row r="51" spans="3:20" x14ac:dyDescent="0.25">
      <c r="C51" s="232" t="s">
        <v>53</v>
      </c>
      <c r="D51" s="351">
        <v>230</v>
      </c>
      <c r="E51" s="352">
        <v>235</v>
      </c>
      <c r="F51" s="352">
        <v>240</v>
      </c>
      <c r="G51" s="282">
        <v>255</v>
      </c>
      <c r="H51" s="283">
        <v>255</v>
      </c>
      <c r="I51" s="283">
        <v>225</v>
      </c>
      <c r="J51" s="21"/>
      <c r="K51" s="21"/>
      <c r="L51" s="21"/>
      <c r="N51" s="232" t="s">
        <v>53</v>
      </c>
      <c r="O51" s="136">
        <f t="shared" si="10"/>
        <v>45.288963276558036</v>
      </c>
      <c r="P51" s="136">
        <f t="shared" si="11"/>
        <v>46.198002673586537</v>
      </c>
      <c r="Q51" s="136">
        <f t="shared" si="12"/>
        <v>47.047753469771813</v>
      </c>
      <c r="R51" s="136">
        <f t="shared" si="13"/>
        <v>50.043174503493212</v>
      </c>
      <c r="S51" s="136">
        <f t="shared" si="14"/>
        <v>50.032373888986989</v>
      </c>
      <c r="T51" s="136">
        <f t="shared" si="15"/>
        <v>44.227782910384683</v>
      </c>
    </row>
    <row r="52" spans="3:20" x14ac:dyDescent="0.25">
      <c r="C52" s="232" t="s">
        <v>44</v>
      </c>
      <c r="D52" s="351">
        <v>425</v>
      </c>
      <c r="E52" s="352">
        <v>540</v>
      </c>
      <c r="F52" s="352">
        <v>500</v>
      </c>
      <c r="G52" s="282">
        <v>520</v>
      </c>
      <c r="H52" s="283">
        <v>565</v>
      </c>
      <c r="I52" s="283">
        <v>515</v>
      </c>
      <c r="J52" s="21"/>
      <c r="K52" s="21"/>
      <c r="L52" s="21"/>
      <c r="N52" s="232" t="s">
        <v>44</v>
      </c>
      <c r="O52" s="136">
        <f t="shared" si="10"/>
        <v>36.685052351727649</v>
      </c>
      <c r="P52" s="136">
        <f t="shared" si="11"/>
        <v>46.20202262187923</v>
      </c>
      <c r="Q52" s="136">
        <f t="shared" si="12"/>
        <v>42.423573931562288</v>
      </c>
      <c r="R52" s="136">
        <f t="shared" si="13"/>
        <v>43.809764522515692</v>
      </c>
      <c r="S52" s="136">
        <f t="shared" si="14"/>
        <v>47.143047860623454</v>
      </c>
      <c r="T52" s="136">
        <f t="shared" si="15"/>
        <v>42.574298350762618</v>
      </c>
    </row>
    <row r="53" spans="3:20" x14ac:dyDescent="0.25">
      <c r="C53" s="232" t="s">
        <v>19</v>
      </c>
      <c r="D53" s="351">
        <v>305</v>
      </c>
      <c r="E53" s="352">
        <v>435</v>
      </c>
      <c r="F53" s="352">
        <v>430</v>
      </c>
      <c r="G53" s="282">
        <v>465</v>
      </c>
      <c r="H53" s="283">
        <v>480</v>
      </c>
      <c r="I53" s="283">
        <v>380</v>
      </c>
      <c r="J53" s="21"/>
      <c r="K53" s="21"/>
      <c r="L53" s="21"/>
      <c r="N53" s="232" t="s">
        <v>19</v>
      </c>
      <c r="O53" s="136">
        <f t="shared" si="10"/>
        <v>24.576161928704959</v>
      </c>
      <c r="P53" s="136">
        <f t="shared" si="11"/>
        <v>34.748849693251536</v>
      </c>
      <c r="Q53" s="136">
        <f t="shared" si="12"/>
        <v>34.132943847338424</v>
      </c>
      <c r="R53" s="136">
        <f t="shared" si="13"/>
        <v>36.653713060545627</v>
      </c>
      <c r="S53" s="136">
        <f t="shared" si="14"/>
        <v>37.463122239045937</v>
      </c>
      <c r="T53" s="136">
        <f t="shared" si="15"/>
        <v>29.465815776618101</v>
      </c>
    </row>
    <row r="54" spans="3:20" x14ac:dyDescent="0.25">
      <c r="C54" s="232" t="s">
        <v>34</v>
      </c>
      <c r="D54" s="351">
        <v>265</v>
      </c>
      <c r="E54" s="352">
        <v>390</v>
      </c>
      <c r="F54" s="352">
        <v>320</v>
      </c>
      <c r="G54" s="282">
        <v>395</v>
      </c>
      <c r="H54" s="283">
        <v>335</v>
      </c>
      <c r="I54" s="283">
        <v>325</v>
      </c>
      <c r="J54" s="21"/>
      <c r="K54" s="21"/>
      <c r="L54" s="21"/>
      <c r="N54" s="232" t="s">
        <v>34</v>
      </c>
      <c r="O54" s="136">
        <f t="shared" ref="O54:O85" si="16">D54/(O135/10000)</f>
        <v>26.674182411144777</v>
      </c>
      <c r="P54" s="136">
        <f t="shared" ref="P54:P85" si="17">E54/(P135/10000)</f>
        <v>39.272551507461785</v>
      </c>
      <c r="Q54" s="136">
        <f t="shared" ref="Q54:Q85" si="18">F54/(Q135/10000)</f>
        <v>32.198665767787247</v>
      </c>
      <c r="R54" s="136">
        <f t="shared" ref="R54:R85" si="19">G54/(R135/10000)</f>
        <v>39.63436048203409</v>
      </c>
      <c r="S54" s="136">
        <f t="shared" ref="S54:S85" si="20">H54/(S135/10000)</f>
        <v>33.349925335988054</v>
      </c>
      <c r="T54" s="136">
        <f t="shared" ref="T54:T85" si="21">I54/(T135/10000)</f>
        <v>32.248461996427864</v>
      </c>
    </row>
    <row r="55" spans="3:20" x14ac:dyDescent="0.25">
      <c r="C55" s="232" t="s">
        <v>63</v>
      </c>
      <c r="D55" s="351">
        <v>435</v>
      </c>
      <c r="E55" s="352">
        <v>655</v>
      </c>
      <c r="F55" s="352">
        <v>685</v>
      </c>
      <c r="G55" s="282">
        <v>665</v>
      </c>
      <c r="H55" s="283">
        <v>660</v>
      </c>
      <c r="I55" s="283">
        <v>565</v>
      </c>
      <c r="J55" s="21"/>
      <c r="K55" s="21"/>
      <c r="L55" s="21"/>
      <c r="N55" s="232" t="s">
        <v>63</v>
      </c>
      <c r="O55" s="136">
        <f t="shared" si="16"/>
        <v>27.223571231882243</v>
      </c>
      <c r="P55" s="136">
        <f t="shared" si="17"/>
        <v>40.946968986578149</v>
      </c>
      <c r="Q55" s="136">
        <f t="shared" si="18"/>
        <v>42.807416619276466</v>
      </c>
      <c r="R55" s="136">
        <f t="shared" si="19"/>
        <v>41.570034568765593</v>
      </c>
      <c r="S55" s="136">
        <f t="shared" si="20"/>
        <v>41.294391470831144</v>
      </c>
      <c r="T55" s="136">
        <f t="shared" si="21"/>
        <v>35.350944151765049</v>
      </c>
    </row>
    <row r="56" spans="3:20" x14ac:dyDescent="0.25">
      <c r="C56" s="232" t="s">
        <v>59</v>
      </c>
      <c r="D56" s="351">
        <v>595</v>
      </c>
      <c r="E56" s="352">
        <v>950</v>
      </c>
      <c r="F56" s="352">
        <v>640</v>
      </c>
      <c r="G56" s="282">
        <v>410</v>
      </c>
      <c r="H56" s="283">
        <v>450</v>
      </c>
      <c r="I56" s="283">
        <v>365</v>
      </c>
      <c r="J56" s="21"/>
      <c r="K56" s="21"/>
      <c r="L56" s="21"/>
      <c r="N56" s="232" t="s">
        <v>59</v>
      </c>
      <c r="O56" s="136">
        <f t="shared" si="16"/>
        <v>54.431850408467582</v>
      </c>
      <c r="P56" s="136">
        <f t="shared" si="17"/>
        <v>86.414699595215367</v>
      </c>
      <c r="Q56" s="136">
        <f t="shared" si="18"/>
        <v>57.555509591086093</v>
      </c>
      <c r="R56" s="136">
        <f t="shared" si="19"/>
        <v>36.546449646123399</v>
      </c>
      <c r="S56" s="136">
        <f t="shared" si="20"/>
        <v>39.597339058815251</v>
      </c>
      <c r="T56" s="136">
        <f t="shared" si="21"/>
        <v>31.675778877028552</v>
      </c>
    </row>
    <row r="57" spans="3:20" x14ac:dyDescent="0.25">
      <c r="C57" s="232" t="s">
        <v>64</v>
      </c>
      <c r="D57" s="351">
        <v>500</v>
      </c>
      <c r="E57" s="352">
        <v>700</v>
      </c>
      <c r="F57" s="352">
        <v>630</v>
      </c>
      <c r="G57" s="282">
        <v>685</v>
      </c>
      <c r="H57" s="283">
        <v>710</v>
      </c>
      <c r="I57" s="283">
        <v>610</v>
      </c>
      <c r="J57" s="21"/>
      <c r="K57" s="21"/>
      <c r="L57" s="21"/>
      <c r="N57" s="232" t="s">
        <v>64</v>
      </c>
      <c r="O57" s="136">
        <f t="shared" si="16"/>
        <v>29.699853282724781</v>
      </c>
      <c r="P57" s="136">
        <f t="shared" si="17"/>
        <v>41.489840916095687</v>
      </c>
      <c r="Q57" s="136">
        <f t="shared" si="18"/>
        <v>37.231182001382876</v>
      </c>
      <c r="R57" s="136">
        <f t="shared" si="19"/>
        <v>40.331364848713221</v>
      </c>
      <c r="S57" s="136">
        <f t="shared" si="20"/>
        <v>41.567383069780512</v>
      </c>
      <c r="T57" s="136">
        <f t="shared" si="21"/>
        <v>35.611288194566065</v>
      </c>
    </row>
    <row r="58" spans="3:20" x14ac:dyDescent="0.25">
      <c r="C58" s="232" t="s">
        <v>8</v>
      </c>
      <c r="D58" s="351">
        <v>245</v>
      </c>
      <c r="E58" s="352">
        <v>320</v>
      </c>
      <c r="F58" s="352">
        <v>320</v>
      </c>
      <c r="G58" s="282">
        <v>340</v>
      </c>
      <c r="H58" s="283">
        <v>365</v>
      </c>
      <c r="I58" s="283">
        <v>270</v>
      </c>
      <c r="J58" s="21"/>
      <c r="K58" s="21"/>
      <c r="L58" s="21"/>
      <c r="N58" s="232" t="s">
        <v>8</v>
      </c>
      <c r="O58" s="136">
        <f t="shared" si="16"/>
        <v>39.385268302093046</v>
      </c>
      <c r="P58" s="136">
        <f t="shared" si="17"/>
        <v>51.514029523978174</v>
      </c>
      <c r="Q58" s="136">
        <f t="shared" si="18"/>
        <v>51.242633871380988</v>
      </c>
      <c r="R58" s="136">
        <f t="shared" si="19"/>
        <v>54.170317852306219</v>
      </c>
      <c r="S58" s="136">
        <f t="shared" si="20"/>
        <v>57.75956197680123</v>
      </c>
      <c r="T58" s="136">
        <f t="shared" si="21"/>
        <v>42.142065585540585</v>
      </c>
    </row>
    <row r="59" spans="3:20" x14ac:dyDescent="0.25">
      <c r="C59" s="232" t="s">
        <v>54</v>
      </c>
      <c r="D59" s="351">
        <v>420</v>
      </c>
      <c r="E59" s="352">
        <v>480</v>
      </c>
      <c r="F59" s="352">
        <v>440</v>
      </c>
      <c r="G59" s="282">
        <v>485</v>
      </c>
      <c r="H59" s="283">
        <v>520</v>
      </c>
      <c r="I59" s="283">
        <v>450</v>
      </c>
      <c r="J59" s="21"/>
      <c r="K59" s="21"/>
      <c r="L59" s="21"/>
      <c r="N59" s="232" t="s">
        <v>54</v>
      </c>
      <c r="O59" s="136">
        <f t="shared" si="16"/>
        <v>44.687982124807149</v>
      </c>
      <c r="P59" s="136">
        <f t="shared" si="17"/>
        <v>50.677815786139618</v>
      </c>
      <c r="Q59" s="136">
        <f t="shared" si="18"/>
        <v>45.962123032246609</v>
      </c>
      <c r="R59" s="136">
        <f t="shared" si="19"/>
        <v>49.949535520814024</v>
      </c>
      <c r="S59" s="136">
        <f t="shared" si="20"/>
        <v>52.826201796090857</v>
      </c>
      <c r="T59" s="136">
        <f t="shared" si="21"/>
        <v>44.95100340628715</v>
      </c>
    </row>
    <row r="60" spans="3:20" x14ac:dyDescent="0.25">
      <c r="C60" s="232" t="s">
        <v>40</v>
      </c>
      <c r="D60" s="351">
        <v>980</v>
      </c>
      <c r="E60" s="352">
        <v>1335</v>
      </c>
      <c r="F60" s="352">
        <v>1285</v>
      </c>
      <c r="G60" s="282">
        <v>1400</v>
      </c>
      <c r="H60" s="283">
        <v>1480</v>
      </c>
      <c r="I60" s="283">
        <v>1440</v>
      </c>
      <c r="J60" s="21"/>
      <c r="K60" s="21"/>
      <c r="L60" s="21"/>
      <c r="N60" s="232" t="s">
        <v>40</v>
      </c>
      <c r="O60" s="136">
        <f t="shared" si="16"/>
        <v>31.770423032908322</v>
      </c>
      <c r="P60" s="136">
        <f t="shared" si="17"/>
        <v>42.973440160691695</v>
      </c>
      <c r="Q60" s="136">
        <f t="shared" si="18"/>
        <v>40.873451341508023</v>
      </c>
      <c r="R60" s="136">
        <f t="shared" si="19"/>
        <v>43.895954047206963</v>
      </c>
      <c r="S60" s="136">
        <f t="shared" si="20"/>
        <v>45.569448763620805</v>
      </c>
      <c r="T60" s="136">
        <f t="shared" si="21"/>
        <v>43.741209991221375</v>
      </c>
    </row>
    <row r="61" spans="3:20" x14ac:dyDescent="0.25">
      <c r="C61" s="232" t="s">
        <v>9</v>
      </c>
      <c r="D61" s="351">
        <v>395</v>
      </c>
      <c r="E61" s="352">
        <v>510</v>
      </c>
      <c r="F61" s="352">
        <v>505</v>
      </c>
      <c r="G61" s="282">
        <v>510</v>
      </c>
      <c r="H61" s="283">
        <v>570</v>
      </c>
      <c r="I61" s="283">
        <v>500</v>
      </c>
      <c r="J61" s="21"/>
      <c r="K61" s="21"/>
      <c r="L61" s="21"/>
      <c r="N61" s="232" t="s">
        <v>9</v>
      </c>
      <c r="O61" s="136">
        <f t="shared" si="16"/>
        <v>31.382332144247499</v>
      </c>
      <c r="P61" s="136">
        <f t="shared" si="17"/>
        <v>40.438319668881519</v>
      </c>
      <c r="Q61" s="136">
        <f t="shared" si="18"/>
        <v>39.981315662383516</v>
      </c>
      <c r="R61" s="136">
        <f t="shared" si="19"/>
        <v>40.283405606502214</v>
      </c>
      <c r="S61" s="136">
        <f t="shared" si="20"/>
        <v>44.64495512007143</v>
      </c>
      <c r="T61" s="136">
        <f t="shared" si="21"/>
        <v>38.862419263323979</v>
      </c>
    </row>
    <row r="62" spans="3:20" x14ac:dyDescent="0.25">
      <c r="C62" s="232" t="s">
        <v>55</v>
      </c>
      <c r="D62" s="351">
        <v>230</v>
      </c>
      <c r="E62" s="352">
        <v>250</v>
      </c>
      <c r="F62" s="352">
        <v>240</v>
      </c>
      <c r="G62" s="282">
        <v>275</v>
      </c>
      <c r="H62" s="283">
        <v>285</v>
      </c>
      <c r="I62" s="283">
        <v>240</v>
      </c>
      <c r="J62" s="21"/>
      <c r="K62" s="21"/>
      <c r="L62" s="21"/>
      <c r="N62" s="232" t="s">
        <v>55</v>
      </c>
      <c r="O62" s="136">
        <f t="shared" si="16"/>
        <v>40.99091071110319</v>
      </c>
      <c r="P62" s="136">
        <f t="shared" si="17"/>
        <v>44.419174869407627</v>
      </c>
      <c r="Q62" s="136">
        <f t="shared" si="18"/>
        <v>42.811273635390656</v>
      </c>
      <c r="R62" s="136">
        <f t="shared" si="19"/>
        <v>49.121177479279794</v>
      </c>
      <c r="S62" s="136">
        <f t="shared" si="20"/>
        <v>50.901037666767877</v>
      </c>
      <c r="T62" s="136">
        <f t="shared" si="21"/>
        <v>42.079424914526165</v>
      </c>
    </row>
    <row r="63" spans="3:20" x14ac:dyDescent="0.25">
      <c r="C63" s="232" t="s">
        <v>4</v>
      </c>
      <c r="D63" s="351">
        <v>270</v>
      </c>
      <c r="E63" s="352">
        <v>315</v>
      </c>
      <c r="F63" s="352">
        <v>330</v>
      </c>
      <c r="G63" s="282">
        <v>405</v>
      </c>
      <c r="H63" s="283">
        <v>415</v>
      </c>
      <c r="I63" s="283">
        <v>315</v>
      </c>
      <c r="J63" s="21"/>
      <c r="K63" s="21"/>
      <c r="L63" s="21"/>
      <c r="N63" s="232" t="s">
        <v>4</v>
      </c>
      <c r="O63" s="136">
        <f t="shared" si="16"/>
        <v>31.973852493960496</v>
      </c>
      <c r="P63" s="136">
        <f t="shared" si="17"/>
        <v>37.275900834270161</v>
      </c>
      <c r="Q63" s="136">
        <f t="shared" si="18"/>
        <v>39.050943731140173</v>
      </c>
      <c r="R63" s="136">
        <f t="shared" si="19"/>
        <v>47.747609672133073</v>
      </c>
      <c r="S63" s="136">
        <f t="shared" si="20"/>
        <v>48.773034975554715</v>
      </c>
      <c r="T63" s="136">
        <f t="shared" si="21"/>
        <v>36.970095300690105</v>
      </c>
    </row>
    <row r="64" spans="3:20" x14ac:dyDescent="0.25">
      <c r="C64" s="232" t="s">
        <v>10</v>
      </c>
      <c r="D64" s="351">
        <v>440</v>
      </c>
      <c r="E64" s="352">
        <v>605</v>
      </c>
      <c r="F64" s="352">
        <v>605</v>
      </c>
      <c r="G64" s="282">
        <v>785</v>
      </c>
      <c r="H64" s="283">
        <v>860</v>
      </c>
      <c r="I64" s="283">
        <v>590</v>
      </c>
      <c r="J64" s="21"/>
      <c r="K64" s="21"/>
      <c r="L64" s="21"/>
      <c r="N64" s="232" t="s">
        <v>10</v>
      </c>
      <c r="O64" s="136">
        <f t="shared" si="16"/>
        <v>43.551420370187074</v>
      </c>
      <c r="P64" s="136">
        <f t="shared" si="17"/>
        <v>59.419165381706748</v>
      </c>
      <c r="Q64" s="136">
        <f t="shared" si="18"/>
        <v>58.630280359340631</v>
      </c>
      <c r="R64" s="136">
        <f t="shared" si="19"/>
        <v>75.151979321238812</v>
      </c>
      <c r="S64" s="136">
        <f t="shared" si="20"/>
        <v>81.678396064241014</v>
      </c>
      <c r="T64" s="136">
        <f t="shared" si="21"/>
        <v>55.477197931358724</v>
      </c>
    </row>
    <row r="65" spans="3:20" x14ac:dyDescent="0.25">
      <c r="C65" s="232" t="s">
        <v>47</v>
      </c>
      <c r="D65" s="351">
        <v>470</v>
      </c>
      <c r="E65" s="352">
        <v>595</v>
      </c>
      <c r="F65" s="352">
        <v>585</v>
      </c>
      <c r="G65" s="282">
        <v>1185</v>
      </c>
      <c r="H65" s="283">
        <v>625</v>
      </c>
      <c r="I65" s="283">
        <v>665</v>
      </c>
      <c r="J65" s="21"/>
      <c r="K65" s="21"/>
      <c r="L65" s="21"/>
      <c r="N65" s="232" t="s">
        <v>47</v>
      </c>
      <c r="O65" s="136">
        <f t="shared" si="16"/>
        <v>42.144906743185082</v>
      </c>
      <c r="P65" s="136">
        <f t="shared" si="17"/>
        <v>52.696838189708615</v>
      </c>
      <c r="Q65" s="136">
        <f t="shared" si="18"/>
        <v>51.455712903509543</v>
      </c>
      <c r="R65" s="136">
        <f t="shared" si="19"/>
        <v>103.4961614714796</v>
      </c>
      <c r="S65" s="136">
        <f t="shared" si="20"/>
        <v>54.268546818560715</v>
      </c>
      <c r="T65" s="136">
        <f t="shared" si="21"/>
        <v>57.329563088382358</v>
      </c>
    </row>
    <row r="66" spans="3:20" x14ac:dyDescent="0.25">
      <c r="C66" s="232" t="s">
        <v>28</v>
      </c>
      <c r="D66" s="351">
        <v>880</v>
      </c>
      <c r="E66" s="352">
        <v>1195</v>
      </c>
      <c r="F66" s="352">
        <v>1295</v>
      </c>
      <c r="G66" s="282">
        <v>1540</v>
      </c>
      <c r="H66" s="283">
        <v>1640</v>
      </c>
      <c r="I66" s="283">
        <v>1490</v>
      </c>
      <c r="J66" s="21"/>
      <c r="K66" s="21"/>
      <c r="L66" s="21"/>
      <c r="N66" s="232" t="s">
        <v>28</v>
      </c>
      <c r="O66" s="136">
        <f t="shared" si="16"/>
        <v>28.273546562996994</v>
      </c>
      <c r="P66" s="136">
        <f t="shared" si="17"/>
        <v>38.05974902860055</v>
      </c>
      <c r="Q66" s="136">
        <f t="shared" si="18"/>
        <v>40.943567433581315</v>
      </c>
      <c r="R66" s="136">
        <f t="shared" si="19"/>
        <v>48.260582072760663</v>
      </c>
      <c r="S66" s="136">
        <f t="shared" si="20"/>
        <v>50.832065114635604</v>
      </c>
      <c r="T66" s="136">
        <f t="shared" si="21"/>
        <v>45.781355619738214</v>
      </c>
    </row>
    <row r="67" spans="3:20" x14ac:dyDescent="0.25">
      <c r="C67" s="232" t="s">
        <v>14</v>
      </c>
      <c r="D67" s="351">
        <v>1060</v>
      </c>
      <c r="E67" s="352">
        <v>1380</v>
      </c>
      <c r="F67" s="352">
        <v>1315</v>
      </c>
      <c r="G67" s="282">
        <v>1350</v>
      </c>
      <c r="H67" s="283">
        <v>1290</v>
      </c>
      <c r="I67" s="283">
        <v>1265</v>
      </c>
      <c r="J67" s="21"/>
      <c r="K67" s="21"/>
      <c r="L67" s="21"/>
      <c r="N67" s="232" t="s">
        <v>14</v>
      </c>
      <c r="O67" s="136">
        <f t="shared" si="16"/>
        <v>34.369163726914294</v>
      </c>
      <c r="P67" s="136">
        <f t="shared" si="17"/>
        <v>44.647912386560328</v>
      </c>
      <c r="Q67" s="136">
        <f t="shared" si="18"/>
        <v>42.313707066871743</v>
      </c>
      <c r="R67" s="136">
        <f t="shared" si="19"/>
        <v>43.237772518071786</v>
      </c>
      <c r="S67" s="136">
        <f t="shared" si="20"/>
        <v>41.03157841166442</v>
      </c>
      <c r="T67" s="136">
        <f t="shared" si="21"/>
        <v>39.847665367811281</v>
      </c>
    </row>
    <row r="68" spans="3:20" x14ac:dyDescent="0.25">
      <c r="C68" s="232" t="s">
        <v>25</v>
      </c>
      <c r="D68" s="351">
        <v>845</v>
      </c>
      <c r="E68" s="352">
        <v>1035</v>
      </c>
      <c r="F68" s="352">
        <v>1110</v>
      </c>
      <c r="G68" s="282">
        <v>1150</v>
      </c>
      <c r="H68" s="283">
        <v>1245</v>
      </c>
      <c r="I68" s="283">
        <v>1040</v>
      </c>
      <c r="J68" s="21"/>
      <c r="K68" s="21"/>
      <c r="L68" s="21"/>
      <c r="N68" s="232" t="s">
        <v>25</v>
      </c>
      <c r="O68" s="136">
        <f t="shared" si="16"/>
        <v>40.732706676307544</v>
      </c>
      <c r="P68" s="136">
        <f t="shared" si="17"/>
        <v>49.488380988811322</v>
      </c>
      <c r="Q68" s="136">
        <f t="shared" si="18"/>
        <v>52.800068497386157</v>
      </c>
      <c r="R68" s="136">
        <f t="shared" si="19"/>
        <v>54.545282070254324</v>
      </c>
      <c r="S68" s="136">
        <f t="shared" si="20"/>
        <v>58.680467181357997</v>
      </c>
      <c r="T68" s="136">
        <f t="shared" si="21"/>
        <v>48.613350908929434</v>
      </c>
    </row>
    <row r="69" spans="3:20" x14ac:dyDescent="0.25">
      <c r="C69" s="232" t="s">
        <v>36</v>
      </c>
      <c r="D69" s="351">
        <v>320</v>
      </c>
      <c r="E69" s="352">
        <v>420</v>
      </c>
      <c r="F69" s="352">
        <v>435</v>
      </c>
      <c r="G69" s="282">
        <v>480</v>
      </c>
      <c r="H69" s="283">
        <v>490</v>
      </c>
      <c r="I69" s="283">
        <v>380</v>
      </c>
      <c r="J69" s="21"/>
      <c r="K69" s="21"/>
      <c r="L69" s="21"/>
      <c r="N69" s="232" t="s">
        <v>36</v>
      </c>
      <c r="O69" s="136">
        <f t="shared" si="16"/>
        <v>33.356265766047485</v>
      </c>
      <c r="P69" s="136">
        <f t="shared" si="17"/>
        <v>43.249477402148059</v>
      </c>
      <c r="Q69" s="136">
        <f t="shared" si="18"/>
        <v>44.209563494079987</v>
      </c>
      <c r="R69" s="136">
        <f t="shared" si="19"/>
        <v>48.316472897478484</v>
      </c>
      <c r="S69" s="136">
        <f t="shared" si="20"/>
        <v>48.794574839923925</v>
      </c>
      <c r="T69" s="136">
        <f t="shared" si="21"/>
        <v>37.114811740000974</v>
      </c>
    </row>
    <row r="70" spans="3:20" x14ac:dyDescent="0.25">
      <c r="C70" s="232" t="s">
        <v>60</v>
      </c>
      <c r="D70" s="351">
        <v>305</v>
      </c>
      <c r="E70" s="352">
        <v>450</v>
      </c>
      <c r="F70" s="352">
        <v>520</v>
      </c>
      <c r="G70" s="282">
        <v>570</v>
      </c>
      <c r="H70" s="283">
        <v>560</v>
      </c>
      <c r="I70" s="283">
        <v>390</v>
      </c>
      <c r="J70" s="21"/>
      <c r="K70" s="21"/>
      <c r="L70" s="21"/>
      <c r="N70" s="232" t="s">
        <v>60</v>
      </c>
      <c r="O70" s="136">
        <f t="shared" si="16"/>
        <v>34.445373026449531</v>
      </c>
      <c r="P70" s="136">
        <f t="shared" si="17"/>
        <v>50.457481162540368</v>
      </c>
      <c r="Q70" s="136">
        <f t="shared" si="18"/>
        <v>57.533579695072028</v>
      </c>
      <c r="R70" s="136">
        <f t="shared" si="19"/>
        <v>62.469176393227031</v>
      </c>
      <c r="S70" s="136">
        <f t="shared" si="20"/>
        <v>60.522874404227949</v>
      </c>
      <c r="T70" s="136">
        <f t="shared" si="21"/>
        <v>41.802883327080771</v>
      </c>
    </row>
    <row r="71" spans="3:20" x14ac:dyDescent="0.25">
      <c r="C71" s="232" t="s">
        <v>61</v>
      </c>
      <c r="D71" s="351">
        <v>520</v>
      </c>
      <c r="E71" s="352">
        <v>625</v>
      </c>
      <c r="F71" s="352">
        <v>665</v>
      </c>
      <c r="G71" s="282">
        <v>750</v>
      </c>
      <c r="H71" s="283">
        <v>700</v>
      </c>
      <c r="I71" s="283">
        <v>615</v>
      </c>
      <c r="J71" s="21"/>
      <c r="K71" s="21"/>
      <c r="L71" s="21"/>
      <c r="N71" s="232" t="s">
        <v>61</v>
      </c>
      <c r="O71" s="136">
        <f t="shared" si="16"/>
        <v>38.458125018489483</v>
      </c>
      <c r="P71" s="136">
        <f t="shared" si="17"/>
        <v>45.750007320001174</v>
      </c>
      <c r="Q71" s="136">
        <f t="shared" si="18"/>
        <v>48.070320010987501</v>
      </c>
      <c r="R71" s="136">
        <f t="shared" si="19"/>
        <v>53.811273102973253</v>
      </c>
      <c r="S71" s="136">
        <f t="shared" si="20"/>
        <v>49.680624556422998</v>
      </c>
      <c r="T71" s="136">
        <f t="shared" si="21"/>
        <v>43.413194787593007</v>
      </c>
    </row>
    <row r="72" spans="3:20" x14ac:dyDescent="0.25">
      <c r="C72" s="232" t="s">
        <v>20</v>
      </c>
      <c r="D72" s="351">
        <v>400</v>
      </c>
      <c r="E72" s="352">
        <v>450</v>
      </c>
      <c r="F72" s="352">
        <v>500</v>
      </c>
      <c r="G72" s="282">
        <v>475</v>
      </c>
      <c r="H72" s="283">
        <v>475</v>
      </c>
      <c r="I72" s="283">
        <v>415</v>
      </c>
      <c r="J72" s="21"/>
      <c r="K72" s="21"/>
      <c r="L72" s="21"/>
      <c r="N72" s="232" t="s">
        <v>20</v>
      </c>
      <c r="O72" s="136">
        <f t="shared" si="16"/>
        <v>36.885737207565263</v>
      </c>
      <c r="P72" s="136">
        <f t="shared" si="17"/>
        <v>40.789318637092904</v>
      </c>
      <c r="Q72" s="136">
        <f t="shared" si="18"/>
        <v>45.172015033246602</v>
      </c>
      <c r="R72" s="136">
        <f t="shared" si="19"/>
        <v>42.904111568754971</v>
      </c>
      <c r="S72" s="136">
        <f t="shared" si="20"/>
        <v>42.726201505761289</v>
      </c>
      <c r="T72" s="136">
        <f t="shared" si="21"/>
        <v>37.089999106265083</v>
      </c>
    </row>
    <row r="73" spans="3:20" x14ac:dyDescent="0.25">
      <c r="C73" s="232" t="s">
        <v>21</v>
      </c>
      <c r="D73" s="351">
        <v>450</v>
      </c>
      <c r="E73" s="352">
        <v>555</v>
      </c>
      <c r="F73" s="352">
        <v>595</v>
      </c>
      <c r="G73" s="282">
        <v>515</v>
      </c>
      <c r="H73" s="283">
        <v>640</v>
      </c>
      <c r="I73" s="283">
        <v>570</v>
      </c>
      <c r="J73" s="21"/>
      <c r="K73" s="21"/>
      <c r="L73" s="21"/>
      <c r="N73" s="232" t="s">
        <v>21</v>
      </c>
      <c r="O73" s="136">
        <f t="shared" si="16"/>
        <v>34.206485549660215</v>
      </c>
      <c r="P73" s="136">
        <f t="shared" si="17"/>
        <v>42.050551582009945</v>
      </c>
      <c r="Q73" s="136">
        <f t="shared" si="18"/>
        <v>45.060737329980917</v>
      </c>
      <c r="R73" s="136">
        <f t="shared" si="19"/>
        <v>38.950234457721983</v>
      </c>
      <c r="S73" s="136">
        <f t="shared" si="20"/>
        <v>47.881254488867604</v>
      </c>
      <c r="T73" s="136">
        <f t="shared" si="21"/>
        <v>42.296162179810629</v>
      </c>
    </row>
    <row r="74" spans="3:20" x14ac:dyDescent="0.25">
      <c r="C74" s="232" t="s">
        <v>22</v>
      </c>
      <c r="D74" s="351">
        <v>255</v>
      </c>
      <c r="E74" s="352">
        <v>380</v>
      </c>
      <c r="F74" s="352">
        <v>355</v>
      </c>
      <c r="G74" s="282">
        <v>365</v>
      </c>
      <c r="H74" s="283">
        <v>325</v>
      </c>
      <c r="I74" s="283">
        <v>305</v>
      </c>
      <c r="J74" s="21"/>
      <c r="K74" s="21"/>
      <c r="L74" s="21"/>
      <c r="N74" s="232" t="s">
        <v>22</v>
      </c>
      <c r="O74" s="136">
        <f t="shared" si="16"/>
        <v>26.224045907506245</v>
      </c>
      <c r="P74" s="136">
        <f t="shared" si="17"/>
        <v>38.97915640899393</v>
      </c>
      <c r="Q74" s="136">
        <f t="shared" si="18"/>
        <v>36.284470246734401</v>
      </c>
      <c r="R74" s="136">
        <f t="shared" si="19"/>
        <v>37.240717878605466</v>
      </c>
      <c r="S74" s="136">
        <f t="shared" si="20"/>
        <v>33.103813559322035</v>
      </c>
      <c r="T74" s="136">
        <f t="shared" si="21"/>
        <v>30.965724496426247</v>
      </c>
    </row>
    <row r="75" spans="3:20" x14ac:dyDescent="0.25">
      <c r="C75" s="232" t="s">
        <v>15</v>
      </c>
      <c r="D75" s="351">
        <v>610</v>
      </c>
      <c r="E75" s="352">
        <v>870</v>
      </c>
      <c r="F75" s="352">
        <v>790</v>
      </c>
      <c r="G75" s="282">
        <v>925</v>
      </c>
      <c r="H75" s="283">
        <v>965</v>
      </c>
      <c r="I75" s="283">
        <v>830</v>
      </c>
      <c r="J75" s="21"/>
      <c r="K75" s="21"/>
      <c r="L75" s="21"/>
      <c r="N75" s="232" t="s">
        <v>15</v>
      </c>
      <c r="O75" s="136">
        <f t="shared" si="16"/>
        <v>24.420317704330003</v>
      </c>
      <c r="P75" s="136">
        <f t="shared" si="17"/>
        <v>34.773016139475764</v>
      </c>
      <c r="Q75" s="136">
        <f t="shared" si="18"/>
        <v>31.479621925755907</v>
      </c>
      <c r="R75" s="136">
        <f t="shared" si="19"/>
        <v>36.743384204714275</v>
      </c>
      <c r="S75" s="136">
        <f t="shared" si="20"/>
        <v>38.043199728769729</v>
      </c>
      <c r="T75" s="136">
        <f t="shared" si="21"/>
        <v>32.500841889277851</v>
      </c>
    </row>
    <row r="76" spans="3:20" x14ac:dyDescent="0.25">
      <c r="C76" s="232" t="s">
        <v>11</v>
      </c>
      <c r="D76" s="351">
        <v>660</v>
      </c>
      <c r="E76" s="352">
        <v>845</v>
      </c>
      <c r="F76" s="352">
        <v>870</v>
      </c>
      <c r="G76" s="282">
        <v>950</v>
      </c>
      <c r="H76" s="283">
        <v>885</v>
      </c>
      <c r="I76" s="283">
        <v>780</v>
      </c>
      <c r="J76" s="21"/>
      <c r="K76" s="21"/>
      <c r="L76" s="21"/>
      <c r="N76" s="232" t="s">
        <v>11</v>
      </c>
      <c r="O76" s="136">
        <f t="shared" si="16"/>
        <v>54.638475420964618</v>
      </c>
      <c r="P76" s="136">
        <f t="shared" si="17"/>
        <v>69.688997385631694</v>
      </c>
      <c r="Q76" s="136">
        <f t="shared" si="18"/>
        <v>71.440888823196119</v>
      </c>
      <c r="R76" s="136">
        <f t="shared" si="19"/>
        <v>77.590290596056775</v>
      </c>
      <c r="S76" s="136">
        <f t="shared" si="20"/>
        <v>71.749969597470511</v>
      </c>
      <c r="T76" s="136">
        <f t="shared" si="21"/>
        <v>62.299324291944217</v>
      </c>
    </row>
    <row r="77" spans="3:20" x14ac:dyDescent="0.25">
      <c r="C77" s="232" t="s">
        <v>23</v>
      </c>
      <c r="D77" s="351">
        <v>220</v>
      </c>
      <c r="E77" s="352">
        <v>325</v>
      </c>
      <c r="F77" s="352">
        <v>250</v>
      </c>
      <c r="G77" s="282">
        <v>320</v>
      </c>
      <c r="H77" s="283">
        <v>355</v>
      </c>
      <c r="I77" s="283">
        <v>280</v>
      </c>
      <c r="J77" s="21"/>
      <c r="K77" s="21"/>
      <c r="L77" s="21"/>
      <c r="N77" s="232" t="s">
        <v>23</v>
      </c>
      <c r="O77" s="136">
        <f t="shared" si="16"/>
        <v>28.532520588807472</v>
      </c>
      <c r="P77" s="136">
        <f t="shared" si="17"/>
        <v>42.15523503164885</v>
      </c>
      <c r="Q77" s="136">
        <f t="shared" si="18"/>
        <v>32.454045072177799</v>
      </c>
      <c r="R77" s="136">
        <f t="shared" si="19"/>
        <v>41.50023343881309</v>
      </c>
      <c r="S77" s="136">
        <f t="shared" si="20"/>
        <v>46.097909362420467</v>
      </c>
      <c r="T77" s="136">
        <f t="shared" si="21"/>
        <v>36.588393638846419</v>
      </c>
    </row>
    <row r="78" spans="3:20" x14ac:dyDescent="0.25">
      <c r="C78" s="232" t="s">
        <v>13</v>
      </c>
      <c r="D78" s="351">
        <v>505</v>
      </c>
      <c r="E78" s="352">
        <v>640</v>
      </c>
      <c r="F78" s="352">
        <v>625</v>
      </c>
      <c r="G78" s="282">
        <v>635</v>
      </c>
      <c r="H78" s="283">
        <v>670</v>
      </c>
      <c r="I78" s="283">
        <v>635</v>
      </c>
      <c r="J78" s="21"/>
      <c r="K78" s="21"/>
      <c r="L78" s="21"/>
      <c r="N78" s="232" t="s">
        <v>13</v>
      </c>
      <c r="O78" s="136">
        <f t="shared" si="16"/>
        <v>30.093378860742146</v>
      </c>
      <c r="P78" s="136">
        <f t="shared" si="17"/>
        <v>37.9502140629262</v>
      </c>
      <c r="Q78" s="136">
        <f t="shared" si="18"/>
        <v>36.814947457706985</v>
      </c>
      <c r="R78" s="136">
        <f t="shared" si="19"/>
        <v>36.98806479609965</v>
      </c>
      <c r="S78" s="136">
        <f t="shared" si="20"/>
        <v>38.566256252626253</v>
      </c>
      <c r="T78" s="136">
        <f t="shared" si="21"/>
        <v>36.127167630057805</v>
      </c>
    </row>
    <row r="79" spans="3:20" x14ac:dyDescent="0.25">
      <c r="C79" s="232" t="s">
        <v>29</v>
      </c>
      <c r="D79" s="351">
        <v>800</v>
      </c>
      <c r="E79" s="352">
        <v>1050</v>
      </c>
      <c r="F79" s="352">
        <v>1095</v>
      </c>
      <c r="G79" s="282">
        <v>1175</v>
      </c>
      <c r="H79" s="283">
        <v>1265</v>
      </c>
      <c r="I79" s="283">
        <v>1100</v>
      </c>
      <c r="J79" s="21"/>
      <c r="K79" s="21"/>
      <c r="L79" s="21"/>
      <c r="N79" s="232" t="s">
        <v>29</v>
      </c>
      <c r="O79" s="136">
        <f t="shared" si="16"/>
        <v>29.537298223331515</v>
      </c>
      <c r="P79" s="136">
        <f t="shared" si="17"/>
        <v>38.609328749241605</v>
      </c>
      <c r="Q79" s="136">
        <f t="shared" si="18"/>
        <v>39.973278137354754</v>
      </c>
      <c r="R79" s="136">
        <f t="shared" si="19"/>
        <v>42.590981586196897</v>
      </c>
      <c r="S79" s="136">
        <f t="shared" si="20"/>
        <v>45.35887294854188</v>
      </c>
      <c r="T79" s="136">
        <f t="shared" si="21"/>
        <v>39.105132370873072</v>
      </c>
    </row>
    <row r="80" spans="3:20" x14ac:dyDescent="0.25">
      <c r="C80" s="232" t="s">
        <v>12</v>
      </c>
      <c r="D80" s="351">
        <v>780</v>
      </c>
      <c r="E80" s="352">
        <v>1000</v>
      </c>
      <c r="F80" s="352">
        <v>1085</v>
      </c>
      <c r="G80" s="282">
        <v>1205</v>
      </c>
      <c r="H80" s="283">
        <v>1080</v>
      </c>
      <c r="I80" s="283">
        <v>1010</v>
      </c>
      <c r="J80" s="21"/>
      <c r="K80" s="21"/>
      <c r="L80" s="21"/>
      <c r="N80" s="232" t="s">
        <v>12</v>
      </c>
      <c r="O80" s="136">
        <f t="shared" si="16"/>
        <v>56.349017143104831</v>
      </c>
      <c r="P80" s="136">
        <f t="shared" si="17"/>
        <v>72.354711738828428</v>
      </c>
      <c r="Q80" s="136">
        <f t="shared" si="18"/>
        <v>78.212290502793294</v>
      </c>
      <c r="R80" s="136">
        <f t="shared" si="19"/>
        <v>86.757431980013394</v>
      </c>
      <c r="S80" s="136">
        <f t="shared" si="20"/>
        <v>77.426015141087404</v>
      </c>
      <c r="T80" s="136">
        <f t="shared" si="21"/>
        <v>71.997832936513589</v>
      </c>
    </row>
    <row r="81" spans="3:20" x14ac:dyDescent="0.25">
      <c r="C81" s="232" t="s">
        <v>62</v>
      </c>
      <c r="D81" s="351">
        <v>280</v>
      </c>
      <c r="E81" s="352">
        <v>405</v>
      </c>
      <c r="F81" s="352">
        <v>370</v>
      </c>
      <c r="G81" s="282">
        <v>435</v>
      </c>
      <c r="H81" s="283">
        <v>365</v>
      </c>
      <c r="I81" s="279">
        <v>340</v>
      </c>
      <c r="J81" s="75"/>
      <c r="K81" s="75"/>
      <c r="L81" s="75"/>
      <c r="N81" s="232" t="s">
        <v>62</v>
      </c>
      <c r="O81" s="136">
        <f t="shared" si="16"/>
        <v>31.085551879565688</v>
      </c>
      <c r="P81" s="136">
        <f t="shared" si="17"/>
        <v>44.607945721492214</v>
      </c>
      <c r="Q81" s="136">
        <f t="shared" si="18"/>
        <v>40.269040726148752</v>
      </c>
      <c r="R81" s="136">
        <f t="shared" si="19"/>
        <v>46.795326921835667</v>
      </c>
      <c r="S81" s="136">
        <f t="shared" si="20"/>
        <v>38.86989766035164</v>
      </c>
      <c r="T81" s="136">
        <f t="shared" si="21"/>
        <v>36.039855840576642</v>
      </c>
    </row>
    <row r="82" spans="3:20" x14ac:dyDescent="0.25">
      <c r="C82" s="232" t="s">
        <v>30</v>
      </c>
      <c r="D82" s="351">
        <v>760</v>
      </c>
      <c r="E82" s="352">
        <v>965</v>
      </c>
      <c r="F82" s="352">
        <v>980</v>
      </c>
      <c r="G82" s="282">
        <v>1180</v>
      </c>
      <c r="H82" s="283">
        <v>1700</v>
      </c>
      <c r="I82" s="283">
        <v>1415</v>
      </c>
      <c r="J82" s="21"/>
      <c r="K82" s="21"/>
      <c r="L82" s="21"/>
      <c r="N82" s="232" t="s">
        <v>30</v>
      </c>
      <c r="O82" s="136">
        <f t="shared" si="16"/>
        <v>30.269719128869344</v>
      </c>
      <c r="P82" s="136">
        <f t="shared" si="17"/>
        <v>38.338074276542663</v>
      </c>
      <c r="Q82" s="136">
        <f t="shared" si="18"/>
        <v>38.6969397828233</v>
      </c>
      <c r="R82" s="136">
        <f t="shared" si="19"/>
        <v>46.255282118021526</v>
      </c>
      <c r="S82" s="136">
        <f t="shared" si="20"/>
        <v>65.887131468081563</v>
      </c>
      <c r="T82" s="136">
        <f t="shared" si="21"/>
        <v>54.438570977893711</v>
      </c>
    </row>
    <row r="83" spans="3:20" x14ac:dyDescent="0.25">
      <c r="C83" s="232" t="s">
        <v>5</v>
      </c>
      <c r="D83" s="351">
        <v>330</v>
      </c>
      <c r="E83" s="352">
        <v>425</v>
      </c>
      <c r="F83" s="352">
        <v>395</v>
      </c>
      <c r="G83" s="282">
        <v>410</v>
      </c>
      <c r="H83" s="283">
        <v>475</v>
      </c>
      <c r="I83" s="283">
        <v>410</v>
      </c>
      <c r="J83" s="21"/>
      <c r="K83" s="21"/>
      <c r="L83" s="21"/>
      <c r="N83" s="232" t="s">
        <v>5</v>
      </c>
      <c r="O83" s="136">
        <f t="shared" si="16"/>
        <v>33.125213306297809</v>
      </c>
      <c r="P83" s="136">
        <f t="shared" si="17"/>
        <v>42.346282992736363</v>
      </c>
      <c r="Q83" s="136">
        <f t="shared" si="18"/>
        <v>39.210236353348755</v>
      </c>
      <c r="R83" s="136">
        <f t="shared" si="19"/>
        <v>40.600089122146855</v>
      </c>
      <c r="S83" s="136">
        <f t="shared" si="20"/>
        <v>46.60197984832282</v>
      </c>
      <c r="T83" s="136">
        <f t="shared" si="21"/>
        <v>40.07271732118771</v>
      </c>
    </row>
    <row r="84" spans="3:20" x14ac:dyDescent="0.25">
      <c r="C84" s="232" t="s">
        <v>6</v>
      </c>
      <c r="D84" s="351">
        <v>485</v>
      </c>
      <c r="E84" s="352">
        <v>665</v>
      </c>
      <c r="F84" s="352">
        <v>655</v>
      </c>
      <c r="G84" s="282">
        <v>660</v>
      </c>
      <c r="H84" s="283">
        <v>650</v>
      </c>
      <c r="I84" s="283">
        <v>620</v>
      </c>
      <c r="J84" s="21"/>
      <c r="K84" s="21"/>
      <c r="L84" s="21"/>
      <c r="N84" s="232" t="s">
        <v>6</v>
      </c>
      <c r="O84" s="136">
        <f t="shared" si="16"/>
        <v>41.179517223226945</v>
      </c>
      <c r="P84" s="136">
        <f t="shared" si="17"/>
        <v>55.926530200326312</v>
      </c>
      <c r="Q84" s="136">
        <f t="shared" si="18"/>
        <v>54.580149491279677</v>
      </c>
      <c r="R84" s="136">
        <f t="shared" si="19"/>
        <v>54.227707071785986</v>
      </c>
      <c r="S84" s="136">
        <f t="shared" si="20"/>
        <v>52.783732865588256</v>
      </c>
      <c r="T84" s="136">
        <f t="shared" si="21"/>
        <v>49.450461803506194</v>
      </c>
    </row>
    <row r="85" spans="3:20" x14ac:dyDescent="0.25">
      <c r="C85" s="232" t="s">
        <v>7</v>
      </c>
      <c r="D85" s="351">
        <v>350</v>
      </c>
      <c r="E85" s="352">
        <v>420</v>
      </c>
      <c r="F85" s="352">
        <v>380</v>
      </c>
      <c r="G85" s="282">
        <v>345</v>
      </c>
      <c r="H85" s="283">
        <v>400</v>
      </c>
      <c r="I85" s="283">
        <v>365</v>
      </c>
      <c r="J85" s="21"/>
      <c r="K85" s="21"/>
      <c r="L85" s="21"/>
      <c r="N85" s="232" t="s">
        <v>7</v>
      </c>
      <c r="O85" s="136">
        <f t="shared" si="16"/>
        <v>35.682608296716182</v>
      </c>
      <c r="P85" s="136">
        <f t="shared" si="17"/>
        <v>42.651285123841049</v>
      </c>
      <c r="Q85" s="136">
        <f t="shared" si="18"/>
        <v>38.384226103293969</v>
      </c>
      <c r="R85" s="136">
        <f t="shared" si="19"/>
        <v>34.638901997008006</v>
      </c>
      <c r="S85" s="136">
        <f t="shared" si="20"/>
        <v>39.997200195986281</v>
      </c>
      <c r="T85" s="136">
        <f t="shared" si="21"/>
        <v>36.240877724271456</v>
      </c>
    </row>
    <row r="86" spans="3:20" x14ac:dyDescent="0.25">
      <c r="C86" s="17"/>
      <c r="D86" s="18"/>
      <c r="E86" s="19"/>
      <c r="F86" s="19"/>
      <c r="G86" s="20"/>
      <c r="H86" s="21"/>
      <c r="I86" s="21"/>
      <c r="J86" s="21"/>
      <c r="K86" s="21"/>
      <c r="L86" s="21"/>
      <c r="N86" s="17"/>
      <c r="O86" s="163"/>
      <c r="P86" s="163"/>
      <c r="Q86" s="163"/>
      <c r="R86" s="163"/>
      <c r="S86" s="163"/>
      <c r="T86" s="163"/>
    </row>
    <row r="87" spans="3:20" x14ac:dyDescent="0.25">
      <c r="C87" s="232" t="s">
        <v>85</v>
      </c>
      <c r="D87" s="351">
        <f>SUM(D22:D85)</f>
        <v>33955</v>
      </c>
      <c r="E87" s="351">
        <f t="shared" ref="E87:I87" si="22">SUM(E22:E85)</f>
        <v>44745</v>
      </c>
      <c r="F87" s="351">
        <f t="shared" si="22"/>
        <v>44235</v>
      </c>
      <c r="G87" s="351">
        <f t="shared" si="22"/>
        <v>50640</v>
      </c>
      <c r="H87" s="351">
        <f t="shared" si="22"/>
        <v>55585</v>
      </c>
      <c r="I87" s="351">
        <f t="shared" si="22"/>
        <v>49160</v>
      </c>
      <c r="J87" s="18"/>
      <c r="K87" s="18"/>
      <c r="L87" s="18"/>
      <c r="N87" s="232" t="s">
        <v>85</v>
      </c>
      <c r="O87" s="136">
        <f t="shared" ref="O87:T89" si="23">D87/(O168/10000)</f>
        <v>34.643459069041342</v>
      </c>
      <c r="P87" s="136">
        <f t="shared" si="23"/>
        <v>45.385797536842936</v>
      </c>
      <c r="Q87" s="136">
        <f t="shared" si="23"/>
        <v>44.553890012374573</v>
      </c>
      <c r="R87" s="136">
        <f t="shared" si="23"/>
        <v>50.631129426124545</v>
      </c>
      <c r="S87" s="136">
        <f t="shared" si="23"/>
        <v>55.059746535970795</v>
      </c>
      <c r="T87" s="136">
        <f t="shared" si="23"/>
        <v>48.277444858290089</v>
      </c>
    </row>
    <row r="88" spans="3:20" x14ac:dyDescent="0.25">
      <c r="C88" s="232" t="s">
        <v>90</v>
      </c>
      <c r="D88" s="351">
        <v>239660</v>
      </c>
      <c r="E88" s="352">
        <v>308565</v>
      </c>
      <c r="F88" s="352">
        <v>312920</v>
      </c>
      <c r="G88" s="353">
        <v>344065</v>
      </c>
      <c r="H88" s="354">
        <v>373580</v>
      </c>
      <c r="I88" s="354">
        <v>339345</v>
      </c>
      <c r="J88" s="23"/>
      <c r="K88" s="23"/>
      <c r="L88" s="23"/>
      <c r="N88" s="232" t="s">
        <v>90</v>
      </c>
      <c r="O88" s="136">
        <f t="shared" si="23"/>
        <v>44.801513089506244</v>
      </c>
      <c r="P88" s="136">
        <f t="shared" si="23"/>
        <v>57.284010005826147</v>
      </c>
      <c r="Q88" s="136">
        <f t="shared" si="23"/>
        <v>57.61036152876823</v>
      </c>
      <c r="R88" s="136">
        <f t="shared" si="23"/>
        <v>62.801253312710671</v>
      </c>
      <c r="S88" s="136">
        <f t="shared" si="23"/>
        <v>67.594185988086025</v>
      </c>
      <c r="T88" s="136">
        <f t="shared" si="23"/>
        <v>61.011952118171649</v>
      </c>
    </row>
    <row r="89" spans="3:20" x14ac:dyDescent="0.25">
      <c r="C89" s="232" t="s">
        <v>113</v>
      </c>
      <c r="D89" s="351">
        <v>269250</v>
      </c>
      <c r="E89" s="352">
        <v>346275</v>
      </c>
      <c r="F89" s="352">
        <v>350305</v>
      </c>
      <c r="G89" s="353">
        <v>382755</v>
      </c>
      <c r="H89" s="354">
        <v>413900</v>
      </c>
      <c r="I89" s="354">
        <v>381885</v>
      </c>
      <c r="J89" s="23"/>
      <c r="K89" s="23"/>
      <c r="L89" s="23"/>
      <c r="N89" s="232" t="s">
        <v>113</v>
      </c>
      <c r="O89" s="136">
        <f t="shared" si="23"/>
        <v>42.265108422364769</v>
      </c>
      <c r="P89" s="136">
        <f t="shared" si="23"/>
        <v>54.016296284879957</v>
      </c>
      <c r="Q89" s="136">
        <f t="shared" si="23"/>
        <v>54.229506771485973</v>
      </c>
      <c r="R89" s="136">
        <f t="shared" si="23"/>
        <v>58.785870085707529</v>
      </c>
      <c r="S89" s="136">
        <f t="shared" si="23"/>
        <v>63.048327373116038</v>
      </c>
      <c r="T89" s="136">
        <f t="shared" si="23"/>
        <v>57.826116865827345</v>
      </c>
    </row>
    <row r="90" spans="3:20" x14ac:dyDescent="0.25">
      <c r="D90" s="18"/>
      <c r="E90" s="19"/>
      <c r="F90" s="19"/>
      <c r="G90" s="22"/>
      <c r="H90" s="23"/>
      <c r="I90" s="23"/>
      <c r="J90" s="23"/>
      <c r="K90" s="23"/>
      <c r="L90" s="23"/>
    </row>
    <row r="91" spans="3:20" x14ac:dyDescent="0.25">
      <c r="C91" s="332" t="s">
        <v>452</v>
      </c>
      <c r="D91" s="333">
        <f t="shared" ref="D91:I91" si="24">D37+D66+D79+D82</f>
        <v>3400</v>
      </c>
      <c r="E91" s="333">
        <f t="shared" si="24"/>
        <v>4485</v>
      </c>
      <c r="F91" s="333">
        <f t="shared" si="24"/>
        <v>4570</v>
      </c>
      <c r="G91" s="333">
        <f t="shared" si="24"/>
        <v>5145</v>
      </c>
      <c r="H91" s="333">
        <f t="shared" si="24"/>
        <v>5895</v>
      </c>
      <c r="I91" s="333">
        <f t="shared" si="24"/>
        <v>5240</v>
      </c>
      <c r="N91" s="335" t="s">
        <v>70</v>
      </c>
      <c r="O91" s="320">
        <f t="shared" ref="O91:T100" si="25">D91/(O172/10000)</f>
        <v>29.650300863346995</v>
      </c>
      <c r="P91" s="320">
        <f t="shared" si="25"/>
        <v>38.932291666666664</v>
      </c>
      <c r="Q91" s="320">
        <f t="shared" si="25"/>
        <v>39.427141747907861</v>
      </c>
      <c r="R91" s="320">
        <f t="shared" si="25"/>
        <v>44.110082304526749</v>
      </c>
      <c r="S91" s="320">
        <f t="shared" si="25"/>
        <v>50.080706821850313</v>
      </c>
      <c r="T91" s="320">
        <f>I91/(T172/10000)</f>
        <v>44.178399797656184</v>
      </c>
    </row>
    <row r="92" spans="3:20" x14ac:dyDescent="0.25">
      <c r="C92" s="332" t="s">
        <v>453</v>
      </c>
      <c r="D92" s="333">
        <f t="shared" ref="D92:I92" si="26">D34+D58+D61+D64+D76+D80</f>
        <v>3610</v>
      </c>
      <c r="E92" s="333">
        <f t="shared" si="26"/>
        <v>4770</v>
      </c>
      <c r="F92" s="333">
        <f t="shared" si="26"/>
        <v>5000</v>
      </c>
      <c r="G92" s="333">
        <f t="shared" si="26"/>
        <v>5655</v>
      </c>
      <c r="H92" s="333">
        <f t="shared" si="26"/>
        <v>5580</v>
      </c>
      <c r="I92" s="333">
        <f t="shared" si="26"/>
        <v>4645</v>
      </c>
      <c r="J92" s="73"/>
      <c r="K92" s="73"/>
      <c r="L92" s="73"/>
      <c r="N92" s="335" t="s">
        <v>71</v>
      </c>
      <c r="O92" s="320">
        <f t="shared" si="25"/>
        <v>41.456132292145156</v>
      </c>
      <c r="P92" s="320">
        <f t="shared" si="25"/>
        <v>54.334206629456652</v>
      </c>
      <c r="Q92" s="320">
        <f t="shared" si="25"/>
        <v>56.338028169014088</v>
      </c>
      <c r="R92" s="320">
        <f t="shared" si="25"/>
        <v>62.875250166777853</v>
      </c>
      <c r="S92" s="320">
        <f t="shared" si="25"/>
        <v>61.170795878096911</v>
      </c>
      <c r="T92" s="320">
        <f t="shared" si="25"/>
        <v>50.232507840380663</v>
      </c>
    </row>
    <row r="93" spans="3:20" ht="38.25" x14ac:dyDescent="0.25">
      <c r="C93" s="332" t="s">
        <v>72</v>
      </c>
      <c r="D93" s="333">
        <f t="shared" ref="D93:I93" si="27">D22+D23+D24+D27+D30+D33+D35+D36+D40+D41+D44+D50+D52+D54+D60+D65+D69</f>
        <v>6815</v>
      </c>
      <c r="E93" s="333">
        <f t="shared" si="27"/>
        <v>8880</v>
      </c>
      <c r="F93" s="333">
        <f t="shared" si="27"/>
        <v>8885</v>
      </c>
      <c r="G93" s="333">
        <f t="shared" si="27"/>
        <v>11405</v>
      </c>
      <c r="H93" s="333">
        <f t="shared" si="27"/>
        <v>9665</v>
      </c>
      <c r="I93" s="333">
        <f t="shared" si="27"/>
        <v>8895</v>
      </c>
      <c r="J93" s="73"/>
      <c r="K93" s="73"/>
      <c r="L93" s="73"/>
      <c r="N93" s="335" t="s">
        <v>72</v>
      </c>
      <c r="O93" s="320">
        <f t="shared" si="25"/>
        <v>32.10231287389891</v>
      </c>
      <c r="P93" s="320">
        <f t="shared" si="25"/>
        <v>41.59250585480094</v>
      </c>
      <c r="Q93" s="320">
        <f t="shared" si="25"/>
        <v>41.350584074091309</v>
      </c>
      <c r="R93" s="320">
        <f t="shared" si="25"/>
        <v>52.749641552194625</v>
      </c>
      <c r="S93" s="320">
        <f t="shared" si="25"/>
        <v>44.351138032305435</v>
      </c>
      <c r="T93" s="320">
        <f t="shared" si="25"/>
        <v>40.503620053731609</v>
      </c>
    </row>
    <row r="94" spans="3:20" ht="25.5" x14ac:dyDescent="0.25">
      <c r="C94" s="332" t="s">
        <v>455</v>
      </c>
      <c r="D94" s="333">
        <f t="shared" ref="D94:I94" si="28">D25+D29+D31+D39+D47+D63+D68+D77+D85</f>
        <v>7305</v>
      </c>
      <c r="E94" s="333">
        <f t="shared" si="28"/>
        <v>9550</v>
      </c>
      <c r="F94" s="333">
        <f t="shared" si="28"/>
        <v>9375</v>
      </c>
      <c r="G94" s="333">
        <f t="shared" si="28"/>
        <v>11630</v>
      </c>
      <c r="H94" s="333">
        <f t="shared" si="28"/>
        <v>16070</v>
      </c>
      <c r="I94" s="333">
        <f t="shared" si="28"/>
        <v>14345</v>
      </c>
      <c r="J94" s="73"/>
      <c r="K94" s="73"/>
      <c r="L94" s="73"/>
      <c r="N94" s="335" t="s">
        <v>73</v>
      </c>
      <c r="O94" s="320">
        <f t="shared" si="25"/>
        <v>37.266605448423626</v>
      </c>
      <c r="P94" s="320">
        <f t="shared" si="25"/>
        <v>48.452562151192289</v>
      </c>
      <c r="Q94" s="320">
        <f t="shared" si="25"/>
        <v>47.250642608739483</v>
      </c>
      <c r="R94" s="320">
        <f t="shared" si="25"/>
        <v>58.196557245796633</v>
      </c>
      <c r="S94" s="320">
        <f t="shared" si="25"/>
        <v>79.656984237136911</v>
      </c>
      <c r="T94" s="320">
        <f t="shared" si="25"/>
        <v>70.619800127996854</v>
      </c>
    </row>
    <row r="95" spans="3:20" x14ac:dyDescent="0.25">
      <c r="C95" s="332" t="s">
        <v>456</v>
      </c>
      <c r="D95" s="333">
        <f t="shared" ref="D95:I95" si="29">D28+D38+D48+D55+D56+D57+D70+D71+D81</f>
        <v>3530</v>
      </c>
      <c r="E95" s="333">
        <f t="shared" si="29"/>
        <v>5030</v>
      </c>
      <c r="F95" s="333">
        <f t="shared" si="29"/>
        <v>4565</v>
      </c>
      <c r="G95" s="333">
        <f t="shared" si="29"/>
        <v>4590</v>
      </c>
      <c r="H95" s="333">
        <f t="shared" si="29"/>
        <v>4515</v>
      </c>
      <c r="I95" s="333">
        <f t="shared" si="29"/>
        <v>3910</v>
      </c>
      <c r="J95" s="1"/>
      <c r="K95" s="1"/>
      <c r="L95" s="1"/>
      <c r="N95" s="335" t="s">
        <v>74</v>
      </c>
      <c r="O95" s="320">
        <f t="shared" si="25"/>
        <v>33.705719469111045</v>
      </c>
      <c r="P95" s="320">
        <f t="shared" si="25"/>
        <v>47.759210026585649</v>
      </c>
      <c r="Q95" s="320">
        <f t="shared" si="25"/>
        <v>43.021392894166432</v>
      </c>
      <c r="R95" s="320">
        <f t="shared" si="25"/>
        <v>43.009745127436283</v>
      </c>
      <c r="S95" s="320">
        <f t="shared" si="25"/>
        <v>41.984377905895478</v>
      </c>
      <c r="T95" s="320">
        <f t="shared" si="25"/>
        <v>36.12676707012843</v>
      </c>
    </row>
    <row r="96" spans="3:20" x14ac:dyDescent="0.25">
      <c r="C96" s="340" t="s">
        <v>457</v>
      </c>
      <c r="D96" s="333">
        <f t="shared" ref="D96:I96" si="30">D26+D32+D42+D45+D46+D51+D59+D62</f>
        <v>3965</v>
      </c>
      <c r="E96" s="333">
        <f t="shared" si="30"/>
        <v>5100</v>
      </c>
      <c r="F96" s="333">
        <f t="shared" si="30"/>
        <v>5045</v>
      </c>
      <c r="G96" s="333">
        <f t="shared" si="30"/>
        <v>5295</v>
      </c>
      <c r="H96" s="333">
        <f t="shared" si="30"/>
        <v>6710</v>
      </c>
      <c r="I96" s="333">
        <f t="shared" si="30"/>
        <v>5620</v>
      </c>
      <c r="J96" s="73"/>
      <c r="K96" s="73"/>
      <c r="L96" s="73"/>
      <c r="N96" s="335" t="s">
        <v>75</v>
      </c>
      <c r="O96" s="320">
        <f t="shared" si="25"/>
        <v>40.123456790123463</v>
      </c>
      <c r="P96" s="320">
        <f t="shared" si="25"/>
        <v>51.230537418382724</v>
      </c>
      <c r="Q96" s="320">
        <f t="shared" si="25"/>
        <v>50.189017111022686</v>
      </c>
      <c r="R96" s="320">
        <f t="shared" si="25"/>
        <v>52.044426970709658</v>
      </c>
      <c r="S96" s="320">
        <f t="shared" si="25"/>
        <v>65.145631067961162</v>
      </c>
      <c r="T96" s="320">
        <f t="shared" si="25"/>
        <v>53.841732132592455</v>
      </c>
    </row>
    <row r="97" spans="3:20" ht="25.5" x14ac:dyDescent="0.25">
      <c r="C97" s="340" t="s">
        <v>458</v>
      </c>
      <c r="D97" s="333">
        <f t="shared" ref="D97:I97" si="31">D31+D39+D47+D53+D72+D73+D74+D75+D77</f>
        <v>3475</v>
      </c>
      <c r="E97" s="333">
        <f t="shared" si="31"/>
        <v>4630</v>
      </c>
      <c r="F97" s="333">
        <f t="shared" si="31"/>
        <v>4410</v>
      </c>
      <c r="G97" s="333">
        <f t="shared" si="31"/>
        <v>4585</v>
      </c>
      <c r="H97" s="333">
        <f t="shared" si="31"/>
        <v>4990</v>
      </c>
      <c r="I97" s="333">
        <f t="shared" si="31"/>
        <v>4270</v>
      </c>
      <c r="J97" s="73"/>
      <c r="K97" s="73"/>
      <c r="L97" s="73"/>
      <c r="N97" s="335" t="s">
        <v>76</v>
      </c>
      <c r="O97" s="320">
        <f t="shared" si="25"/>
        <v>31.539299328371754</v>
      </c>
      <c r="P97" s="320">
        <f t="shared" si="25"/>
        <v>41.824751580849139</v>
      </c>
      <c r="Q97" s="320">
        <f t="shared" si="25"/>
        <v>39.701116312567521</v>
      </c>
      <c r="R97" s="320">
        <f t="shared" si="25"/>
        <v>41.161684172726453</v>
      </c>
      <c r="S97" s="320">
        <f t="shared" si="25"/>
        <v>44.549593786269078</v>
      </c>
      <c r="T97" s="320">
        <f t="shared" si="25"/>
        <v>37.915112768602377</v>
      </c>
    </row>
    <row r="98" spans="3:20" x14ac:dyDescent="0.25">
      <c r="C98" s="332" t="s">
        <v>77</v>
      </c>
      <c r="D98" s="333">
        <f t="shared" ref="D98:I98" si="32">D43+D67+D78</f>
        <v>2210</v>
      </c>
      <c r="E98" s="333">
        <f t="shared" si="32"/>
        <v>2830</v>
      </c>
      <c r="F98" s="333">
        <f t="shared" si="32"/>
        <v>2690</v>
      </c>
      <c r="G98" s="333">
        <f t="shared" si="32"/>
        <v>2765</v>
      </c>
      <c r="H98" s="333">
        <f t="shared" si="32"/>
        <v>2740</v>
      </c>
      <c r="I98" s="333">
        <f t="shared" si="32"/>
        <v>2650</v>
      </c>
      <c r="J98" s="73"/>
      <c r="K98" s="73"/>
      <c r="L98" s="73"/>
      <c r="N98" s="335" t="s">
        <v>77</v>
      </c>
      <c r="O98" s="320">
        <f t="shared" si="25"/>
        <v>33.413970365890535</v>
      </c>
      <c r="P98" s="320">
        <f t="shared" si="25"/>
        <v>42.614064146965823</v>
      </c>
      <c r="Q98" s="320">
        <f t="shared" si="25"/>
        <v>40.251384108933117</v>
      </c>
      <c r="R98" s="320">
        <f t="shared" si="25"/>
        <v>41.121356335514577</v>
      </c>
      <c r="S98" s="320">
        <f t="shared" si="25"/>
        <v>40.430869116128079</v>
      </c>
      <c r="T98" s="320">
        <f t="shared" si="25"/>
        <v>38.725705100102289</v>
      </c>
    </row>
    <row r="99" spans="3:20" x14ac:dyDescent="0.25">
      <c r="C99" s="332" t="s">
        <v>78</v>
      </c>
      <c r="D99" s="333">
        <f t="shared" ref="D99:I99" si="33">D29+D49+D63+D83+D84+D85</f>
        <v>2180</v>
      </c>
      <c r="E99" s="333">
        <f t="shared" si="33"/>
        <v>2700</v>
      </c>
      <c r="F99" s="333">
        <f t="shared" si="33"/>
        <v>2665</v>
      </c>
      <c r="G99" s="333">
        <f t="shared" si="33"/>
        <v>2740</v>
      </c>
      <c r="H99" s="333">
        <f t="shared" si="33"/>
        <v>5045</v>
      </c>
      <c r="I99" s="333">
        <f t="shared" si="33"/>
        <v>6120</v>
      </c>
      <c r="N99" s="335" t="s">
        <v>78</v>
      </c>
      <c r="O99" s="320">
        <f t="shared" si="25"/>
        <v>38.292640084314073</v>
      </c>
      <c r="P99" s="320">
        <f t="shared" si="25"/>
        <v>47.153335661893124</v>
      </c>
      <c r="Q99" s="320">
        <f t="shared" si="25"/>
        <v>46.267361111111107</v>
      </c>
      <c r="R99" s="320">
        <f t="shared" si="25"/>
        <v>47.314798825764122</v>
      </c>
      <c r="S99" s="320">
        <f t="shared" si="25"/>
        <v>86.461011139674383</v>
      </c>
      <c r="T99" s="320">
        <f>I99/(T180/10000)</f>
        <v>104.01087695445274</v>
      </c>
    </row>
    <row r="100" spans="3:20" x14ac:dyDescent="0.25">
      <c r="C100" s="341" t="s">
        <v>459</v>
      </c>
      <c r="D100" s="202">
        <f>SUM(D91:D99)</f>
        <v>36490</v>
      </c>
      <c r="E100" s="202">
        <f t="shared" ref="E100:I100" si="34">SUM(E91:E99)</f>
        <v>47975</v>
      </c>
      <c r="F100" s="202">
        <f t="shared" si="34"/>
        <v>47205</v>
      </c>
      <c r="G100" s="202">
        <f t="shared" si="34"/>
        <v>53810</v>
      </c>
      <c r="H100" s="202">
        <f t="shared" si="34"/>
        <v>61210</v>
      </c>
      <c r="I100" s="202">
        <f t="shared" si="34"/>
        <v>55695</v>
      </c>
      <c r="N100" s="342" t="s">
        <v>448</v>
      </c>
      <c r="O100" s="320">
        <f t="shared" si="25"/>
        <v>34.856618841105785</v>
      </c>
      <c r="P100" s="320">
        <f t="shared" si="25"/>
        <v>45.567660495996506</v>
      </c>
      <c r="Q100" s="320">
        <f t="shared" si="25"/>
        <v>44.529658139008383</v>
      </c>
      <c r="R100" s="320">
        <f t="shared" si="25"/>
        <v>50.401356275114033</v>
      </c>
      <c r="S100" s="320">
        <f t="shared" si="25"/>
        <v>56.820080574791604</v>
      </c>
      <c r="T100" s="320">
        <f t="shared" si="25"/>
        <v>51.269423374328007</v>
      </c>
    </row>
    <row r="102" spans="3:20" x14ac:dyDescent="0.25">
      <c r="N102" s="232" t="s">
        <v>91</v>
      </c>
      <c r="O102" s="135"/>
      <c r="P102" s="135"/>
      <c r="Q102" s="135"/>
      <c r="R102" s="135"/>
      <c r="S102" s="135"/>
      <c r="T102" s="135"/>
    </row>
    <row r="103" spans="3:20" x14ac:dyDescent="0.25">
      <c r="J103" s="73"/>
      <c r="K103" s="73"/>
      <c r="L103" s="73"/>
      <c r="N103" s="193" t="s">
        <v>35</v>
      </c>
      <c r="O103" s="194">
        <v>122798</v>
      </c>
      <c r="P103" s="194">
        <v>123592</v>
      </c>
      <c r="Q103" s="194">
        <v>124050</v>
      </c>
      <c r="R103" s="194">
        <v>124188</v>
      </c>
      <c r="S103" s="194">
        <v>124802</v>
      </c>
      <c r="T103" s="194">
        <v>125898</v>
      </c>
    </row>
    <row r="104" spans="3:20" x14ac:dyDescent="0.25">
      <c r="J104" s="1"/>
      <c r="K104" s="1"/>
      <c r="L104" s="1"/>
      <c r="N104" s="193" t="s">
        <v>41</v>
      </c>
      <c r="O104" s="194">
        <v>120120</v>
      </c>
      <c r="P104" s="194">
        <v>121546</v>
      </c>
      <c r="Q104" s="194">
        <v>122490</v>
      </c>
      <c r="R104" s="194">
        <v>123577</v>
      </c>
      <c r="S104" s="194">
        <v>124513</v>
      </c>
      <c r="T104" s="194">
        <v>126164</v>
      </c>
    </row>
    <row r="105" spans="3:20" x14ac:dyDescent="0.25">
      <c r="N105" s="193" t="s">
        <v>42</v>
      </c>
      <c r="O105" s="194">
        <v>113235</v>
      </c>
      <c r="P105" s="194">
        <v>113704</v>
      </c>
      <c r="Q105" s="194">
        <v>114256</v>
      </c>
      <c r="R105" s="194">
        <v>114689</v>
      </c>
      <c r="S105" s="194">
        <v>115212</v>
      </c>
      <c r="T105" s="194">
        <v>116304</v>
      </c>
    </row>
    <row r="106" spans="3:20" x14ac:dyDescent="0.25">
      <c r="N106" s="140" t="s">
        <v>24</v>
      </c>
      <c r="O106" s="154">
        <v>1085198</v>
      </c>
      <c r="P106" s="154">
        <v>1092190</v>
      </c>
      <c r="Q106" s="154">
        <v>1101521</v>
      </c>
      <c r="R106" s="154">
        <v>1112950</v>
      </c>
      <c r="S106" s="154">
        <v>1128077</v>
      </c>
      <c r="T106" s="154">
        <v>1137123</v>
      </c>
    </row>
    <row r="107" spans="3:20" x14ac:dyDescent="0.25">
      <c r="N107" s="193" t="s">
        <v>49</v>
      </c>
      <c r="O107" s="194">
        <v>94608</v>
      </c>
      <c r="P107" s="194">
        <v>95105</v>
      </c>
      <c r="Q107" s="194">
        <v>95836</v>
      </c>
      <c r="R107" s="194">
        <v>96458</v>
      </c>
      <c r="S107" s="194">
        <v>97562</v>
      </c>
      <c r="T107" s="194">
        <v>98977</v>
      </c>
    </row>
    <row r="108" spans="3:20" x14ac:dyDescent="0.25">
      <c r="N108" s="193" t="s">
        <v>32</v>
      </c>
      <c r="O108" s="194">
        <v>76480</v>
      </c>
      <c r="P108" s="194">
        <v>76774</v>
      </c>
      <c r="Q108" s="194">
        <v>77231</v>
      </c>
      <c r="R108" s="194">
        <v>77917</v>
      </c>
      <c r="S108" s="194">
        <v>78225</v>
      </c>
      <c r="T108" s="194">
        <v>79098</v>
      </c>
    </row>
    <row r="109" spans="3:20" x14ac:dyDescent="0.25">
      <c r="N109" s="193" t="s">
        <v>56</v>
      </c>
      <c r="O109" s="194">
        <v>64855</v>
      </c>
      <c r="P109" s="194">
        <v>65831</v>
      </c>
      <c r="Q109" s="194">
        <v>66454</v>
      </c>
      <c r="R109" s="194">
        <v>66876</v>
      </c>
      <c r="S109" s="194">
        <v>67709</v>
      </c>
      <c r="T109" s="194">
        <v>68488</v>
      </c>
    </row>
    <row r="110" spans="3:20" x14ac:dyDescent="0.25">
      <c r="N110" s="290" t="s">
        <v>2</v>
      </c>
      <c r="O110" s="291">
        <v>94281</v>
      </c>
      <c r="P110" s="291">
        <v>94806</v>
      </c>
      <c r="Q110" s="291">
        <v>95519</v>
      </c>
      <c r="R110" s="291">
        <v>95800</v>
      </c>
      <c r="S110" s="291">
        <v>96770</v>
      </c>
      <c r="T110" s="291">
        <v>97594</v>
      </c>
    </row>
    <row r="111" spans="3:20" x14ac:dyDescent="0.25">
      <c r="N111" s="193" t="s">
        <v>45</v>
      </c>
      <c r="O111" s="194">
        <v>110568</v>
      </c>
      <c r="P111" s="194">
        <v>111077</v>
      </c>
      <c r="Q111" s="194">
        <v>111534</v>
      </c>
      <c r="R111" s="194">
        <v>111837</v>
      </c>
      <c r="S111" s="194">
        <v>112116</v>
      </c>
      <c r="T111" s="194">
        <v>112718</v>
      </c>
    </row>
    <row r="112" spans="3:20" x14ac:dyDescent="0.25">
      <c r="N112" s="290" t="s">
        <v>16</v>
      </c>
      <c r="O112" s="291">
        <v>97932</v>
      </c>
      <c r="P112" s="291">
        <v>98106</v>
      </c>
      <c r="Q112" s="291">
        <v>98508</v>
      </c>
      <c r="R112" s="291">
        <v>98490</v>
      </c>
      <c r="S112" s="291">
        <v>98513</v>
      </c>
      <c r="T112" s="291">
        <v>99126</v>
      </c>
    </row>
    <row r="113" spans="10:20" x14ac:dyDescent="0.25">
      <c r="N113" s="193" t="s">
        <v>50</v>
      </c>
      <c r="O113" s="194">
        <v>168370</v>
      </c>
      <c r="P113" s="194">
        <v>169993</v>
      </c>
      <c r="Q113" s="194">
        <v>172548</v>
      </c>
      <c r="R113" s="194">
        <v>175167</v>
      </c>
      <c r="S113" s="194">
        <v>177378</v>
      </c>
      <c r="T113" s="194">
        <v>180387</v>
      </c>
    </row>
    <row r="114" spans="10:20" x14ac:dyDescent="0.25">
      <c r="N114" s="193" t="s">
        <v>33</v>
      </c>
      <c r="O114" s="194">
        <v>103788</v>
      </c>
      <c r="P114" s="194">
        <v>104066</v>
      </c>
      <c r="Q114" s="194">
        <v>104331</v>
      </c>
      <c r="R114" s="194">
        <v>104463</v>
      </c>
      <c r="S114" s="194">
        <v>104527</v>
      </c>
      <c r="T114" s="194">
        <v>104579</v>
      </c>
    </row>
    <row r="115" spans="10:20" x14ac:dyDescent="0.25">
      <c r="N115" s="140" t="s">
        <v>26</v>
      </c>
      <c r="O115" s="154">
        <v>322504</v>
      </c>
      <c r="P115" s="154">
        <v>328423</v>
      </c>
      <c r="Q115" s="154">
        <v>335018</v>
      </c>
      <c r="R115" s="154">
        <v>344288</v>
      </c>
      <c r="S115" s="154">
        <v>353215</v>
      </c>
      <c r="T115" s="154">
        <v>360149</v>
      </c>
    </row>
    <row r="116" spans="10:20" x14ac:dyDescent="0.25">
      <c r="N116" s="193" t="s">
        <v>31</v>
      </c>
      <c r="O116" s="194">
        <v>250582</v>
      </c>
      <c r="P116" s="194">
        <v>251312</v>
      </c>
      <c r="Q116" s="194">
        <v>252313</v>
      </c>
      <c r="R116" s="194">
        <v>253875</v>
      </c>
      <c r="S116" s="194">
        <v>256203</v>
      </c>
      <c r="T116" s="194">
        <v>257034</v>
      </c>
    </row>
    <row r="117" spans="10:20" x14ac:dyDescent="0.25">
      <c r="N117" s="193" t="s">
        <v>37</v>
      </c>
      <c r="O117" s="194">
        <v>71386</v>
      </c>
      <c r="P117" s="194">
        <v>71372</v>
      </c>
      <c r="Q117" s="194">
        <v>71420</v>
      </c>
      <c r="R117" s="194">
        <v>71301</v>
      </c>
      <c r="S117" s="194">
        <v>71477</v>
      </c>
      <c r="T117" s="194">
        <v>71849</v>
      </c>
    </row>
    <row r="118" spans="10:20" x14ac:dyDescent="0.25">
      <c r="N118" s="140" t="s">
        <v>27</v>
      </c>
      <c r="O118" s="154">
        <v>313570</v>
      </c>
      <c r="P118" s="154">
        <v>314357</v>
      </c>
      <c r="Q118" s="154">
        <v>315653</v>
      </c>
      <c r="R118" s="154">
        <v>316331</v>
      </c>
      <c r="S118" s="154">
        <v>317558</v>
      </c>
      <c r="T118" s="154">
        <v>319419</v>
      </c>
    </row>
    <row r="119" spans="10:20" x14ac:dyDescent="0.25">
      <c r="N119" s="193" t="s">
        <v>57</v>
      </c>
      <c r="O119" s="194">
        <v>136651</v>
      </c>
      <c r="P119" s="194">
        <v>136799</v>
      </c>
      <c r="Q119" s="194">
        <v>137722</v>
      </c>
      <c r="R119" s="194">
        <v>138068</v>
      </c>
      <c r="S119" s="194">
        <v>138743</v>
      </c>
      <c r="T119" s="194">
        <v>139718</v>
      </c>
    </row>
    <row r="120" spans="10:20" x14ac:dyDescent="0.25">
      <c r="J120" s="73"/>
      <c r="K120" s="73"/>
      <c r="L120" s="73"/>
      <c r="N120" s="290" t="s">
        <v>17</v>
      </c>
      <c r="O120" s="291">
        <v>114487</v>
      </c>
      <c r="P120" s="291">
        <v>114940</v>
      </c>
      <c r="Q120" s="291">
        <v>115720</v>
      </c>
      <c r="R120" s="291">
        <v>116196</v>
      </c>
      <c r="S120" s="291">
        <v>116937</v>
      </c>
      <c r="T120" s="291">
        <v>117552</v>
      </c>
    </row>
    <row r="121" spans="10:20" x14ac:dyDescent="0.25">
      <c r="J121" s="73"/>
      <c r="K121" s="73"/>
      <c r="L121" s="73"/>
      <c r="N121" s="193" t="s">
        <v>38</v>
      </c>
      <c r="O121" s="194">
        <v>112833</v>
      </c>
      <c r="P121" s="194">
        <v>113246</v>
      </c>
      <c r="Q121" s="194">
        <v>114155</v>
      </c>
      <c r="R121" s="194">
        <v>114684</v>
      </c>
      <c r="S121" s="194">
        <v>115112</v>
      </c>
      <c r="T121" s="194">
        <v>115314</v>
      </c>
    </row>
    <row r="122" spans="10:20" x14ac:dyDescent="0.25">
      <c r="J122" s="73"/>
      <c r="K122" s="73"/>
      <c r="L122" s="73"/>
      <c r="N122" s="193" t="s">
        <v>46</v>
      </c>
      <c r="O122" s="194">
        <v>114061</v>
      </c>
      <c r="P122" s="194">
        <v>114974</v>
      </c>
      <c r="Q122" s="194">
        <v>115815</v>
      </c>
      <c r="R122" s="194">
        <v>116142</v>
      </c>
      <c r="S122" s="194">
        <v>116746</v>
      </c>
      <c r="T122" s="194">
        <v>117128</v>
      </c>
    </row>
    <row r="123" spans="10:20" x14ac:dyDescent="0.25">
      <c r="J123" s="73"/>
      <c r="K123" s="73"/>
      <c r="L123" s="73"/>
      <c r="N123" s="193" t="s">
        <v>51</v>
      </c>
      <c r="O123" s="194">
        <v>86368</v>
      </c>
      <c r="P123" s="194">
        <v>87426</v>
      </c>
      <c r="Q123" s="194">
        <v>87935</v>
      </c>
      <c r="R123" s="194">
        <v>89144</v>
      </c>
      <c r="S123" s="194">
        <v>90251</v>
      </c>
      <c r="T123" s="194">
        <v>91461</v>
      </c>
    </row>
    <row r="124" spans="10:20" x14ac:dyDescent="0.25">
      <c r="J124" s="73"/>
      <c r="K124" s="73"/>
      <c r="L124" s="73"/>
      <c r="N124" s="193" t="s">
        <v>1</v>
      </c>
      <c r="O124" s="194">
        <v>185197</v>
      </c>
      <c r="P124" s="194">
        <v>186389</v>
      </c>
      <c r="Q124" s="194">
        <v>187737</v>
      </c>
      <c r="R124" s="194">
        <v>188522</v>
      </c>
      <c r="S124" s="194">
        <v>189532</v>
      </c>
      <c r="T124" s="194">
        <v>191041</v>
      </c>
    </row>
    <row r="125" spans="10:20" x14ac:dyDescent="0.25">
      <c r="J125" s="73"/>
      <c r="K125" s="73"/>
      <c r="L125" s="73"/>
      <c r="N125" s="193" t="s">
        <v>39</v>
      </c>
      <c r="O125" s="194">
        <v>91160</v>
      </c>
      <c r="P125" s="194">
        <v>91172</v>
      </c>
      <c r="Q125" s="194">
        <v>91417</v>
      </c>
      <c r="R125" s="194">
        <v>91523</v>
      </c>
      <c r="S125" s="194">
        <v>91720</v>
      </c>
      <c r="T125" s="194">
        <v>92063</v>
      </c>
    </row>
    <row r="126" spans="10:20" x14ac:dyDescent="0.25">
      <c r="J126" s="73"/>
      <c r="K126" s="73"/>
      <c r="L126" s="73"/>
      <c r="N126" s="193" t="s">
        <v>52</v>
      </c>
      <c r="O126" s="194">
        <v>105956</v>
      </c>
      <c r="P126" s="194">
        <v>106527</v>
      </c>
      <c r="Q126" s="194">
        <v>107560</v>
      </c>
      <c r="R126" s="194">
        <v>108603</v>
      </c>
      <c r="S126" s="194">
        <v>109881</v>
      </c>
      <c r="T126" s="194">
        <v>111370</v>
      </c>
    </row>
    <row r="127" spans="10:20" x14ac:dyDescent="0.25">
      <c r="J127" s="73"/>
      <c r="K127" s="73"/>
      <c r="L127" s="73"/>
      <c r="N127" s="193" t="s">
        <v>48</v>
      </c>
      <c r="O127" s="194">
        <v>332067</v>
      </c>
      <c r="P127" s="194">
        <v>334631</v>
      </c>
      <c r="Q127" s="194">
        <v>338491</v>
      </c>
      <c r="R127" s="194">
        <v>344036</v>
      </c>
      <c r="S127" s="194">
        <v>349513</v>
      </c>
      <c r="T127" s="194">
        <v>353540</v>
      </c>
    </row>
    <row r="128" spans="10:20" x14ac:dyDescent="0.25">
      <c r="J128" s="1"/>
      <c r="K128" s="1"/>
      <c r="L128" s="1"/>
      <c r="N128" s="290" t="s">
        <v>18</v>
      </c>
      <c r="O128" s="291">
        <v>101175</v>
      </c>
      <c r="P128" s="291">
        <v>101716</v>
      </c>
      <c r="Q128" s="291">
        <v>102062</v>
      </c>
      <c r="R128" s="291">
        <v>102566</v>
      </c>
      <c r="S128" s="291">
        <v>102831</v>
      </c>
      <c r="T128" s="291">
        <v>103507</v>
      </c>
    </row>
    <row r="129" spans="10:20" x14ac:dyDescent="0.25">
      <c r="J129" s="73"/>
      <c r="K129" s="73"/>
      <c r="L129" s="73"/>
      <c r="N129" s="193" t="s">
        <v>58</v>
      </c>
      <c r="O129" s="194">
        <v>94535</v>
      </c>
      <c r="P129" s="194">
        <v>95371</v>
      </c>
      <c r="Q129" s="194">
        <v>95910</v>
      </c>
      <c r="R129" s="194">
        <v>96641</v>
      </c>
      <c r="S129" s="194">
        <v>97385</v>
      </c>
      <c r="T129" s="194">
        <v>98438</v>
      </c>
    </row>
    <row r="130" spans="10:20" x14ac:dyDescent="0.25">
      <c r="J130" s="73"/>
      <c r="K130" s="73"/>
      <c r="L130" s="73"/>
      <c r="N130" s="193" t="s">
        <v>3</v>
      </c>
      <c r="O130" s="194">
        <v>75090</v>
      </c>
      <c r="P130" s="194">
        <v>75560</v>
      </c>
      <c r="Q130" s="194">
        <v>76224</v>
      </c>
      <c r="R130" s="194">
        <v>76136</v>
      </c>
      <c r="S130" s="194">
        <v>76555</v>
      </c>
      <c r="T130" s="194">
        <v>77165</v>
      </c>
    </row>
    <row r="131" spans="10:20" x14ac:dyDescent="0.25">
      <c r="J131" s="1"/>
      <c r="K131" s="1"/>
      <c r="L131" s="1"/>
      <c r="N131" s="193" t="s">
        <v>43</v>
      </c>
      <c r="O131" s="194">
        <v>104812</v>
      </c>
      <c r="P131" s="194">
        <v>105334</v>
      </c>
      <c r="Q131" s="194">
        <v>105972</v>
      </c>
      <c r="R131" s="194">
        <v>106780</v>
      </c>
      <c r="S131" s="194">
        <v>107880</v>
      </c>
      <c r="T131" s="194">
        <v>108576</v>
      </c>
    </row>
    <row r="132" spans="10:20" x14ac:dyDescent="0.25">
      <c r="N132" s="193" t="s">
        <v>53</v>
      </c>
      <c r="O132" s="194">
        <v>50785</v>
      </c>
      <c r="P132" s="194">
        <v>50868</v>
      </c>
      <c r="Q132" s="194">
        <v>51012</v>
      </c>
      <c r="R132" s="194">
        <v>50956</v>
      </c>
      <c r="S132" s="194">
        <v>50967</v>
      </c>
      <c r="T132" s="194">
        <v>50873</v>
      </c>
    </row>
    <row r="133" spans="10:20" x14ac:dyDescent="0.25">
      <c r="N133" s="193" t="s">
        <v>44</v>
      </c>
      <c r="O133" s="194">
        <v>115851</v>
      </c>
      <c r="P133" s="194">
        <v>116878</v>
      </c>
      <c r="Q133" s="194">
        <v>117859</v>
      </c>
      <c r="R133" s="194">
        <v>118695</v>
      </c>
      <c r="S133" s="194">
        <v>119848</v>
      </c>
      <c r="T133" s="194">
        <v>120965</v>
      </c>
    </row>
    <row r="134" spans="10:20" x14ac:dyDescent="0.25">
      <c r="N134" s="193" t="s">
        <v>19</v>
      </c>
      <c r="O134" s="194">
        <v>124104</v>
      </c>
      <c r="P134" s="194">
        <v>125184</v>
      </c>
      <c r="Q134" s="194">
        <v>125978</v>
      </c>
      <c r="R134" s="194">
        <v>126863</v>
      </c>
      <c r="S134" s="194">
        <v>128126</v>
      </c>
      <c r="T134" s="194">
        <v>128963</v>
      </c>
    </row>
    <row r="135" spans="10:20" x14ac:dyDescent="0.25">
      <c r="N135" s="193" t="s">
        <v>34</v>
      </c>
      <c r="O135" s="194">
        <v>99347</v>
      </c>
      <c r="P135" s="194">
        <v>99306</v>
      </c>
      <c r="Q135" s="194">
        <v>99383</v>
      </c>
      <c r="R135" s="194">
        <v>99661</v>
      </c>
      <c r="S135" s="194">
        <v>100450</v>
      </c>
      <c r="T135" s="194">
        <v>100780</v>
      </c>
    </row>
    <row r="136" spans="10:20" x14ac:dyDescent="0.25">
      <c r="N136" s="193" t="s">
        <v>63</v>
      </c>
      <c r="O136" s="194">
        <v>159788</v>
      </c>
      <c r="P136" s="194">
        <v>159963</v>
      </c>
      <c r="Q136" s="194">
        <v>160019</v>
      </c>
      <c r="R136" s="194">
        <v>159971</v>
      </c>
      <c r="S136" s="194">
        <v>159828</v>
      </c>
      <c r="T136" s="194">
        <v>159826</v>
      </c>
    </row>
    <row r="137" spans="10:20" x14ac:dyDescent="0.25">
      <c r="N137" s="193" t="s">
        <v>59</v>
      </c>
      <c r="O137" s="194">
        <v>109311</v>
      </c>
      <c r="P137" s="194">
        <v>109935</v>
      </c>
      <c r="Q137" s="194">
        <v>111197</v>
      </c>
      <c r="R137" s="194">
        <v>112186</v>
      </c>
      <c r="S137" s="194">
        <v>113644</v>
      </c>
      <c r="T137" s="194">
        <v>115230</v>
      </c>
    </row>
    <row r="138" spans="10:20" x14ac:dyDescent="0.25">
      <c r="N138" s="193" t="s">
        <v>64</v>
      </c>
      <c r="O138" s="194">
        <v>168351</v>
      </c>
      <c r="P138" s="194">
        <v>168716</v>
      </c>
      <c r="Q138" s="194">
        <v>169213</v>
      </c>
      <c r="R138" s="194">
        <v>169843</v>
      </c>
      <c r="S138" s="194">
        <v>170807</v>
      </c>
      <c r="T138" s="194">
        <v>171294</v>
      </c>
    </row>
    <row r="139" spans="10:20" x14ac:dyDescent="0.25">
      <c r="N139" s="140" t="s">
        <v>8</v>
      </c>
      <c r="O139" s="154">
        <v>62206</v>
      </c>
      <c r="P139" s="154">
        <v>62119</v>
      </c>
      <c r="Q139" s="154">
        <v>62448</v>
      </c>
      <c r="R139" s="154">
        <v>62765</v>
      </c>
      <c r="S139" s="154">
        <v>63193</v>
      </c>
      <c r="T139" s="154">
        <v>64069</v>
      </c>
    </row>
    <row r="140" spans="10:20" x14ac:dyDescent="0.25">
      <c r="N140" s="193" t="s">
        <v>54</v>
      </c>
      <c r="O140" s="194">
        <v>93985</v>
      </c>
      <c r="P140" s="194">
        <v>94716</v>
      </c>
      <c r="Q140" s="194">
        <v>95731</v>
      </c>
      <c r="R140" s="194">
        <v>97098</v>
      </c>
      <c r="S140" s="194">
        <v>98436</v>
      </c>
      <c r="T140" s="194">
        <v>100109</v>
      </c>
    </row>
    <row r="141" spans="10:20" x14ac:dyDescent="0.25">
      <c r="N141" s="193" t="s">
        <v>40</v>
      </c>
      <c r="O141" s="194">
        <v>308463</v>
      </c>
      <c r="P141" s="194">
        <v>310657</v>
      </c>
      <c r="Q141" s="194">
        <v>314385</v>
      </c>
      <c r="R141" s="194">
        <v>318936</v>
      </c>
      <c r="S141" s="194">
        <v>324779</v>
      </c>
      <c r="T141" s="194">
        <v>329209</v>
      </c>
    </row>
    <row r="142" spans="10:20" x14ac:dyDescent="0.25">
      <c r="N142" s="140" t="s">
        <v>9</v>
      </c>
      <c r="O142" s="154">
        <v>125867</v>
      </c>
      <c r="P142" s="154">
        <v>126118</v>
      </c>
      <c r="Q142" s="154">
        <v>126309</v>
      </c>
      <c r="R142" s="154">
        <v>126603</v>
      </c>
      <c r="S142" s="154">
        <v>127674</v>
      </c>
      <c r="T142" s="154">
        <v>128659</v>
      </c>
    </row>
    <row r="143" spans="10:20" x14ac:dyDescent="0.25">
      <c r="N143" s="193" t="s">
        <v>55</v>
      </c>
      <c r="O143" s="194">
        <v>56110</v>
      </c>
      <c r="P143" s="194">
        <v>56282</v>
      </c>
      <c r="Q143" s="194">
        <v>56060</v>
      </c>
      <c r="R143" s="194">
        <v>55984</v>
      </c>
      <c r="S143" s="194">
        <v>55991</v>
      </c>
      <c r="T143" s="194">
        <v>57035</v>
      </c>
    </row>
    <row r="144" spans="10:20" x14ac:dyDescent="0.25">
      <c r="N144" s="290" t="s">
        <v>4</v>
      </c>
      <c r="O144" s="291">
        <v>84444</v>
      </c>
      <c r="P144" s="291">
        <v>84505</v>
      </c>
      <c r="Q144" s="291">
        <v>84505</v>
      </c>
      <c r="R144" s="291">
        <v>84821</v>
      </c>
      <c r="S144" s="291">
        <v>85088</v>
      </c>
      <c r="T144" s="291">
        <v>85204</v>
      </c>
    </row>
    <row r="145" spans="13:20" x14ac:dyDescent="0.25">
      <c r="N145" s="140" t="s">
        <v>10</v>
      </c>
      <c r="O145" s="154">
        <v>101030</v>
      </c>
      <c r="P145" s="154">
        <v>101819</v>
      </c>
      <c r="Q145" s="154">
        <v>103189</v>
      </c>
      <c r="R145" s="154">
        <v>104455</v>
      </c>
      <c r="S145" s="154">
        <v>105291</v>
      </c>
      <c r="T145" s="154">
        <v>106350</v>
      </c>
    </row>
    <row r="146" spans="13:20" x14ac:dyDescent="0.25">
      <c r="N146" s="193" t="s">
        <v>47</v>
      </c>
      <c r="O146" s="194">
        <v>111520</v>
      </c>
      <c r="P146" s="194">
        <v>112910</v>
      </c>
      <c r="Q146" s="194">
        <v>113690</v>
      </c>
      <c r="R146" s="194">
        <v>114497</v>
      </c>
      <c r="S146" s="194">
        <v>115168</v>
      </c>
      <c r="T146" s="194">
        <v>115996</v>
      </c>
    </row>
    <row r="147" spans="13:20" x14ac:dyDescent="0.25">
      <c r="N147" s="140" t="s">
        <v>28</v>
      </c>
      <c r="O147" s="154">
        <v>311245</v>
      </c>
      <c r="P147" s="154">
        <v>313980</v>
      </c>
      <c r="Q147" s="154">
        <v>316289</v>
      </c>
      <c r="R147" s="154">
        <v>319101</v>
      </c>
      <c r="S147" s="154">
        <v>322631</v>
      </c>
      <c r="T147" s="154">
        <v>325460</v>
      </c>
    </row>
    <row r="148" spans="13:20" x14ac:dyDescent="0.25">
      <c r="N148" s="193" t="s">
        <v>14</v>
      </c>
      <c r="O148" s="194">
        <v>308416</v>
      </c>
      <c r="P148" s="194">
        <v>309085</v>
      </c>
      <c r="Q148" s="194">
        <v>310774</v>
      </c>
      <c r="R148" s="194">
        <v>312227</v>
      </c>
      <c r="S148" s="194">
        <v>314392</v>
      </c>
      <c r="T148" s="194">
        <v>317459</v>
      </c>
    </row>
    <row r="149" spans="13:20" x14ac:dyDescent="0.25">
      <c r="N149" s="140" t="s">
        <v>25</v>
      </c>
      <c r="O149" s="154">
        <v>207450</v>
      </c>
      <c r="P149" s="154">
        <v>209140</v>
      </c>
      <c r="Q149" s="154">
        <v>210227</v>
      </c>
      <c r="R149" s="154">
        <v>210834</v>
      </c>
      <c r="S149" s="154">
        <v>212166</v>
      </c>
      <c r="T149" s="154">
        <v>213933</v>
      </c>
    </row>
    <row r="150" spans="13:20" x14ac:dyDescent="0.25">
      <c r="N150" s="193" t="s">
        <v>36</v>
      </c>
      <c r="O150" s="194">
        <v>95934</v>
      </c>
      <c r="P150" s="194">
        <v>97111</v>
      </c>
      <c r="Q150" s="194">
        <v>98395</v>
      </c>
      <c r="R150" s="194">
        <v>99345</v>
      </c>
      <c r="S150" s="194">
        <v>100421</v>
      </c>
      <c r="T150" s="194">
        <v>102385</v>
      </c>
    </row>
    <row r="151" spans="13:20" x14ac:dyDescent="0.25">
      <c r="N151" s="193" t="s">
        <v>60</v>
      </c>
      <c r="O151" s="194">
        <v>88546</v>
      </c>
      <c r="P151" s="194">
        <v>89184</v>
      </c>
      <c r="Q151" s="194">
        <v>90382</v>
      </c>
      <c r="R151" s="194">
        <v>91245</v>
      </c>
      <c r="S151" s="194">
        <v>92527</v>
      </c>
      <c r="T151" s="194">
        <v>93295</v>
      </c>
    </row>
    <row r="152" spans="13:20" x14ac:dyDescent="0.25">
      <c r="N152" s="193" t="s">
        <v>61</v>
      </c>
      <c r="O152" s="194">
        <v>135212</v>
      </c>
      <c r="P152" s="194">
        <v>136612</v>
      </c>
      <c r="Q152" s="194">
        <v>138339</v>
      </c>
      <c r="R152" s="194">
        <v>139376</v>
      </c>
      <c r="S152" s="194">
        <v>140900</v>
      </c>
      <c r="T152" s="194">
        <v>141662</v>
      </c>
    </row>
    <row r="153" spans="13:20" x14ac:dyDescent="0.25">
      <c r="N153" s="193" t="s">
        <v>20</v>
      </c>
      <c r="O153" s="194">
        <v>108443</v>
      </c>
      <c r="P153" s="194">
        <v>110323</v>
      </c>
      <c r="Q153" s="194">
        <v>110688</v>
      </c>
      <c r="R153" s="194">
        <v>110712</v>
      </c>
      <c r="S153" s="194">
        <v>111173</v>
      </c>
      <c r="T153" s="194">
        <v>111890</v>
      </c>
    </row>
    <row r="154" spans="13:20" x14ac:dyDescent="0.25">
      <c r="N154" s="193" t="s">
        <v>21</v>
      </c>
      <c r="O154" s="194">
        <v>131554</v>
      </c>
      <c r="P154" s="194">
        <v>131984</v>
      </c>
      <c r="Q154" s="194">
        <v>132044</v>
      </c>
      <c r="R154" s="194">
        <v>132220</v>
      </c>
      <c r="S154" s="194">
        <v>133664</v>
      </c>
      <c r="T154" s="194">
        <v>134764</v>
      </c>
    </row>
    <row r="155" spans="13:20" x14ac:dyDescent="0.25">
      <c r="N155" s="193" t="s">
        <v>22</v>
      </c>
      <c r="O155" s="194">
        <v>97239</v>
      </c>
      <c r="P155" s="194">
        <v>97488</v>
      </c>
      <c r="Q155" s="194">
        <v>97838</v>
      </c>
      <c r="R155" s="194">
        <v>98011</v>
      </c>
      <c r="S155" s="194">
        <v>98176</v>
      </c>
      <c r="T155" s="194">
        <v>98496</v>
      </c>
    </row>
    <row r="156" spans="13:20" x14ac:dyDescent="0.25">
      <c r="N156" s="193" t="s">
        <v>15</v>
      </c>
      <c r="O156" s="194">
        <v>249792</v>
      </c>
      <c r="P156" s="194">
        <v>250194</v>
      </c>
      <c r="Q156" s="194">
        <v>250956</v>
      </c>
      <c r="R156" s="194">
        <v>251746</v>
      </c>
      <c r="S156" s="194">
        <v>253659</v>
      </c>
      <c r="T156" s="194">
        <v>255378</v>
      </c>
    </row>
    <row r="157" spans="13:20" x14ac:dyDescent="0.25">
      <c r="N157" s="140" t="s">
        <v>11</v>
      </c>
      <c r="O157" s="154">
        <v>120794</v>
      </c>
      <c r="P157" s="154">
        <v>121253</v>
      </c>
      <c r="Q157" s="154">
        <v>121779</v>
      </c>
      <c r="R157" s="154">
        <v>122438</v>
      </c>
      <c r="S157" s="154">
        <v>123345</v>
      </c>
      <c r="T157" s="154">
        <v>125202</v>
      </c>
    </row>
    <row r="158" spans="13:20" x14ac:dyDescent="0.25">
      <c r="N158" s="290" t="s">
        <v>23</v>
      </c>
      <c r="O158" s="291">
        <v>77105</v>
      </c>
      <c r="P158" s="291">
        <v>77096</v>
      </c>
      <c r="Q158" s="291">
        <v>77032</v>
      </c>
      <c r="R158" s="291">
        <v>77108</v>
      </c>
      <c r="S158" s="291">
        <v>77010</v>
      </c>
      <c r="T158" s="291">
        <v>76527</v>
      </c>
    </row>
    <row r="159" spans="13:20" x14ac:dyDescent="0.25">
      <c r="N159" s="193" t="s">
        <v>13</v>
      </c>
      <c r="O159" s="194">
        <v>167811</v>
      </c>
      <c r="P159" s="194">
        <v>168642</v>
      </c>
      <c r="Q159" s="194">
        <v>169768</v>
      </c>
      <c r="R159" s="194">
        <v>171677</v>
      </c>
      <c r="S159" s="194">
        <v>173727</v>
      </c>
      <c r="T159" s="194">
        <v>175768</v>
      </c>
    </row>
    <row r="160" spans="13:20" x14ac:dyDescent="0.25">
      <c r="M160" s="5"/>
      <c r="N160" s="140" t="s">
        <v>29</v>
      </c>
      <c r="O160" s="154">
        <v>270844</v>
      </c>
      <c r="P160" s="154">
        <v>271955</v>
      </c>
      <c r="Q160" s="154">
        <v>273933</v>
      </c>
      <c r="R160" s="154">
        <v>275880</v>
      </c>
      <c r="S160" s="154">
        <v>278887</v>
      </c>
      <c r="T160" s="154">
        <v>281293</v>
      </c>
    </row>
    <row r="161" spans="14:20" x14ac:dyDescent="0.25">
      <c r="N161" s="140" t="s">
        <v>12</v>
      </c>
      <c r="O161" s="154">
        <v>138423</v>
      </c>
      <c r="P161" s="154">
        <v>138208</v>
      </c>
      <c r="Q161" s="154">
        <v>138725</v>
      </c>
      <c r="R161" s="154">
        <v>138893</v>
      </c>
      <c r="S161" s="154">
        <v>139488</v>
      </c>
      <c r="T161" s="154">
        <v>140282</v>
      </c>
    </row>
    <row r="162" spans="14:20" x14ac:dyDescent="0.25">
      <c r="N162" s="193" t="s">
        <v>62</v>
      </c>
      <c r="O162" s="194">
        <v>90074</v>
      </c>
      <c r="P162" s="194">
        <v>90791</v>
      </c>
      <c r="Q162" s="194">
        <v>91882</v>
      </c>
      <c r="R162" s="194">
        <v>92958</v>
      </c>
      <c r="S162" s="194">
        <v>93903</v>
      </c>
      <c r="T162" s="194">
        <v>94340</v>
      </c>
    </row>
    <row r="163" spans="14:20" x14ac:dyDescent="0.25">
      <c r="N163" s="140" t="s">
        <v>30</v>
      </c>
      <c r="O163" s="154">
        <v>251076</v>
      </c>
      <c r="P163" s="154">
        <v>251708</v>
      </c>
      <c r="Q163" s="154">
        <v>253250</v>
      </c>
      <c r="R163" s="154">
        <v>255106</v>
      </c>
      <c r="S163" s="154">
        <v>258017</v>
      </c>
      <c r="T163" s="154">
        <v>259926</v>
      </c>
    </row>
    <row r="164" spans="14:20" x14ac:dyDescent="0.25">
      <c r="N164" s="193" t="s">
        <v>5</v>
      </c>
      <c r="O164" s="194">
        <v>99622</v>
      </c>
      <c r="P164" s="194">
        <v>100363</v>
      </c>
      <c r="Q164" s="194">
        <v>100739</v>
      </c>
      <c r="R164" s="194">
        <v>100985</v>
      </c>
      <c r="S164" s="194">
        <v>101927</v>
      </c>
      <c r="T164" s="194">
        <v>102314</v>
      </c>
    </row>
    <row r="165" spans="14:20" x14ac:dyDescent="0.25">
      <c r="N165" s="193" t="s">
        <v>6</v>
      </c>
      <c r="O165" s="194">
        <v>117777</v>
      </c>
      <c r="P165" s="194">
        <v>118906</v>
      </c>
      <c r="Q165" s="194">
        <v>120007</v>
      </c>
      <c r="R165" s="194">
        <v>121709</v>
      </c>
      <c r="S165" s="194">
        <v>123144</v>
      </c>
      <c r="T165" s="194">
        <v>125378</v>
      </c>
    </row>
    <row r="166" spans="14:20" x14ac:dyDescent="0.25">
      <c r="N166" s="290" t="s">
        <v>7</v>
      </c>
      <c r="O166" s="291">
        <v>98087</v>
      </c>
      <c r="P166" s="291">
        <v>98473</v>
      </c>
      <c r="Q166" s="291">
        <v>98999</v>
      </c>
      <c r="R166" s="291">
        <v>99599</v>
      </c>
      <c r="S166" s="291">
        <v>100007</v>
      </c>
      <c r="T166" s="291">
        <v>100715</v>
      </c>
    </row>
    <row r="168" spans="14:20" x14ac:dyDescent="0.25">
      <c r="N168" s="232" t="s">
        <v>85</v>
      </c>
      <c r="O168" s="139">
        <f>SUM(O103:O166)</f>
        <v>9801273</v>
      </c>
      <c r="P168" s="139">
        <f t="shared" ref="P168:T168" si="35">SUM(P103:P166)</f>
        <v>9858811</v>
      </c>
      <c r="Q168" s="139">
        <f t="shared" si="35"/>
        <v>9928426</v>
      </c>
      <c r="R168" s="139">
        <f t="shared" si="35"/>
        <v>10001752</v>
      </c>
      <c r="S168" s="139">
        <f t="shared" si="35"/>
        <v>10095397</v>
      </c>
      <c r="T168" s="139">
        <f t="shared" si="35"/>
        <v>10182809</v>
      </c>
    </row>
    <row r="169" spans="14:20" x14ac:dyDescent="0.25">
      <c r="N169" s="232" t="s">
        <v>90</v>
      </c>
      <c r="O169" s="154">
        <v>53493729</v>
      </c>
      <c r="P169" s="154">
        <v>53865817</v>
      </c>
      <c r="Q169" s="154">
        <v>54316618</v>
      </c>
      <c r="R169" s="154">
        <v>54786327</v>
      </c>
      <c r="S169" s="154">
        <v>55268067</v>
      </c>
      <c r="T169" s="154">
        <v>55619430</v>
      </c>
    </row>
    <row r="170" spans="14:20" x14ac:dyDescent="0.25">
      <c r="N170" s="232" t="s">
        <v>113</v>
      </c>
      <c r="O170" s="154">
        <v>63705030</v>
      </c>
      <c r="P170" s="154">
        <v>64105654</v>
      </c>
      <c r="Q170" s="154">
        <v>64596752</v>
      </c>
      <c r="R170" s="154">
        <v>65110034</v>
      </c>
      <c r="S170" s="154">
        <v>65648054</v>
      </c>
      <c r="T170" s="154">
        <v>66040229</v>
      </c>
    </row>
    <row r="172" spans="14:20" x14ac:dyDescent="0.25">
      <c r="N172" s="335" t="s">
        <v>70</v>
      </c>
      <c r="O172" s="361">
        <v>1146700</v>
      </c>
      <c r="P172" s="361">
        <v>1152000</v>
      </c>
      <c r="Q172" s="361">
        <v>1159100</v>
      </c>
      <c r="R172" s="361">
        <v>1166400</v>
      </c>
      <c r="S172" s="361">
        <v>1177100</v>
      </c>
      <c r="T172" s="361">
        <v>1186100</v>
      </c>
    </row>
    <row r="173" spans="14:20" x14ac:dyDescent="0.25">
      <c r="N173" s="335" t="s">
        <v>71</v>
      </c>
      <c r="O173" s="361">
        <v>870800</v>
      </c>
      <c r="P173" s="361">
        <v>877900</v>
      </c>
      <c r="Q173" s="361">
        <v>887500</v>
      </c>
      <c r="R173" s="361">
        <v>899400</v>
      </c>
      <c r="S173" s="361">
        <v>912200</v>
      </c>
      <c r="T173" s="361">
        <v>924700</v>
      </c>
    </row>
    <row r="174" spans="14:20" ht="38.25" x14ac:dyDescent="0.25">
      <c r="N174" s="335" t="s">
        <v>72</v>
      </c>
      <c r="O174" s="361">
        <v>2122900</v>
      </c>
      <c r="P174" s="361">
        <v>2135000</v>
      </c>
      <c r="Q174" s="361">
        <v>2148700</v>
      </c>
      <c r="R174" s="361">
        <v>2162100</v>
      </c>
      <c r="S174" s="361">
        <v>2179200</v>
      </c>
      <c r="T174" s="361">
        <v>2196100</v>
      </c>
    </row>
    <row r="175" spans="14:20" ht="25.5" x14ac:dyDescent="0.25">
      <c r="N175" s="335" t="s">
        <v>73</v>
      </c>
      <c r="O175" s="361">
        <v>1960200</v>
      </c>
      <c r="P175" s="361">
        <v>1971000</v>
      </c>
      <c r="Q175" s="361">
        <v>1984100</v>
      </c>
      <c r="R175" s="361">
        <v>1998400</v>
      </c>
      <c r="S175" s="361">
        <v>2017400</v>
      </c>
      <c r="T175" s="361">
        <v>2031300</v>
      </c>
    </row>
    <row r="176" spans="14:20" x14ac:dyDescent="0.25">
      <c r="N176" s="335" t="s">
        <v>74</v>
      </c>
      <c r="O176" s="361">
        <v>1047300</v>
      </c>
      <c r="P176" s="361">
        <v>1053200</v>
      </c>
      <c r="Q176" s="361">
        <v>1061100</v>
      </c>
      <c r="R176" s="361">
        <v>1067200</v>
      </c>
      <c r="S176" s="361">
        <v>1075400</v>
      </c>
      <c r="T176" s="361">
        <v>1082300</v>
      </c>
    </row>
    <row r="177" spans="14:20" x14ac:dyDescent="0.25">
      <c r="N177" s="335" t="s">
        <v>75</v>
      </c>
      <c r="O177" s="361">
        <v>988200</v>
      </c>
      <c r="P177" s="361">
        <v>995500</v>
      </c>
      <c r="Q177" s="361">
        <v>1005200</v>
      </c>
      <c r="R177" s="361">
        <v>1017400</v>
      </c>
      <c r="S177" s="361">
        <v>1030000</v>
      </c>
      <c r="T177" s="361">
        <v>1043800</v>
      </c>
    </row>
    <row r="178" spans="14:20" ht="25.5" x14ac:dyDescent="0.25">
      <c r="N178" s="335" t="s">
        <v>76</v>
      </c>
      <c r="O178" s="361">
        <v>1101800</v>
      </c>
      <c r="P178" s="361">
        <v>1107000</v>
      </c>
      <c r="Q178" s="361">
        <v>1110800</v>
      </c>
      <c r="R178" s="361">
        <v>1113900</v>
      </c>
      <c r="S178" s="361">
        <v>1120100</v>
      </c>
      <c r="T178" s="361">
        <v>1126200</v>
      </c>
    </row>
    <row r="179" spans="14:20" x14ac:dyDescent="0.25">
      <c r="N179" s="335" t="s">
        <v>77</v>
      </c>
      <c r="O179" s="361">
        <v>661400</v>
      </c>
      <c r="P179" s="361">
        <v>664100</v>
      </c>
      <c r="Q179" s="361">
        <v>668300</v>
      </c>
      <c r="R179" s="361">
        <v>672400</v>
      </c>
      <c r="S179" s="361">
        <v>677700</v>
      </c>
      <c r="T179" s="361">
        <v>684300</v>
      </c>
    </row>
    <row r="180" spans="14:20" x14ac:dyDescent="0.25">
      <c r="N180" s="335" t="s">
        <v>78</v>
      </c>
      <c r="O180" s="361">
        <v>569300</v>
      </c>
      <c r="P180" s="361">
        <v>572600</v>
      </c>
      <c r="Q180" s="361">
        <v>576000</v>
      </c>
      <c r="R180" s="361">
        <v>579100</v>
      </c>
      <c r="S180" s="361">
        <v>583500</v>
      </c>
      <c r="T180" s="361">
        <v>588400</v>
      </c>
    </row>
    <row r="181" spans="14:20" x14ac:dyDescent="0.25">
      <c r="N181" s="342" t="s">
        <v>448</v>
      </c>
      <c r="O181" s="362">
        <f t="shared" ref="O181:S181" si="36">SUM(O172:O180)</f>
        <v>10468600</v>
      </c>
      <c r="P181" s="362">
        <f t="shared" si="36"/>
        <v>10528300</v>
      </c>
      <c r="Q181" s="362">
        <f t="shared" si="36"/>
        <v>10600800</v>
      </c>
      <c r="R181" s="362">
        <f t="shared" si="36"/>
        <v>10676300</v>
      </c>
      <c r="S181" s="362">
        <f t="shared" si="36"/>
        <v>10772600</v>
      </c>
      <c r="T181" s="362">
        <f>SUM(T172:T180)</f>
        <v>10863200</v>
      </c>
    </row>
  </sheetData>
  <sortState ref="C22:I85">
    <sortCondition ref="C22:C85"/>
  </sortState>
  <hyperlinks>
    <hyperlink ref="L1" location="Contents!A1" display="Table of Contents " xr:uid="{77E63B98-F240-4540-86F0-9D810D02A024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9F69F-533A-4CE1-8F65-5CFB48C4EA52}">
  <dimension ref="B1:AQ31"/>
  <sheetViews>
    <sheetView zoomScale="70" zoomScaleNormal="70" workbookViewId="0">
      <selection activeCell="K1" sqref="K1"/>
    </sheetView>
  </sheetViews>
  <sheetFormatPr defaultRowHeight="15" x14ac:dyDescent="0.25"/>
  <cols>
    <col min="2" max="2" width="47.140625" bestFit="1" customWidth="1"/>
    <col min="3" max="3" width="11" bestFit="1" customWidth="1"/>
    <col min="4" max="11" width="11.5703125" bestFit="1" customWidth="1"/>
    <col min="12" max="12" width="6.85546875" style="724" customWidth="1"/>
    <col min="13" max="13" width="22.140625" style="724" bestFit="1" customWidth="1"/>
    <col min="14" max="14" width="25.42578125" bestFit="1" customWidth="1"/>
    <col min="15" max="15" width="25.42578125" style="724" customWidth="1"/>
    <col min="16" max="16" width="47.140625" bestFit="1" customWidth="1"/>
    <col min="17" max="21" width="10.140625" bestFit="1" customWidth="1"/>
    <col min="22" max="22" width="10" bestFit="1" customWidth="1"/>
    <col min="23" max="23" width="10.140625" bestFit="1" customWidth="1"/>
    <col min="24" max="24" width="10.5703125" bestFit="1" customWidth="1"/>
    <col min="25" max="25" width="10.140625" bestFit="1" customWidth="1"/>
    <col min="26" max="26" width="10.140625" style="724" customWidth="1"/>
    <col min="27" max="27" width="22.140625" style="724" bestFit="1" customWidth="1"/>
    <col min="28" max="28" width="25.42578125" style="724" bestFit="1" customWidth="1"/>
    <col min="29" max="29" width="10.140625" style="724" customWidth="1"/>
    <col min="31" max="31" width="47.140625" bestFit="1" customWidth="1"/>
    <col min="32" max="32" width="10.140625" bestFit="1" customWidth="1"/>
    <col min="33" max="33" width="10.5703125" bestFit="1" customWidth="1"/>
    <col min="34" max="34" width="10" bestFit="1" customWidth="1"/>
    <col min="35" max="35" width="10.140625" bestFit="1" customWidth="1"/>
    <col min="36" max="40" width="10.5703125" bestFit="1" customWidth="1"/>
    <col min="42" max="42" width="22.140625" bestFit="1" customWidth="1"/>
    <col min="43" max="43" width="25.42578125" bestFit="1" customWidth="1"/>
  </cols>
  <sheetData>
    <row r="1" spans="2:15" s="724" customFormat="1" x14ac:dyDescent="0.25">
      <c r="B1" s="3" t="s">
        <v>868</v>
      </c>
      <c r="K1" s="800" t="s">
        <v>876</v>
      </c>
    </row>
    <row r="2" spans="2:15" s="724" customFormat="1" x14ac:dyDescent="0.25"/>
    <row r="3" spans="2:15" s="724" customFormat="1" x14ac:dyDescent="0.25">
      <c r="C3" s="808" t="s">
        <v>745</v>
      </c>
      <c r="D3" s="808"/>
      <c r="E3" s="808"/>
      <c r="F3" s="808"/>
      <c r="G3" s="808"/>
      <c r="H3" s="808"/>
      <c r="I3" s="808"/>
      <c r="J3" s="808"/>
      <c r="K3" s="808"/>
      <c r="L3" s="737"/>
      <c r="M3" s="737"/>
    </row>
    <row r="4" spans="2:15" x14ac:dyDescent="0.25">
      <c r="C4" s="9">
        <v>2010</v>
      </c>
      <c r="D4" s="9">
        <v>2011</v>
      </c>
      <c r="E4" s="9">
        <v>2012</v>
      </c>
      <c r="F4" s="9">
        <v>2013</v>
      </c>
      <c r="G4" s="9">
        <v>2014</v>
      </c>
      <c r="H4" s="9">
        <v>2015</v>
      </c>
      <c r="I4" s="9">
        <v>2016</v>
      </c>
      <c r="J4" s="9">
        <v>2017</v>
      </c>
      <c r="K4" s="9">
        <v>2018</v>
      </c>
      <c r="L4" s="738"/>
      <c r="M4" s="741" t="s">
        <v>752</v>
      </c>
      <c r="N4" s="7" t="s">
        <v>753</v>
      </c>
    </row>
    <row r="5" spans="2:15" x14ac:dyDescent="0.25">
      <c r="B5" s="135" t="s">
        <v>739</v>
      </c>
      <c r="C5" s="731">
        <v>24820</v>
      </c>
      <c r="D5" s="731">
        <v>23850</v>
      </c>
      <c r="E5" s="731">
        <v>24000</v>
      </c>
      <c r="F5" s="731">
        <v>23915</v>
      </c>
      <c r="G5" s="731">
        <v>23995</v>
      </c>
      <c r="H5" s="731">
        <v>24575</v>
      </c>
      <c r="I5" s="731">
        <v>25390</v>
      </c>
      <c r="J5" s="731">
        <v>25635</v>
      </c>
      <c r="K5" s="731">
        <v>25310</v>
      </c>
      <c r="L5" s="739"/>
      <c r="M5" s="731">
        <f t="shared" ref="M5:M15" si="0">K5-J5</f>
        <v>-325</v>
      </c>
      <c r="N5" s="60">
        <f t="shared" ref="N5:N15" si="1">(K5-J5)/J5</f>
        <v>-1.2677979325141408E-2</v>
      </c>
      <c r="O5" s="3"/>
    </row>
    <row r="6" spans="2:15" x14ac:dyDescent="0.25">
      <c r="B6" s="135" t="s">
        <v>740</v>
      </c>
      <c r="C6" s="731">
        <v>11730</v>
      </c>
      <c r="D6" s="731">
        <v>11460</v>
      </c>
      <c r="E6" s="731">
        <v>12005</v>
      </c>
      <c r="F6" s="731">
        <v>12245</v>
      </c>
      <c r="G6" s="731">
        <v>13530</v>
      </c>
      <c r="H6" s="731">
        <v>15850</v>
      </c>
      <c r="I6" s="731">
        <v>18695</v>
      </c>
      <c r="J6" s="731">
        <v>22945</v>
      </c>
      <c r="K6" s="731">
        <v>21210</v>
      </c>
      <c r="L6" s="739"/>
      <c r="M6" s="731">
        <f t="shared" si="0"/>
        <v>-1735</v>
      </c>
      <c r="N6" s="60">
        <f t="shared" si="1"/>
        <v>-7.5615602527783835E-2</v>
      </c>
    </row>
    <row r="7" spans="2:15" x14ac:dyDescent="0.25">
      <c r="B7" s="135" t="s">
        <v>741</v>
      </c>
      <c r="C7" s="731">
        <v>11485</v>
      </c>
      <c r="D7" s="731">
        <v>11790</v>
      </c>
      <c r="E7" s="731">
        <v>12560</v>
      </c>
      <c r="F7" s="731">
        <v>12860</v>
      </c>
      <c r="G7" s="731">
        <v>13920</v>
      </c>
      <c r="H7" s="731">
        <v>15395</v>
      </c>
      <c r="I7" s="731">
        <v>16755</v>
      </c>
      <c r="J7" s="731">
        <v>17705</v>
      </c>
      <c r="K7" s="731">
        <v>16230</v>
      </c>
      <c r="L7" s="739"/>
      <c r="M7" s="731">
        <f t="shared" si="0"/>
        <v>-1475</v>
      </c>
      <c r="N7" s="60">
        <f t="shared" si="1"/>
        <v>-8.3309799491669015E-2</v>
      </c>
    </row>
    <row r="8" spans="2:15" x14ac:dyDescent="0.25">
      <c r="B8" s="135" t="s">
        <v>742</v>
      </c>
      <c r="C8" s="731">
        <v>21475</v>
      </c>
      <c r="D8" s="731">
        <v>21950</v>
      </c>
      <c r="E8" s="731">
        <v>21920</v>
      </c>
      <c r="F8" s="731">
        <v>23085</v>
      </c>
      <c r="G8" s="731">
        <v>23435</v>
      </c>
      <c r="H8" s="731">
        <v>23820</v>
      </c>
      <c r="I8" s="731">
        <v>23960</v>
      </c>
      <c r="J8" s="731">
        <v>24000</v>
      </c>
      <c r="K8" s="731">
        <v>24230</v>
      </c>
      <c r="L8" s="739"/>
      <c r="M8" s="731">
        <f t="shared" si="0"/>
        <v>230</v>
      </c>
      <c r="N8" s="60">
        <f t="shared" si="1"/>
        <v>9.5833333333333326E-3</v>
      </c>
    </row>
    <row r="9" spans="2:15" x14ac:dyDescent="0.25">
      <c r="B9" s="135" t="s">
        <v>743</v>
      </c>
      <c r="C9" s="731">
        <v>83165</v>
      </c>
      <c r="D9" s="731">
        <v>81370</v>
      </c>
      <c r="E9" s="731">
        <v>84265</v>
      </c>
      <c r="F9" s="731">
        <v>84415</v>
      </c>
      <c r="G9" s="731">
        <v>89500</v>
      </c>
      <c r="H9" s="731">
        <v>101370</v>
      </c>
      <c r="I9" s="731">
        <v>107800</v>
      </c>
      <c r="J9" s="731">
        <v>113835</v>
      </c>
      <c r="K9" s="731">
        <v>112510</v>
      </c>
      <c r="L9" s="739"/>
      <c r="M9" s="731">
        <f t="shared" si="0"/>
        <v>-1325</v>
      </c>
      <c r="N9" s="60">
        <f t="shared" si="1"/>
        <v>-1.1639653885009005E-2</v>
      </c>
    </row>
    <row r="10" spans="2:15" x14ac:dyDescent="0.25">
      <c r="B10" s="135" t="s">
        <v>744</v>
      </c>
      <c r="C10" s="731">
        <v>15000</v>
      </c>
      <c r="D10" s="731">
        <v>14710</v>
      </c>
      <c r="E10" s="731">
        <v>15485</v>
      </c>
      <c r="F10" s="731">
        <v>15965</v>
      </c>
      <c r="G10" s="731">
        <v>17190</v>
      </c>
      <c r="H10" s="731">
        <v>18155</v>
      </c>
      <c r="I10" s="731">
        <v>19320</v>
      </c>
      <c r="J10" s="731">
        <v>20670</v>
      </c>
      <c r="K10" s="731">
        <v>20480</v>
      </c>
      <c r="L10" s="739"/>
      <c r="M10" s="731">
        <f t="shared" si="0"/>
        <v>-190</v>
      </c>
      <c r="N10" s="60">
        <f t="shared" si="1"/>
        <v>-9.1920657958393815E-3</v>
      </c>
    </row>
    <row r="11" spans="2:15" x14ac:dyDescent="0.25">
      <c r="B11" s="135" t="s">
        <v>524</v>
      </c>
      <c r="C11" s="731">
        <v>44305</v>
      </c>
      <c r="D11" s="731">
        <v>41850</v>
      </c>
      <c r="E11" s="731">
        <v>41725</v>
      </c>
      <c r="F11" s="731">
        <v>40535</v>
      </c>
      <c r="G11" s="731">
        <v>41505</v>
      </c>
      <c r="H11" s="731">
        <v>44265</v>
      </c>
      <c r="I11" s="731">
        <v>46265</v>
      </c>
      <c r="J11" s="731">
        <v>48540</v>
      </c>
      <c r="K11" s="731">
        <v>50515</v>
      </c>
      <c r="L11" s="739"/>
      <c r="M11" s="731">
        <f t="shared" si="0"/>
        <v>1975</v>
      </c>
      <c r="N11" s="60">
        <f t="shared" si="1"/>
        <v>4.0688092295014418E-2</v>
      </c>
    </row>
    <row r="12" spans="2:15" x14ac:dyDescent="0.25">
      <c r="B12" s="135" t="s">
        <v>736</v>
      </c>
      <c r="C12" s="731">
        <v>56805</v>
      </c>
      <c r="D12" s="731">
        <v>56215</v>
      </c>
      <c r="E12" s="731">
        <v>56545</v>
      </c>
      <c r="F12" s="731">
        <v>56220</v>
      </c>
      <c r="G12" s="731">
        <v>56725</v>
      </c>
      <c r="H12" s="731">
        <v>57915</v>
      </c>
      <c r="I12" s="731">
        <v>57970</v>
      </c>
      <c r="J12" s="731">
        <v>58340</v>
      </c>
      <c r="K12" s="731">
        <v>58475</v>
      </c>
      <c r="L12" s="739"/>
      <c r="M12" s="731">
        <f t="shared" si="0"/>
        <v>135</v>
      </c>
      <c r="N12" s="60">
        <f t="shared" si="1"/>
        <v>2.3140212547137469E-3</v>
      </c>
    </row>
    <row r="13" spans="2:15" x14ac:dyDescent="0.25">
      <c r="B13" s="135" t="s">
        <v>737</v>
      </c>
      <c r="C13" s="731">
        <v>4905</v>
      </c>
      <c r="D13" s="731">
        <v>4835</v>
      </c>
      <c r="E13" s="731">
        <v>5490</v>
      </c>
      <c r="F13" s="731">
        <v>5950</v>
      </c>
      <c r="G13" s="731">
        <v>6495</v>
      </c>
      <c r="H13" s="731">
        <v>7100</v>
      </c>
      <c r="I13" s="731">
        <v>7450</v>
      </c>
      <c r="J13" s="731">
        <v>8350</v>
      </c>
      <c r="K13" s="731">
        <v>7755</v>
      </c>
      <c r="L13" s="739"/>
      <c r="M13" s="731">
        <f t="shared" si="0"/>
        <v>-595</v>
      </c>
      <c r="N13" s="60">
        <f t="shared" si="1"/>
        <v>-7.1257485029940115E-2</v>
      </c>
    </row>
    <row r="14" spans="2:15" x14ac:dyDescent="0.25">
      <c r="B14" s="135" t="s">
        <v>738</v>
      </c>
      <c r="C14" s="731">
        <v>23425</v>
      </c>
      <c r="D14" s="731">
        <v>22730</v>
      </c>
      <c r="E14" s="731">
        <v>23305</v>
      </c>
      <c r="F14" s="731">
        <v>22905</v>
      </c>
      <c r="G14" s="731">
        <v>23300</v>
      </c>
      <c r="H14" s="731">
        <v>25785</v>
      </c>
      <c r="I14" s="731">
        <v>26225</v>
      </c>
      <c r="J14" s="731">
        <v>26645</v>
      </c>
      <c r="K14" s="731">
        <v>27655</v>
      </c>
      <c r="L14" s="739"/>
      <c r="M14" s="731">
        <f t="shared" si="0"/>
        <v>1010</v>
      </c>
      <c r="N14" s="60">
        <f t="shared" si="1"/>
        <v>3.7905798461249765E-2</v>
      </c>
    </row>
    <row r="15" spans="2:15" x14ac:dyDescent="0.25">
      <c r="B15" s="672" t="s">
        <v>389</v>
      </c>
      <c r="C15" s="731">
        <f>SUM(C5:C14)</f>
        <v>297115</v>
      </c>
      <c r="D15" s="731">
        <f t="shared" ref="D15:K15" si="2">SUM(D5:D14)</f>
        <v>290760</v>
      </c>
      <c r="E15" s="731">
        <f t="shared" si="2"/>
        <v>297300</v>
      </c>
      <c r="F15" s="731">
        <f t="shared" si="2"/>
        <v>298095</v>
      </c>
      <c r="G15" s="731">
        <f t="shared" si="2"/>
        <v>309595</v>
      </c>
      <c r="H15" s="731">
        <f t="shared" si="2"/>
        <v>334230</v>
      </c>
      <c r="I15" s="731">
        <f t="shared" si="2"/>
        <v>349830</v>
      </c>
      <c r="J15" s="731">
        <f t="shared" si="2"/>
        <v>366665</v>
      </c>
      <c r="K15" s="731">
        <f t="shared" si="2"/>
        <v>364370</v>
      </c>
      <c r="L15" s="739"/>
      <c r="M15" s="731">
        <f t="shared" si="0"/>
        <v>-2295</v>
      </c>
      <c r="N15" s="60">
        <f t="shared" si="1"/>
        <v>-6.2591193596334528E-3</v>
      </c>
    </row>
    <row r="19" spans="2:43" x14ac:dyDescent="0.25">
      <c r="C19" s="808" t="s">
        <v>747</v>
      </c>
      <c r="D19" s="808"/>
      <c r="E19" s="808"/>
      <c r="F19" s="808"/>
      <c r="G19" s="808"/>
      <c r="H19" s="808"/>
      <c r="I19" s="808"/>
      <c r="J19" s="808"/>
      <c r="K19" s="808"/>
      <c r="L19" s="737"/>
      <c r="M19" s="737"/>
      <c r="P19" s="724"/>
      <c r="Q19" s="808" t="s">
        <v>114</v>
      </c>
      <c r="R19" s="808"/>
      <c r="S19" s="808"/>
      <c r="T19" s="808"/>
      <c r="U19" s="808"/>
      <c r="V19" s="808"/>
      <c r="W19" s="808"/>
      <c r="X19" s="808"/>
      <c r="Y19" s="808"/>
      <c r="Z19" s="737"/>
      <c r="AA19" s="737"/>
      <c r="AB19" s="737"/>
      <c r="AC19" s="737"/>
      <c r="AE19" s="724"/>
      <c r="AF19" s="808" t="s">
        <v>113</v>
      </c>
      <c r="AG19" s="808"/>
      <c r="AH19" s="808"/>
      <c r="AI19" s="808"/>
      <c r="AJ19" s="808"/>
      <c r="AK19" s="808"/>
      <c r="AL19" s="808"/>
      <c r="AM19" s="808"/>
      <c r="AN19" s="808"/>
    </row>
    <row r="20" spans="2:43" x14ac:dyDescent="0.25">
      <c r="C20" s="9">
        <v>2010</v>
      </c>
      <c r="D20" s="9">
        <v>2011</v>
      </c>
      <c r="E20" s="9">
        <v>2012</v>
      </c>
      <c r="F20" s="9">
        <v>2013</v>
      </c>
      <c r="G20" s="9">
        <v>2014</v>
      </c>
      <c r="H20" s="9">
        <v>2015</v>
      </c>
      <c r="I20" s="9">
        <v>2016</v>
      </c>
      <c r="J20" s="9">
        <v>2017</v>
      </c>
      <c r="K20" s="9">
        <v>2018</v>
      </c>
      <c r="L20" s="738"/>
      <c r="M20" s="741" t="s">
        <v>752</v>
      </c>
      <c r="N20" s="7" t="s">
        <v>753</v>
      </c>
      <c r="P20" s="724"/>
      <c r="Q20" s="9">
        <v>2010</v>
      </c>
      <c r="R20" s="9">
        <v>2011</v>
      </c>
      <c r="S20" s="9">
        <v>2012</v>
      </c>
      <c r="T20" s="9">
        <v>2013</v>
      </c>
      <c r="U20" s="9">
        <v>2014</v>
      </c>
      <c r="V20" s="9">
        <v>2015</v>
      </c>
      <c r="W20" s="9">
        <v>2016</v>
      </c>
      <c r="X20" s="9">
        <v>2017</v>
      </c>
      <c r="Y20" s="9">
        <v>2018</v>
      </c>
      <c r="Z20" s="738"/>
      <c r="AA20" s="741" t="s">
        <v>752</v>
      </c>
      <c r="AB20" s="7" t="s">
        <v>753</v>
      </c>
      <c r="AC20" s="738"/>
      <c r="AE20" s="724"/>
      <c r="AF20" s="9">
        <v>2010</v>
      </c>
      <c r="AG20" s="9">
        <v>2011</v>
      </c>
      <c r="AH20" s="9">
        <v>2012</v>
      </c>
      <c r="AI20" s="9">
        <v>2013</v>
      </c>
      <c r="AJ20" s="9">
        <v>2014</v>
      </c>
      <c r="AK20" s="9">
        <v>2015</v>
      </c>
      <c r="AL20" s="9">
        <v>2016</v>
      </c>
      <c r="AM20" s="9">
        <v>2017</v>
      </c>
      <c r="AN20" s="9">
        <v>2018</v>
      </c>
      <c r="AP20" s="741" t="s">
        <v>752</v>
      </c>
      <c r="AQ20" s="7" t="s">
        <v>753</v>
      </c>
    </row>
    <row r="21" spans="2:43" x14ac:dyDescent="0.25">
      <c r="B21" s="135" t="s">
        <v>739</v>
      </c>
      <c r="C21" s="168">
        <v>26815</v>
      </c>
      <c r="D21" s="168">
        <v>25775</v>
      </c>
      <c r="E21" s="168">
        <v>25895</v>
      </c>
      <c r="F21" s="168">
        <v>25785</v>
      </c>
      <c r="G21" s="168">
        <v>25905</v>
      </c>
      <c r="H21" s="168">
        <v>26520</v>
      </c>
      <c r="I21" s="168">
        <v>27325</v>
      </c>
      <c r="J21" s="168">
        <v>27630</v>
      </c>
      <c r="K21" s="168">
        <v>27280</v>
      </c>
      <c r="L21" s="740"/>
      <c r="M21" s="731">
        <f t="shared" ref="M21:M31" si="3">K21-J21</f>
        <v>-350</v>
      </c>
      <c r="N21" s="60">
        <f t="shared" ref="N21:N31" si="4">(K21-J21)/J21</f>
        <v>-1.2667390517553384E-2</v>
      </c>
      <c r="P21" s="135" t="s">
        <v>739</v>
      </c>
      <c r="Q21" s="731">
        <v>110355</v>
      </c>
      <c r="R21" s="731">
        <v>106015</v>
      </c>
      <c r="S21" s="731">
        <v>107585</v>
      </c>
      <c r="T21" s="731">
        <v>109315</v>
      </c>
      <c r="U21" s="731">
        <v>109520</v>
      </c>
      <c r="V21" s="731">
        <v>112350</v>
      </c>
      <c r="W21" s="731">
        <v>114910</v>
      </c>
      <c r="X21" s="731">
        <v>116450</v>
      </c>
      <c r="Y21" s="731">
        <v>116875</v>
      </c>
      <c r="Z21" s="739"/>
      <c r="AA21" s="731">
        <f t="shared" ref="AA21:AA31" si="5">Y21-X21</f>
        <v>425</v>
      </c>
      <c r="AB21" s="60">
        <f t="shared" ref="AB21:AB31" si="6">(Y21-X21)/X21</f>
        <v>3.6496350364963502E-3</v>
      </c>
      <c r="AC21" s="739"/>
      <c r="AE21" s="135" t="s">
        <v>739</v>
      </c>
      <c r="AF21" s="168">
        <v>127360</v>
      </c>
      <c r="AG21" s="168">
        <v>122490</v>
      </c>
      <c r="AH21" s="168">
        <v>124300</v>
      </c>
      <c r="AI21" s="168">
        <v>125930</v>
      </c>
      <c r="AJ21" s="168">
        <v>126365</v>
      </c>
      <c r="AK21" s="168">
        <v>130135</v>
      </c>
      <c r="AL21" s="168">
        <v>133245</v>
      </c>
      <c r="AM21" s="168">
        <v>135245</v>
      </c>
      <c r="AN21" s="168">
        <v>136105</v>
      </c>
      <c r="AP21" s="731">
        <f t="shared" ref="AP21:AP31" si="7">AN21-AM21</f>
        <v>860</v>
      </c>
      <c r="AQ21" s="60">
        <f t="shared" ref="AQ21:AQ31" si="8">(AN21-AM21)/AM21</f>
        <v>6.3588302709896858E-3</v>
      </c>
    </row>
    <row r="22" spans="2:43" x14ac:dyDescent="0.25">
      <c r="B22" s="135" t="s">
        <v>740</v>
      </c>
      <c r="C22" s="168">
        <v>12645</v>
      </c>
      <c r="D22" s="168">
        <v>12330</v>
      </c>
      <c r="E22" s="168">
        <v>12910</v>
      </c>
      <c r="F22" s="168">
        <v>13160</v>
      </c>
      <c r="G22" s="168">
        <v>14485</v>
      </c>
      <c r="H22" s="168">
        <v>16955</v>
      </c>
      <c r="I22" s="168">
        <v>19980</v>
      </c>
      <c r="J22" s="168">
        <v>26310</v>
      </c>
      <c r="K22" s="168">
        <v>24230</v>
      </c>
      <c r="L22" s="740"/>
      <c r="M22" s="731">
        <f t="shared" si="3"/>
        <v>-2080</v>
      </c>
      <c r="N22" s="60">
        <f t="shared" si="4"/>
        <v>-7.9057392626377801E-2</v>
      </c>
      <c r="P22" s="135" t="s">
        <v>740</v>
      </c>
      <c r="Q22" s="731">
        <v>57280</v>
      </c>
      <c r="R22" s="731">
        <v>55965</v>
      </c>
      <c r="S22" s="731">
        <v>57230</v>
      </c>
      <c r="T22" s="731">
        <v>58010</v>
      </c>
      <c r="U22" s="731">
        <v>62340</v>
      </c>
      <c r="V22" s="731">
        <v>72215</v>
      </c>
      <c r="W22" s="731">
        <v>81950</v>
      </c>
      <c r="X22" s="731">
        <v>97620</v>
      </c>
      <c r="Y22" s="731">
        <v>97250</v>
      </c>
      <c r="Z22" s="739"/>
      <c r="AA22" s="731">
        <f t="shared" si="5"/>
        <v>-370</v>
      </c>
      <c r="AB22" s="60">
        <f t="shared" si="6"/>
        <v>-3.7902069248104899E-3</v>
      </c>
      <c r="AC22" s="739"/>
      <c r="AE22" s="135" t="s">
        <v>740</v>
      </c>
      <c r="AF22" s="168">
        <v>67530</v>
      </c>
      <c r="AG22" s="168">
        <v>65945</v>
      </c>
      <c r="AH22" s="168">
        <v>67025</v>
      </c>
      <c r="AI22" s="168">
        <v>67485</v>
      </c>
      <c r="AJ22" s="168">
        <v>72075</v>
      </c>
      <c r="AK22" s="168">
        <v>82580</v>
      </c>
      <c r="AL22" s="168">
        <v>92860</v>
      </c>
      <c r="AM22" s="168">
        <v>109290</v>
      </c>
      <c r="AN22" s="168">
        <v>108990</v>
      </c>
      <c r="AP22" s="731">
        <f t="shared" si="7"/>
        <v>-300</v>
      </c>
      <c r="AQ22" s="60">
        <f t="shared" si="8"/>
        <v>-2.7449903925336259E-3</v>
      </c>
    </row>
    <row r="23" spans="2:43" x14ac:dyDescent="0.25">
      <c r="B23" s="135" t="s">
        <v>741</v>
      </c>
      <c r="C23" s="168">
        <v>12220</v>
      </c>
      <c r="D23" s="168">
        <v>12550</v>
      </c>
      <c r="E23" s="168">
        <v>13375</v>
      </c>
      <c r="F23" s="168">
        <v>13720</v>
      </c>
      <c r="G23" s="168">
        <v>14815</v>
      </c>
      <c r="H23" s="168">
        <v>16360</v>
      </c>
      <c r="I23" s="168">
        <v>17735</v>
      </c>
      <c r="J23" s="168">
        <v>18750</v>
      </c>
      <c r="K23" s="168">
        <v>17510</v>
      </c>
      <c r="L23" s="740"/>
      <c r="M23" s="731">
        <f t="shared" si="3"/>
        <v>-1240</v>
      </c>
      <c r="N23" s="60">
        <f t="shared" si="4"/>
        <v>-6.6133333333333336E-2</v>
      </c>
      <c r="P23" s="135" t="s">
        <v>741</v>
      </c>
      <c r="Q23" s="731">
        <v>68210</v>
      </c>
      <c r="R23" s="731">
        <v>70835</v>
      </c>
      <c r="S23" s="731">
        <v>75465</v>
      </c>
      <c r="T23" s="731">
        <v>76965</v>
      </c>
      <c r="U23" s="731">
        <v>83305</v>
      </c>
      <c r="V23" s="731">
        <v>91990</v>
      </c>
      <c r="W23" s="731">
        <v>99630</v>
      </c>
      <c r="X23" s="731">
        <v>106060</v>
      </c>
      <c r="Y23" s="731">
        <v>94665</v>
      </c>
      <c r="Z23" s="739"/>
      <c r="AA23" s="731">
        <f t="shared" si="5"/>
        <v>-11395</v>
      </c>
      <c r="AB23" s="60">
        <f t="shared" si="6"/>
        <v>-0.10743918536677352</v>
      </c>
      <c r="AC23" s="739"/>
      <c r="AE23" s="135" t="s">
        <v>741</v>
      </c>
      <c r="AF23" s="168">
        <v>79935</v>
      </c>
      <c r="AG23" s="168">
        <v>82890</v>
      </c>
      <c r="AH23" s="168">
        <v>87985</v>
      </c>
      <c r="AI23" s="168">
        <v>89445</v>
      </c>
      <c r="AJ23" s="168">
        <v>96235</v>
      </c>
      <c r="AK23" s="168">
        <v>105670</v>
      </c>
      <c r="AL23" s="168">
        <v>113475</v>
      </c>
      <c r="AM23" s="168">
        <v>120105</v>
      </c>
      <c r="AN23" s="168">
        <v>108425</v>
      </c>
      <c r="AP23" s="731">
        <f t="shared" si="7"/>
        <v>-11680</v>
      </c>
      <c r="AQ23" s="60">
        <f t="shared" si="8"/>
        <v>-9.7248241122351281E-2</v>
      </c>
    </row>
    <row r="24" spans="2:43" x14ac:dyDescent="0.25">
      <c r="B24" s="135" t="s">
        <v>742</v>
      </c>
      <c r="C24" s="168">
        <v>22585</v>
      </c>
      <c r="D24" s="168">
        <v>23105</v>
      </c>
      <c r="E24" s="168">
        <v>23090</v>
      </c>
      <c r="F24" s="168">
        <v>24305</v>
      </c>
      <c r="G24" s="168">
        <v>24680</v>
      </c>
      <c r="H24" s="168">
        <v>25085</v>
      </c>
      <c r="I24" s="168">
        <v>25230</v>
      </c>
      <c r="J24" s="168">
        <v>25320</v>
      </c>
      <c r="K24" s="168">
        <v>25550</v>
      </c>
      <c r="L24" s="740"/>
      <c r="M24" s="731">
        <f t="shared" si="3"/>
        <v>230</v>
      </c>
      <c r="N24" s="60">
        <f t="shared" si="4"/>
        <v>9.0837282780410738E-3</v>
      </c>
      <c r="P24" s="135" t="s">
        <v>742</v>
      </c>
      <c r="Q24" s="731">
        <v>96405</v>
      </c>
      <c r="R24" s="731">
        <v>98440</v>
      </c>
      <c r="S24" s="731">
        <v>98925</v>
      </c>
      <c r="T24" s="731">
        <v>104290</v>
      </c>
      <c r="U24" s="731">
        <v>106115</v>
      </c>
      <c r="V24" s="731">
        <v>108180</v>
      </c>
      <c r="W24" s="731">
        <v>109285</v>
      </c>
      <c r="X24" s="731">
        <v>109880</v>
      </c>
      <c r="Y24" s="731">
        <v>111090</v>
      </c>
      <c r="Z24" s="739"/>
      <c r="AA24" s="731">
        <f t="shared" si="5"/>
        <v>1210</v>
      </c>
      <c r="AB24" s="60">
        <f t="shared" si="6"/>
        <v>1.1012013105205679E-2</v>
      </c>
      <c r="AC24" s="739"/>
      <c r="AE24" s="135" t="s">
        <v>742</v>
      </c>
      <c r="AF24" s="168">
        <v>144745</v>
      </c>
      <c r="AG24" s="168">
        <v>147125</v>
      </c>
      <c r="AH24" s="168">
        <v>148010</v>
      </c>
      <c r="AI24" s="168">
        <v>154135</v>
      </c>
      <c r="AJ24" s="168">
        <v>156290</v>
      </c>
      <c r="AK24" s="168">
        <v>158840</v>
      </c>
      <c r="AL24" s="168">
        <v>160670</v>
      </c>
      <c r="AM24" s="168">
        <v>161420</v>
      </c>
      <c r="AN24" s="168">
        <v>163485</v>
      </c>
      <c r="AP24" s="731">
        <f t="shared" si="7"/>
        <v>2065</v>
      </c>
      <c r="AQ24" s="60">
        <f t="shared" si="8"/>
        <v>1.2792714657415438E-2</v>
      </c>
    </row>
    <row r="25" spans="2:43" x14ac:dyDescent="0.25">
      <c r="B25" s="135" t="s">
        <v>743</v>
      </c>
      <c r="C25" s="168">
        <v>89940</v>
      </c>
      <c r="D25" s="168">
        <v>88075</v>
      </c>
      <c r="E25" s="168">
        <v>91095</v>
      </c>
      <c r="F25" s="168">
        <v>91240</v>
      </c>
      <c r="G25" s="168">
        <v>96600</v>
      </c>
      <c r="H25" s="168">
        <v>109105</v>
      </c>
      <c r="I25" s="168">
        <v>115825</v>
      </c>
      <c r="J25" s="168">
        <v>122490</v>
      </c>
      <c r="K25" s="168">
        <v>122470</v>
      </c>
      <c r="L25" s="740"/>
      <c r="M25" s="731">
        <f t="shared" si="3"/>
        <v>-20</v>
      </c>
      <c r="N25" s="60">
        <f t="shared" si="4"/>
        <v>-1.6327863499061149E-4</v>
      </c>
      <c r="P25" s="135" t="s">
        <v>743</v>
      </c>
      <c r="Q25" s="731">
        <v>577655</v>
      </c>
      <c r="R25" s="731">
        <v>574100</v>
      </c>
      <c r="S25" s="731">
        <v>602880</v>
      </c>
      <c r="T25" s="731">
        <v>612255</v>
      </c>
      <c r="U25" s="731">
        <v>653535</v>
      </c>
      <c r="V25" s="731">
        <v>738985</v>
      </c>
      <c r="W25" s="731">
        <v>779200</v>
      </c>
      <c r="X25" s="731">
        <v>821590</v>
      </c>
      <c r="Y25" s="731">
        <v>810525</v>
      </c>
      <c r="Z25" s="739"/>
      <c r="AA25" s="731">
        <f t="shared" si="5"/>
        <v>-11065</v>
      </c>
      <c r="AB25" s="60">
        <f t="shared" si="6"/>
        <v>-1.3467788069475042E-2</v>
      </c>
      <c r="AC25" s="739"/>
      <c r="AE25" s="135" t="s">
        <v>743</v>
      </c>
      <c r="AF25" s="168">
        <v>650290</v>
      </c>
      <c r="AG25" s="168">
        <v>647205</v>
      </c>
      <c r="AH25" s="168">
        <v>680160</v>
      </c>
      <c r="AI25" s="168">
        <v>690855</v>
      </c>
      <c r="AJ25" s="168">
        <v>737165</v>
      </c>
      <c r="AK25" s="168">
        <v>832920</v>
      </c>
      <c r="AL25" s="168">
        <v>876155</v>
      </c>
      <c r="AM25" s="168">
        <v>920570</v>
      </c>
      <c r="AN25" s="168">
        <v>909345</v>
      </c>
      <c r="AP25" s="731">
        <f t="shared" si="7"/>
        <v>-11225</v>
      </c>
      <c r="AQ25" s="60">
        <f t="shared" si="8"/>
        <v>-1.2193532268051316E-2</v>
      </c>
    </row>
    <row r="26" spans="2:43" x14ac:dyDescent="0.25">
      <c r="B26" s="135" t="s">
        <v>744</v>
      </c>
      <c r="C26" s="168">
        <v>16235</v>
      </c>
      <c r="D26" s="168">
        <v>15880</v>
      </c>
      <c r="E26" s="168">
        <v>16730</v>
      </c>
      <c r="F26" s="168">
        <v>17235</v>
      </c>
      <c r="G26" s="168">
        <v>18550</v>
      </c>
      <c r="H26" s="168">
        <v>19555</v>
      </c>
      <c r="I26" s="168">
        <v>20770</v>
      </c>
      <c r="J26" s="168">
        <v>22210</v>
      </c>
      <c r="K26" s="168">
        <v>21970</v>
      </c>
      <c r="L26" s="740"/>
      <c r="M26" s="731">
        <f t="shared" si="3"/>
        <v>-240</v>
      </c>
      <c r="N26" s="60">
        <f t="shared" si="4"/>
        <v>-1.0805943268797838E-2</v>
      </c>
      <c r="P26" s="135" t="s">
        <v>744</v>
      </c>
      <c r="Q26" s="731">
        <v>133665</v>
      </c>
      <c r="R26" s="731">
        <v>135920</v>
      </c>
      <c r="S26" s="731">
        <v>146480</v>
      </c>
      <c r="T26" s="731">
        <v>152700</v>
      </c>
      <c r="U26" s="731">
        <v>165465</v>
      </c>
      <c r="V26" s="731">
        <v>178025</v>
      </c>
      <c r="W26" s="731">
        <v>191185</v>
      </c>
      <c r="X26" s="731">
        <v>200465</v>
      </c>
      <c r="Y26" s="731">
        <v>202500</v>
      </c>
      <c r="Z26" s="739"/>
      <c r="AA26" s="731">
        <f t="shared" si="5"/>
        <v>2035</v>
      </c>
      <c r="AB26" s="60">
        <f t="shared" si="6"/>
        <v>1.0151397999650811E-2</v>
      </c>
      <c r="AC26" s="739"/>
      <c r="AE26" s="135" t="s">
        <v>744</v>
      </c>
      <c r="AF26" s="168">
        <v>144895</v>
      </c>
      <c r="AG26" s="168">
        <v>147465</v>
      </c>
      <c r="AH26" s="168">
        <v>158770</v>
      </c>
      <c r="AI26" s="168">
        <v>165500</v>
      </c>
      <c r="AJ26" s="168">
        <v>179125</v>
      </c>
      <c r="AK26" s="168">
        <v>192720</v>
      </c>
      <c r="AL26" s="168">
        <v>206960</v>
      </c>
      <c r="AM26" s="168">
        <v>217030</v>
      </c>
      <c r="AN26" s="168">
        <v>219150</v>
      </c>
      <c r="AP26" s="731">
        <f t="shared" si="7"/>
        <v>2120</v>
      </c>
      <c r="AQ26" s="60">
        <f t="shared" si="8"/>
        <v>9.7682348062479839E-3</v>
      </c>
    </row>
    <row r="27" spans="2:43" x14ac:dyDescent="0.25">
      <c r="B27" s="135" t="s">
        <v>524</v>
      </c>
      <c r="C27" s="168">
        <v>48175</v>
      </c>
      <c r="D27" s="168">
        <v>45585</v>
      </c>
      <c r="E27" s="168">
        <v>45485</v>
      </c>
      <c r="F27" s="168">
        <v>44230</v>
      </c>
      <c r="G27" s="168">
        <v>45255</v>
      </c>
      <c r="H27" s="168">
        <v>48180</v>
      </c>
      <c r="I27" s="168">
        <v>50310</v>
      </c>
      <c r="J27" s="168">
        <v>53040</v>
      </c>
      <c r="K27" s="168">
        <v>55855</v>
      </c>
      <c r="L27" s="740"/>
      <c r="M27" s="731">
        <f t="shared" si="3"/>
        <v>2815</v>
      </c>
      <c r="N27" s="60">
        <f t="shared" si="4"/>
        <v>5.3073152337858219E-2</v>
      </c>
      <c r="P27" s="135" t="s">
        <v>524</v>
      </c>
      <c r="Q27" s="731">
        <v>259805</v>
      </c>
      <c r="R27" s="731">
        <v>248885</v>
      </c>
      <c r="S27" s="731">
        <v>251750</v>
      </c>
      <c r="T27" s="731">
        <v>247205</v>
      </c>
      <c r="U27" s="731">
        <v>257180</v>
      </c>
      <c r="V27" s="731">
        <v>278655</v>
      </c>
      <c r="W27" s="731">
        <v>295840</v>
      </c>
      <c r="X27" s="731">
        <v>312850</v>
      </c>
      <c r="Y27" s="731">
        <v>325040</v>
      </c>
      <c r="Z27" s="739"/>
      <c r="AA27" s="731">
        <f t="shared" si="5"/>
        <v>12190</v>
      </c>
      <c r="AB27" s="60">
        <f t="shared" si="6"/>
        <v>3.8964359916893079E-2</v>
      </c>
      <c r="AC27" s="739"/>
      <c r="AE27" s="135" t="s">
        <v>524</v>
      </c>
      <c r="AF27" s="168">
        <v>306170</v>
      </c>
      <c r="AG27" s="168">
        <v>293360</v>
      </c>
      <c r="AH27" s="168">
        <v>296065</v>
      </c>
      <c r="AI27" s="168">
        <v>289780</v>
      </c>
      <c r="AJ27" s="168">
        <v>299750</v>
      </c>
      <c r="AK27" s="168">
        <v>323530</v>
      </c>
      <c r="AL27" s="168">
        <v>342200</v>
      </c>
      <c r="AM27" s="168">
        <v>360895</v>
      </c>
      <c r="AN27" s="168">
        <v>374550</v>
      </c>
      <c r="AP27" s="731">
        <f t="shared" si="7"/>
        <v>13655</v>
      </c>
      <c r="AQ27" s="60">
        <f t="shared" si="8"/>
        <v>3.7836489837764449E-2</v>
      </c>
    </row>
    <row r="28" spans="2:43" x14ac:dyDescent="0.25">
      <c r="B28" s="135" t="s">
        <v>736</v>
      </c>
      <c r="C28" s="168">
        <v>60975</v>
      </c>
      <c r="D28" s="168">
        <v>60330</v>
      </c>
      <c r="E28" s="168">
        <v>60705</v>
      </c>
      <c r="F28" s="168">
        <v>60375</v>
      </c>
      <c r="G28" s="168">
        <v>60905</v>
      </c>
      <c r="H28" s="168">
        <v>62095</v>
      </c>
      <c r="I28" s="168">
        <v>62130</v>
      </c>
      <c r="J28" s="168">
        <v>62595</v>
      </c>
      <c r="K28" s="168">
        <v>62710</v>
      </c>
      <c r="L28" s="740"/>
      <c r="M28" s="731">
        <f t="shared" si="3"/>
        <v>115</v>
      </c>
      <c r="N28" s="60">
        <f t="shared" si="4"/>
        <v>1.8372074446840801E-3</v>
      </c>
      <c r="P28" s="135" t="s">
        <v>736</v>
      </c>
      <c r="Q28" s="731">
        <v>307990</v>
      </c>
      <c r="R28" s="731">
        <v>306625</v>
      </c>
      <c r="S28" s="731">
        <v>310140</v>
      </c>
      <c r="T28" s="731">
        <v>308360</v>
      </c>
      <c r="U28" s="731">
        <v>312920</v>
      </c>
      <c r="V28" s="731">
        <v>318130</v>
      </c>
      <c r="W28" s="731">
        <v>319800</v>
      </c>
      <c r="X28" s="731">
        <v>324905</v>
      </c>
      <c r="Y28" s="731">
        <v>329260</v>
      </c>
      <c r="Z28" s="739"/>
      <c r="AA28" s="731">
        <f t="shared" si="5"/>
        <v>4355</v>
      </c>
      <c r="AB28" s="60">
        <f t="shared" si="6"/>
        <v>1.3403918068358443E-2</v>
      </c>
      <c r="AC28" s="739"/>
      <c r="AE28" s="135" t="s">
        <v>736</v>
      </c>
      <c r="AF28" s="168">
        <v>359380</v>
      </c>
      <c r="AG28" s="168">
        <v>357435</v>
      </c>
      <c r="AH28" s="168">
        <v>360920</v>
      </c>
      <c r="AI28" s="168">
        <v>358170</v>
      </c>
      <c r="AJ28" s="168">
        <v>362685</v>
      </c>
      <c r="AK28" s="168">
        <v>368600</v>
      </c>
      <c r="AL28" s="168">
        <v>369840</v>
      </c>
      <c r="AM28" s="168">
        <v>375290</v>
      </c>
      <c r="AN28" s="168">
        <v>380230</v>
      </c>
      <c r="AP28" s="731">
        <f t="shared" si="7"/>
        <v>4940</v>
      </c>
      <c r="AQ28" s="60">
        <f t="shared" si="8"/>
        <v>1.3163153827706574E-2</v>
      </c>
    </row>
    <row r="29" spans="2:43" x14ac:dyDescent="0.25">
      <c r="B29" s="135" t="s">
        <v>737</v>
      </c>
      <c r="C29" s="168">
        <v>5260</v>
      </c>
      <c r="D29" s="168">
        <v>5195</v>
      </c>
      <c r="E29" s="168">
        <v>5875</v>
      </c>
      <c r="F29" s="168">
        <v>6350</v>
      </c>
      <c r="G29" s="168">
        <v>6945</v>
      </c>
      <c r="H29" s="168">
        <v>7590</v>
      </c>
      <c r="I29" s="168">
        <v>7960</v>
      </c>
      <c r="J29" s="168">
        <v>8950</v>
      </c>
      <c r="K29" s="168">
        <v>8330</v>
      </c>
      <c r="L29" s="740"/>
      <c r="M29" s="731">
        <f t="shared" si="3"/>
        <v>-620</v>
      </c>
      <c r="N29" s="60">
        <f t="shared" si="4"/>
        <v>-6.9273743016759773E-2</v>
      </c>
      <c r="P29" s="135" t="s">
        <v>737</v>
      </c>
      <c r="Q29" s="731">
        <v>30370</v>
      </c>
      <c r="R29" s="731">
        <v>30660</v>
      </c>
      <c r="S29" s="731">
        <v>34125</v>
      </c>
      <c r="T29" s="731">
        <v>36510</v>
      </c>
      <c r="U29" s="731">
        <v>39240</v>
      </c>
      <c r="V29" s="731">
        <v>42975</v>
      </c>
      <c r="W29" s="731">
        <v>44520</v>
      </c>
      <c r="X29" s="731">
        <v>50840</v>
      </c>
      <c r="Y29" s="731">
        <v>46765</v>
      </c>
      <c r="Z29" s="739"/>
      <c r="AA29" s="731">
        <f t="shared" si="5"/>
        <v>-4075</v>
      </c>
      <c r="AB29" s="60">
        <f t="shared" si="6"/>
        <v>-8.0153422501966956E-2</v>
      </c>
      <c r="AC29" s="739"/>
      <c r="AE29" s="135" t="s">
        <v>737</v>
      </c>
      <c r="AF29" s="168">
        <v>33950</v>
      </c>
      <c r="AG29" s="168">
        <v>34155</v>
      </c>
      <c r="AH29" s="168">
        <v>37730</v>
      </c>
      <c r="AI29" s="168">
        <v>40165</v>
      </c>
      <c r="AJ29" s="168">
        <v>43050</v>
      </c>
      <c r="AK29" s="168">
        <v>47125</v>
      </c>
      <c r="AL29" s="168">
        <v>48835</v>
      </c>
      <c r="AM29" s="168">
        <v>55450</v>
      </c>
      <c r="AN29" s="168">
        <v>51260</v>
      </c>
      <c r="AP29" s="731">
        <f t="shared" si="7"/>
        <v>-4190</v>
      </c>
      <c r="AQ29" s="60">
        <f t="shared" si="8"/>
        <v>-7.5563570784490539E-2</v>
      </c>
    </row>
    <row r="30" spans="2:43" x14ac:dyDescent="0.25">
      <c r="B30" s="135" t="s">
        <v>738</v>
      </c>
      <c r="C30" s="168">
        <v>25135</v>
      </c>
      <c r="D30" s="168">
        <v>24315</v>
      </c>
      <c r="E30" s="168">
        <v>24940</v>
      </c>
      <c r="F30" s="168">
        <v>24510</v>
      </c>
      <c r="G30" s="168">
        <v>24965</v>
      </c>
      <c r="H30" s="168">
        <v>27535</v>
      </c>
      <c r="I30" s="168">
        <v>27995</v>
      </c>
      <c r="J30" s="168">
        <v>28450</v>
      </c>
      <c r="K30" s="168">
        <v>30015</v>
      </c>
      <c r="L30" s="740"/>
      <c r="M30" s="731">
        <f t="shared" si="3"/>
        <v>1565</v>
      </c>
      <c r="N30" s="60">
        <f t="shared" si="4"/>
        <v>5.5008787346221444E-2</v>
      </c>
      <c r="P30" s="135" t="s">
        <v>738</v>
      </c>
      <c r="Q30" s="731">
        <v>156140</v>
      </c>
      <c r="R30" s="731">
        <v>153380</v>
      </c>
      <c r="S30" s="731">
        <v>158090</v>
      </c>
      <c r="T30" s="731">
        <v>156480</v>
      </c>
      <c r="U30" s="731">
        <v>160415</v>
      </c>
      <c r="V30" s="731">
        <v>174800</v>
      </c>
      <c r="W30" s="731">
        <v>177310</v>
      </c>
      <c r="X30" s="731">
        <v>180225</v>
      </c>
      <c r="Y30" s="731">
        <v>184090</v>
      </c>
      <c r="Z30" s="739"/>
      <c r="AA30" s="731">
        <f t="shared" si="5"/>
        <v>3865</v>
      </c>
      <c r="AB30" s="60">
        <f t="shared" si="6"/>
        <v>2.144541545290609E-2</v>
      </c>
      <c r="AC30" s="739"/>
      <c r="AE30" s="135" t="s">
        <v>738</v>
      </c>
      <c r="AF30" s="168">
        <v>186105</v>
      </c>
      <c r="AG30" s="168">
        <v>182795</v>
      </c>
      <c r="AH30" s="168">
        <v>188220</v>
      </c>
      <c r="AI30" s="168">
        <v>186110</v>
      </c>
      <c r="AJ30" s="168">
        <v>190905</v>
      </c>
      <c r="AK30" s="168">
        <v>207285</v>
      </c>
      <c r="AL30" s="168">
        <v>210255</v>
      </c>
      <c r="AM30" s="168">
        <v>213525</v>
      </c>
      <c r="AN30" s="168">
        <v>217905</v>
      </c>
      <c r="AP30" s="731">
        <f t="shared" si="7"/>
        <v>4380</v>
      </c>
      <c r="AQ30" s="60">
        <f t="shared" si="8"/>
        <v>2.0512820512820513E-2</v>
      </c>
    </row>
    <row r="31" spans="2:43" x14ac:dyDescent="0.25">
      <c r="B31" s="672" t="s">
        <v>389</v>
      </c>
      <c r="C31" s="731">
        <f>SUM(C21:C30)</f>
        <v>319985</v>
      </c>
      <c r="D31" s="731">
        <f t="shared" ref="D31:K31" si="9">SUM(D21:D30)</f>
        <v>313140</v>
      </c>
      <c r="E31" s="731">
        <f t="shared" si="9"/>
        <v>320100</v>
      </c>
      <c r="F31" s="731">
        <f t="shared" si="9"/>
        <v>320910</v>
      </c>
      <c r="G31" s="731">
        <f t="shared" si="9"/>
        <v>333105</v>
      </c>
      <c r="H31" s="731">
        <f t="shared" si="9"/>
        <v>358980</v>
      </c>
      <c r="I31" s="731">
        <f t="shared" si="9"/>
        <v>375260</v>
      </c>
      <c r="J31" s="731">
        <f t="shared" si="9"/>
        <v>395745</v>
      </c>
      <c r="K31" s="731">
        <f t="shared" si="9"/>
        <v>395920</v>
      </c>
      <c r="L31" s="739"/>
      <c r="M31" s="731">
        <f t="shared" si="3"/>
        <v>175</v>
      </c>
      <c r="N31" s="60">
        <f t="shared" si="4"/>
        <v>4.4220394445918459E-4</v>
      </c>
      <c r="P31" s="672" t="s">
        <v>389</v>
      </c>
      <c r="Q31" s="731">
        <f>SUM(Q21:Q30)</f>
        <v>1797875</v>
      </c>
      <c r="R31" s="731">
        <f t="shared" ref="R31:Y31" si="10">SUM(R21:R30)</f>
        <v>1780825</v>
      </c>
      <c r="S31" s="731">
        <f t="shared" si="10"/>
        <v>1842670</v>
      </c>
      <c r="T31" s="731">
        <f t="shared" si="10"/>
        <v>1862090</v>
      </c>
      <c r="U31" s="731">
        <f t="shared" si="10"/>
        <v>1950035</v>
      </c>
      <c r="V31" s="731">
        <f t="shared" si="10"/>
        <v>2116305</v>
      </c>
      <c r="W31" s="731">
        <f t="shared" si="10"/>
        <v>2213630</v>
      </c>
      <c r="X31" s="731">
        <f t="shared" si="10"/>
        <v>2320885</v>
      </c>
      <c r="Y31" s="731">
        <f t="shared" si="10"/>
        <v>2318060</v>
      </c>
      <c r="Z31" s="739"/>
      <c r="AA31" s="731">
        <f t="shared" si="5"/>
        <v>-2825</v>
      </c>
      <c r="AB31" s="60">
        <f t="shared" si="6"/>
        <v>-1.2172080908791258E-3</v>
      </c>
      <c r="AC31" s="739"/>
      <c r="AE31" s="672" t="s">
        <v>389</v>
      </c>
      <c r="AF31" s="731">
        <f>SUM(AF21:AF30)</f>
        <v>2100360</v>
      </c>
      <c r="AG31" s="731">
        <f t="shared" ref="AG31:AN31" si="11">SUM(AG21:AG30)</f>
        <v>2080865</v>
      </c>
      <c r="AH31" s="731">
        <f t="shared" si="11"/>
        <v>2149185</v>
      </c>
      <c r="AI31" s="731">
        <f t="shared" si="11"/>
        <v>2167575</v>
      </c>
      <c r="AJ31" s="731">
        <f t="shared" si="11"/>
        <v>2263645</v>
      </c>
      <c r="AK31" s="731">
        <f t="shared" si="11"/>
        <v>2449405</v>
      </c>
      <c r="AL31" s="731">
        <f t="shared" si="11"/>
        <v>2554495</v>
      </c>
      <c r="AM31" s="731">
        <f t="shared" si="11"/>
        <v>2668820</v>
      </c>
      <c r="AN31" s="731">
        <f t="shared" si="11"/>
        <v>2669445</v>
      </c>
      <c r="AP31" s="731">
        <f t="shared" si="7"/>
        <v>625</v>
      </c>
      <c r="AQ31" s="60">
        <f t="shared" si="8"/>
        <v>2.3418589488987643E-4</v>
      </c>
    </row>
  </sheetData>
  <mergeCells count="4">
    <mergeCell ref="C3:K3"/>
    <mergeCell ref="C19:K19"/>
    <mergeCell ref="Q19:Y19"/>
    <mergeCell ref="AF19:AN19"/>
  </mergeCells>
  <hyperlinks>
    <hyperlink ref="K1" location="Contents!A1" display="Table of Contents " xr:uid="{EEE85852-8757-45FE-8889-155069A0F09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04216-A335-4471-AFF3-CB1350C97493}">
  <dimension ref="A1:BO72"/>
  <sheetViews>
    <sheetView zoomScale="70" zoomScaleNormal="70" workbookViewId="0">
      <selection activeCell="J9" sqref="J9"/>
    </sheetView>
  </sheetViews>
  <sheetFormatPr defaultRowHeight="15" x14ac:dyDescent="0.25"/>
  <cols>
    <col min="1" max="1" width="9.140625" style="93"/>
    <col min="2" max="2" width="45.28515625" style="93" customWidth="1"/>
    <col min="3" max="3" width="10.5703125" style="93" customWidth="1"/>
    <col min="4" max="4" width="11" style="93" customWidth="1"/>
    <col min="5" max="5" width="19" style="93" customWidth="1"/>
    <col min="6" max="6" width="14.140625" style="93" customWidth="1"/>
    <col min="7" max="7" width="14.85546875" style="93" customWidth="1"/>
    <col min="8" max="8" width="15.85546875" style="93" customWidth="1"/>
    <col min="9" max="9" width="16.28515625" style="93" customWidth="1"/>
    <col min="10" max="10" width="27.85546875" style="93" customWidth="1"/>
    <col min="11" max="11" width="18.140625" style="93" customWidth="1"/>
    <col min="12" max="12" width="11.5703125" style="93" bestFit="1" customWidth="1"/>
    <col min="13" max="13" width="11.140625" style="93" bestFit="1" customWidth="1"/>
    <col min="14" max="14" width="11.140625" style="93" customWidth="1"/>
    <col min="15" max="15" width="19.140625" style="93" customWidth="1"/>
    <col min="16" max="16" width="10.5703125" style="93" customWidth="1"/>
    <col min="17" max="17" width="16" style="93" customWidth="1"/>
    <col min="18" max="18" width="34.140625" style="93" customWidth="1"/>
    <col min="19" max="19" width="21" style="93" customWidth="1"/>
    <col min="20" max="20" width="14.85546875" style="93" customWidth="1"/>
    <col min="21" max="21" width="16.5703125" style="93" customWidth="1"/>
    <col min="22" max="22" width="16.42578125" style="93" customWidth="1"/>
    <col min="23" max="23" width="12.140625" style="93" customWidth="1"/>
    <col min="24" max="24" width="17" style="93" customWidth="1"/>
    <col min="25" max="25" width="11" style="93" customWidth="1"/>
    <col min="26" max="27" width="9.140625" style="93"/>
    <col min="28" max="28" width="15.28515625" style="93" customWidth="1"/>
    <col min="29" max="29" width="11.5703125" style="93" customWidth="1"/>
    <col min="30" max="30" width="15.7109375" style="93" customWidth="1"/>
    <col min="31" max="31" width="20.7109375" style="93" customWidth="1"/>
    <col min="32" max="32" width="15.85546875" style="93" customWidth="1"/>
    <col min="33" max="33" width="15.28515625" style="93" customWidth="1"/>
    <col min="34" max="34" width="16.5703125" style="93" customWidth="1"/>
    <col min="35" max="35" width="15.42578125" style="93" customWidth="1"/>
    <col min="36" max="36" width="12.42578125" style="93" customWidth="1"/>
    <col min="37" max="37" width="20.5703125" style="93" customWidth="1"/>
    <col min="38" max="38" width="10.7109375" style="93" customWidth="1"/>
    <col min="39" max="67" width="9.140625" style="93"/>
  </cols>
  <sheetData>
    <row r="1" spans="2:17" x14ac:dyDescent="0.25">
      <c r="B1" s="156" t="s">
        <v>409</v>
      </c>
    </row>
    <row r="2" spans="2:17" ht="15.75" thickBot="1" x14ac:dyDescent="0.3">
      <c r="B2" s="156" t="s">
        <v>410</v>
      </c>
    </row>
    <row r="3" spans="2:17" ht="15.75" thickBot="1" x14ac:dyDescent="0.3">
      <c r="B3" s="121"/>
      <c r="C3" s="809" t="s">
        <v>460</v>
      </c>
      <c r="D3" s="810"/>
      <c r="E3" s="810"/>
      <c r="F3" s="810"/>
      <c r="G3" s="811"/>
      <c r="H3" s="809" t="s">
        <v>113</v>
      </c>
      <c r="I3" s="810"/>
      <c r="J3" s="810"/>
      <c r="K3" s="810"/>
      <c r="L3" s="811"/>
      <c r="M3" s="812" t="s">
        <v>448</v>
      </c>
      <c r="N3" s="813"/>
      <c r="O3" s="813"/>
      <c r="P3" s="813"/>
      <c r="Q3" s="814"/>
    </row>
    <row r="4" spans="2:17" x14ac:dyDescent="0.25">
      <c r="B4" s="121"/>
      <c r="C4" s="205">
        <v>2017</v>
      </c>
      <c r="D4" s="125">
        <v>2018</v>
      </c>
      <c r="E4" s="125" t="s">
        <v>176</v>
      </c>
      <c r="F4" s="125" t="s">
        <v>177</v>
      </c>
      <c r="G4" s="206" t="s">
        <v>157</v>
      </c>
      <c r="H4" s="380">
        <v>2017</v>
      </c>
      <c r="I4" s="38">
        <v>2018</v>
      </c>
      <c r="J4" s="125" t="s">
        <v>176</v>
      </c>
      <c r="K4" s="125" t="s">
        <v>177</v>
      </c>
      <c r="L4" s="207" t="s">
        <v>157</v>
      </c>
      <c r="M4" s="208">
        <v>2017</v>
      </c>
      <c r="N4" s="209">
        <v>2018</v>
      </c>
      <c r="O4" s="209" t="s">
        <v>155</v>
      </c>
      <c r="P4" s="209" t="s">
        <v>468</v>
      </c>
      <c r="Q4" s="210" t="s">
        <v>470</v>
      </c>
    </row>
    <row r="5" spans="2:17" x14ac:dyDescent="0.25">
      <c r="B5" s="366" t="s">
        <v>158</v>
      </c>
      <c r="C5" s="377">
        <v>22190</v>
      </c>
      <c r="D5" s="154">
        <v>22335</v>
      </c>
      <c r="E5" s="139">
        <f>D5-C5</f>
        <v>145</v>
      </c>
      <c r="F5" s="127">
        <f>(D5-C5)/C5</f>
        <v>6.5344749887336637E-3</v>
      </c>
      <c r="G5" s="211">
        <f t="shared" ref="G5:G22" si="0">D5/$E$48</f>
        <v>6.1297582128056645E-2</v>
      </c>
      <c r="H5" s="377">
        <v>147795</v>
      </c>
      <c r="I5" s="154">
        <v>149165</v>
      </c>
      <c r="J5" s="139">
        <f>I5-H5</f>
        <v>1370</v>
      </c>
      <c r="K5" s="127">
        <f>(I5-H5)/H5</f>
        <v>9.2695964004194994E-3</v>
      </c>
      <c r="L5" s="212">
        <f t="shared" ref="L5:L22" si="1">I5/$U$48</f>
        <v>5.5878656424837372E-2</v>
      </c>
      <c r="M5" s="213">
        <f>Y53</f>
        <v>23380</v>
      </c>
      <c r="N5" s="139">
        <f>AL53</f>
        <v>23525</v>
      </c>
      <c r="O5" s="139">
        <f>N5-M5</f>
        <v>145</v>
      </c>
      <c r="P5" s="127">
        <f>(N5-M5)/M5</f>
        <v>6.2018819503849446E-3</v>
      </c>
      <c r="Q5" s="211">
        <f>N5/$N$23</f>
        <v>5.9423822574737613E-2</v>
      </c>
    </row>
    <row r="6" spans="2:17" x14ac:dyDescent="0.25">
      <c r="B6" s="366" t="s">
        <v>159</v>
      </c>
      <c r="C6" s="377">
        <v>1805</v>
      </c>
      <c r="D6" s="154">
        <v>1900</v>
      </c>
      <c r="E6" s="139">
        <f t="shared" ref="E6:E23" si="2">D6-C6</f>
        <v>95</v>
      </c>
      <c r="F6" s="127">
        <f t="shared" ref="F6:F23" si="3">(D6-C6)/C6</f>
        <v>5.2631578947368418E-2</v>
      </c>
      <c r="G6" s="211">
        <f t="shared" si="0"/>
        <v>5.2144797870296673E-3</v>
      </c>
      <c r="H6" s="377">
        <v>13620</v>
      </c>
      <c r="I6" s="154">
        <v>14330</v>
      </c>
      <c r="J6" s="139">
        <f t="shared" ref="J6:J23" si="4">I6-H6</f>
        <v>710</v>
      </c>
      <c r="K6" s="127">
        <f t="shared" ref="K6:K23" si="5">(I6-H6)/H6</f>
        <v>5.2129221732745964E-2</v>
      </c>
      <c r="L6" s="212">
        <f t="shared" si="1"/>
        <v>5.368157051372102E-3</v>
      </c>
      <c r="M6" s="213">
        <f t="shared" ref="M6:M22" si="6">Y54</f>
        <v>1930</v>
      </c>
      <c r="N6" s="139">
        <f t="shared" ref="N6:N22" si="7">AL54</f>
        <v>2035</v>
      </c>
      <c r="O6" s="139">
        <f t="shared" ref="O6:O23" si="8">N6-M6</f>
        <v>105</v>
      </c>
      <c r="P6" s="127">
        <f t="shared" ref="P6:P23" si="9">(N6-M6)/M6</f>
        <v>5.4404145077720206E-2</v>
      </c>
      <c r="Q6" s="211">
        <f t="shared" ref="Q6:Q22" si="10">N6/$N$23</f>
        <v>5.1403816764969629E-3</v>
      </c>
    </row>
    <row r="7" spans="2:17" x14ac:dyDescent="0.25">
      <c r="B7" s="366" t="s">
        <v>160</v>
      </c>
      <c r="C7" s="377">
        <v>25640</v>
      </c>
      <c r="D7" s="154">
        <v>25305</v>
      </c>
      <c r="E7" s="139">
        <f t="shared" si="2"/>
        <v>-335</v>
      </c>
      <c r="F7" s="127">
        <f t="shared" si="3"/>
        <v>-1.3065522620904836E-2</v>
      </c>
      <c r="G7" s="211">
        <f t="shared" si="0"/>
        <v>6.944863737409776E-2</v>
      </c>
      <c r="H7" s="377">
        <v>135250</v>
      </c>
      <c r="I7" s="154">
        <v>136105</v>
      </c>
      <c r="J7" s="139">
        <f t="shared" si="4"/>
        <v>855</v>
      </c>
      <c r="K7" s="127">
        <f t="shared" si="5"/>
        <v>6.3216266173752311E-3</v>
      </c>
      <c r="L7" s="212">
        <f t="shared" si="1"/>
        <v>5.0986253696929509E-2</v>
      </c>
      <c r="M7" s="213">
        <f t="shared" si="6"/>
        <v>27610</v>
      </c>
      <c r="N7" s="139">
        <f t="shared" si="7"/>
        <v>27265</v>
      </c>
      <c r="O7" s="139">
        <f t="shared" si="8"/>
        <v>-345</v>
      </c>
      <c r="P7" s="127">
        <f t="shared" si="9"/>
        <v>-1.2495472654835204E-2</v>
      </c>
      <c r="Q7" s="211">
        <f t="shared" si="10"/>
        <v>6.8871010520732037E-2</v>
      </c>
    </row>
    <row r="8" spans="2:17" x14ac:dyDescent="0.25">
      <c r="B8" s="366" t="s">
        <v>161</v>
      </c>
      <c r="C8" s="377">
        <v>43040</v>
      </c>
      <c r="D8" s="154">
        <v>44055</v>
      </c>
      <c r="E8" s="139">
        <f t="shared" si="2"/>
        <v>1015</v>
      </c>
      <c r="F8" s="127">
        <f t="shared" si="3"/>
        <v>2.358271375464684E-2</v>
      </c>
      <c r="G8" s="211">
        <f t="shared" si="0"/>
        <v>0.12090731948294316</v>
      </c>
      <c r="H8" s="377">
        <v>319860</v>
      </c>
      <c r="I8" s="154">
        <v>331565</v>
      </c>
      <c r="J8" s="139">
        <f t="shared" si="4"/>
        <v>11705</v>
      </c>
      <c r="K8" s="127">
        <f t="shared" si="5"/>
        <v>3.6594134934033642E-2</v>
      </c>
      <c r="L8" s="212">
        <f t="shared" si="1"/>
        <v>0.12420746634600076</v>
      </c>
      <c r="M8" s="213">
        <f t="shared" si="6"/>
        <v>47070</v>
      </c>
      <c r="N8" s="139">
        <f t="shared" si="7"/>
        <v>48120</v>
      </c>
      <c r="O8" s="139">
        <f t="shared" si="8"/>
        <v>1050</v>
      </c>
      <c r="P8" s="127">
        <f t="shared" si="9"/>
        <v>2.2307202039515615E-2</v>
      </c>
      <c r="Q8" s="211">
        <f t="shared" si="10"/>
        <v>0.12155045025701908</v>
      </c>
    </row>
    <row r="9" spans="2:17" x14ac:dyDescent="0.25">
      <c r="B9" s="366" t="s">
        <v>162</v>
      </c>
      <c r="C9" s="377">
        <v>13205</v>
      </c>
      <c r="D9" s="154">
        <v>13340</v>
      </c>
      <c r="E9" s="139">
        <f t="shared" si="2"/>
        <v>135</v>
      </c>
      <c r="F9" s="127">
        <f t="shared" si="3"/>
        <v>1.0223400227186671E-2</v>
      </c>
      <c r="G9" s="211">
        <f t="shared" si="0"/>
        <v>3.6611137031039874E-2</v>
      </c>
      <c r="H9" s="377">
        <v>75075</v>
      </c>
      <c r="I9" s="154">
        <v>75755</v>
      </c>
      <c r="J9" s="139">
        <f t="shared" si="4"/>
        <v>680</v>
      </c>
      <c r="K9" s="127">
        <f t="shared" si="5"/>
        <v>9.0576090576090576E-3</v>
      </c>
      <c r="L9" s="212">
        <f t="shared" si="1"/>
        <v>2.8378558089790201E-2</v>
      </c>
      <c r="M9" s="213">
        <f t="shared" si="6"/>
        <v>14300</v>
      </c>
      <c r="N9" s="139">
        <f t="shared" si="7"/>
        <v>14455</v>
      </c>
      <c r="O9" s="139">
        <f t="shared" si="8"/>
        <v>155</v>
      </c>
      <c r="P9" s="127">
        <f t="shared" si="9"/>
        <v>1.0839160839160839E-2</v>
      </c>
      <c r="Q9" s="211">
        <f t="shared" si="10"/>
        <v>3.6513128812660244E-2</v>
      </c>
    </row>
    <row r="10" spans="2:17" x14ac:dyDescent="0.25">
      <c r="B10" s="366" t="s">
        <v>163</v>
      </c>
      <c r="C10" s="377">
        <v>16545</v>
      </c>
      <c r="D10" s="154">
        <v>16250</v>
      </c>
      <c r="E10" s="139">
        <f t="shared" si="2"/>
        <v>-295</v>
      </c>
      <c r="F10" s="127">
        <f t="shared" si="3"/>
        <v>-1.7830160169235418E-2</v>
      </c>
      <c r="G10" s="211">
        <f t="shared" si="0"/>
        <v>4.4597524494332685E-2</v>
      </c>
      <c r="H10" s="377">
        <v>103415</v>
      </c>
      <c r="I10" s="154">
        <v>102560</v>
      </c>
      <c r="J10" s="139">
        <f t="shared" si="4"/>
        <v>-855</v>
      </c>
      <c r="K10" s="127">
        <f t="shared" si="5"/>
        <v>-8.2676594304501288E-3</v>
      </c>
      <c r="L10" s="212">
        <f t="shared" si="1"/>
        <v>3.8419971192513801E-2</v>
      </c>
      <c r="M10" s="213">
        <f t="shared" si="6"/>
        <v>17905</v>
      </c>
      <c r="N10" s="139">
        <f t="shared" si="7"/>
        <v>17570</v>
      </c>
      <c r="O10" s="139">
        <f t="shared" si="8"/>
        <v>-335</v>
      </c>
      <c r="P10" s="127">
        <f t="shared" si="9"/>
        <v>-1.8709857581681096E-2</v>
      </c>
      <c r="Q10" s="211">
        <f t="shared" si="10"/>
        <v>4.438157545751923E-2</v>
      </c>
    </row>
    <row r="11" spans="2:17" x14ac:dyDescent="0.25">
      <c r="B11" s="366" t="s">
        <v>164</v>
      </c>
      <c r="C11" s="377">
        <v>28590</v>
      </c>
      <c r="D11" s="154">
        <v>28885</v>
      </c>
      <c r="E11" s="139">
        <f t="shared" si="2"/>
        <v>295</v>
      </c>
      <c r="F11" s="127">
        <f t="shared" si="3"/>
        <v>1.0318293109478838E-2</v>
      </c>
      <c r="G11" s="211">
        <f t="shared" si="0"/>
        <v>7.9273815078079971E-2</v>
      </c>
      <c r="H11" s="377">
        <v>196800</v>
      </c>
      <c r="I11" s="154">
        <v>201915</v>
      </c>
      <c r="J11" s="139">
        <f t="shared" si="4"/>
        <v>5115</v>
      </c>
      <c r="K11" s="127">
        <f t="shared" si="5"/>
        <v>2.5990853658536584E-2</v>
      </c>
      <c r="L11" s="212">
        <f t="shared" si="1"/>
        <v>7.5639318285261548E-2</v>
      </c>
      <c r="M11" s="213">
        <f t="shared" si="6"/>
        <v>30390</v>
      </c>
      <c r="N11" s="139">
        <f t="shared" si="7"/>
        <v>30685</v>
      </c>
      <c r="O11" s="139">
        <f t="shared" si="8"/>
        <v>295</v>
      </c>
      <c r="P11" s="127">
        <f t="shared" si="9"/>
        <v>9.7071405067456398E-3</v>
      </c>
      <c r="Q11" s="211">
        <f t="shared" si="10"/>
        <v>7.7509882920545115E-2</v>
      </c>
    </row>
    <row r="12" spans="2:17" x14ac:dyDescent="0.25">
      <c r="B12" s="366" t="s">
        <v>165</v>
      </c>
      <c r="C12" s="377">
        <v>22945</v>
      </c>
      <c r="D12" s="154">
        <v>21210</v>
      </c>
      <c r="E12" s="139">
        <f t="shared" si="2"/>
        <v>-1735</v>
      </c>
      <c r="F12" s="127">
        <f t="shared" si="3"/>
        <v>-7.5615602527783835E-2</v>
      </c>
      <c r="G12" s="211">
        <f t="shared" si="0"/>
        <v>5.8210061201525921E-2</v>
      </c>
      <c r="H12" s="377">
        <v>109290</v>
      </c>
      <c r="I12" s="154">
        <v>108985</v>
      </c>
      <c r="J12" s="139">
        <f t="shared" si="4"/>
        <v>-305</v>
      </c>
      <c r="K12" s="127">
        <f t="shared" si="5"/>
        <v>-2.7907402324091864E-3</v>
      </c>
      <c r="L12" s="212">
        <f t="shared" si="1"/>
        <v>4.0826838537598636E-2</v>
      </c>
      <c r="M12" s="213">
        <f t="shared" si="6"/>
        <v>26300</v>
      </c>
      <c r="N12" s="139">
        <f t="shared" si="7"/>
        <v>24220</v>
      </c>
      <c r="O12" s="139">
        <f t="shared" si="8"/>
        <v>-2080</v>
      </c>
      <c r="P12" s="127">
        <f t="shared" si="9"/>
        <v>-7.9087452471482883E-2</v>
      </c>
      <c r="Q12" s="211">
        <f t="shared" si="10"/>
        <v>6.1179382901600216E-2</v>
      </c>
    </row>
    <row r="13" spans="2:17" x14ac:dyDescent="0.25">
      <c r="B13" s="366" t="s">
        <v>166</v>
      </c>
      <c r="C13" s="377">
        <v>20300</v>
      </c>
      <c r="D13" s="154">
        <v>20720</v>
      </c>
      <c r="E13" s="139">
        <f t="shared" si="2"/>
        <v>420</v>
      </c>
      <c r="F13" s="127">
        <f t="shared" si="3"/>
        <v>2.0689655172413793E-2</v>
      </c>
      <c r="G13" s="211">
        <f t="shared" si="0"/>
        <v>5.6865274309081427E-2</v>
      </c>
      <c r="H13" s="377">
        <v>150290</v>
      </c>
      <c r="I13" s="154">
        <v>153105</v>
      </c>
      <c r="J13" s="139">
        <f t="shared" si="4"/>
        <v>2815</v>
      </c>
      <c r="K13" s="127">
        <f t="shared" si="5"/>
        <v>1.8730454454720873E-2</v>
      </c>
      <c r="L13" s="212">
        <f t="shared" si="1"/>
        <v>5.7354618656687062E-2</v>
      </c>
      <c r="M13" s="213">
        <f t="shared" si="6"/>
        <v>21630</v>
      </c>
      <c r="N13" s="139">
        <f t="shared" si="7"/>
        <v>22105</v>
      </c>
      <c r="O13" s="139">
        <f t="shared" si="8"/>
        <v>475</v>
      </c>
      <c r="P13" s="127">
        <f t="shared" si="9"/>
        <v>2.1960240406842347E-2</v>
      </c>
      <c r="Q13" s="211">
        <f t="shared" si="10"/>
        <v>5.5836922338557915E-2</v>
      </c>
    </row>
    <row r="14" spans="2:17" x14ac:dyDescent="0.25">
      <c r="B14" s="366" t="s">
        <v>167</v>
      </c>
      <c r="C14" s="377">
        <v>20670</v>
      </c>
      <c r="D14" s="154">
        <v>20480</v>
      </c>
      <c r="E14" s="139">
        <f t="shared" si="2"/>
        <v>-190</v>
      </c>
      <c r="F14" s="127">
        <f t="shared" si="3"/>
        <v>-9.1920657958393815E-3</v>
      </c>
      <c r="G14" s="211">
        <f t="shared" si="0"/>
        <v>5.6206603178088205E-2</v>
      </c>
      <c r="H14" s="377">
        <v>217025</v>
      </c>
      <c r="I14" s="154">
        <v>219145</v>
      </c>
      <c r="J14" s="139">
        <f t="shared" si="4"/>
        <v>2120</v>
      </c>
      <c r="K14" s="127">
        <f t="shared" si="5"/>
        <v>9.7684598548554314E-3</v>
      </c>
      <c r="L14" s="212">
        <f t="shared" si="1"/>
        <v>8.2093843476827577E-2</v>
      </c>
      <c r="M14" s="213">
        <f t="shared" si="6"/>
        <v>22195</v>
      </c>
      <c r="N14" s="139">
        <f t="shared" si="7"/>
        <v>21985</v>
      </c>
      <c r="O14" s="139">
        <f t="shared" si="8"/>
        <v>-210</v>
      </c>
      <c r="P14" s="127">
        <f t="shared" si="9"/>
        <v>-9.4615904482991658E-3</v>
      </c>
      <c r="Q14" s="211">
        <f t="shared" si="10"/>
        <v>5.5533804008739911E-2</v>
      </c>
    </row>
    <row r="15" spans="2:17" x14ac:dyDescent="0.25">
      <c r="B15" s="366" t="s">
        <v>168</v>
      </c>
      <c r="C15" s="377">
        <v>7180</v>
      </c>
      <c r="D15" s="154">
        <v>7690</v>
      </c>
      <c r="E15" s="139">
        <f t="shared" si="2"/>
        <v>510</v>
      </c>
      <c r="F15" s="127">
        <f t="shared" si="3"/>
        <v>7.1030640668523673E-2</v>
      </c>
      <c r="G15" s="211">
        <f t="shared" si="0"/>
        <v>2.1104920822241129E-2</v>
      </c>
      <c r="H15" s="377">
        <v>55715</v>
      </c>
      <c r="I15" s="154">
        <v>58410</v>
      </c>
      <c r="J15" s="139">
        <f t="shared" si="4"/>
        <v>2695</v>
      </c>
      <c r="K15" s="127">
        <f t="shared" si="5"/>
        <v>4.8371174728529122E-2</v>
      </c>
      <c r="L15" s="212">
        <f t="shared" si="1"/>
        <v>2.1880952782319919E-2</v>
      </c>
      <c r="M15" s="213">
        <f t="shared" si="6"/>
        <v>7615</v>
      </c>
      <c r="N15" s="139">
        <f t="shared" si="7"/>
        <v>8155</v>
      </c>
      <c r="O15" s="139">
        <f t="shared" si="8"/>
        <v>540</v>
      </c>
      <c r="P15" s="127">
        <f t="shared" si="9"/>
        <v>7.091267235718976E-2</v>
      </c>
      <c r="Q15" s="211">
        <f t="shared" si="10"/>
        <v>2.0599416497215101E-2</v>
      </c>
    </row>
    <row r="16" spans="2:17" x14ac:dyDescent="0.25">
      <c r="B16" s="366" t="s">
        <v>169</v>
      </c>
      <c r="C16" s="377">
        <v>12310</v>
      </c>
      <c r="D16" s="154">
        <v>12655</v>
      </c>
      <c r="E16" s="139">
        <f t="shared" si="2"/>
        <v>345</v>
      </c>
      <c r="F16" s="127">
        <f t="shared" si="3"/>
        <v>2.8025995125913892E-2</v>
      </c>
      <c r="G16" s="211">
        <f t="shared" si="0"/>
        <v>3.4731179844663389E-2</v>
      </c>
      <c r="H16" s="377">
        <v>93180</v>
      </c>
      <c r="I16" s="154">
        <v>96405</v>
      </c>
      <c r="J16" s="139">
        <f t="shared" si="4"/>
        <v>3225</v>
      </c>
      <c r="K16" s="127">
        <f t="shared" si="5"/>
        <v>3.461043142305216E-2</v>
      </c>
      <c r="L16" s="212">
        <f t="shared" si="1"/>
        <v>3.6114248467378048E-2</v>
      </c>
      <c r="M16" s="213">
        <f t="shared" si="6"/>
        <v>13265</v>
      </c>
      <c r="N16" s="139">
        <f t="shared" si="7"/>
        <v>13630</v>
      </c>
      <c r="O16" s="139">
        <f t="shared" si="8"/>
        <v>365</v>
      </c>
      <c r="P16" s="127">
        <f t="shared" si="9"/>
        <v>2.7516019600452319E-2</v>
      </c>
      <c r="Q16" s="211">
        <f t="shared" si="10"/>
        <v>3.4429190295161477E-2</v>
      </c>
    </row>
    <row r="17" spans="2:24" x14ac:dyDescent="0.25">
      <c r="B17" s="366" t="s">
        <v>170</v>
      </c>
      <c r="C17" s="377">
        <v>55025</v>
      </c>
      <c r="D17" s="154">
        <v>53475</v>
      </c>
      <c r="E17" s="139">
        <f t="shared" si="2"/>
        <v>-1550</v>
      </c>
      <c r="F17" s="127">
        <f t="shared" si="3"/>
        <v>-2.8169014084507043E-2</v>
      </c>
      <c r="G17" s="211">
        <f t="shared" si="0"/>
        <v>0.1467601613744271</v>
      </c>
      <c r="H17" s="377">
        <v>478825</v>
      </c>
      <c r="I17" s="154">
        <v>468165</v>
      </c>
      <c r="J17" s="139">
        <f t="shared" si="4"/>
        <v>-10660</v>
      </c>
      <c r="K17" s="127">
        <f t="shared" si="5"/>
        <v>-2.2262830888111523E-2</v>
      </c>
      <c r="L17" s="212">
        <f t="shared" si="1"/>
        <v>0.17537915184617028</v>
      </c>
      <c r="M17" s="213">
        <f t="shared" si="6"/>
        <v>59175</v>
      </c>
      <c r="N17" s="139">
        <f t="shared" si="7"/>
        <v>58085</v>
      </c>
      <c r="O17" s="139">
        <f t="shared" si="8"/>
        <v>-1090</v>
      </c>
      <c r="P17" s="127">
        <f t="shared" si="9"/>
        <v>-1.8419940853400929E-2</v>
      </c>
      <c r="Q17" s="211">
        <f t="shared" si="10"/>
        <v>0.1467219015623224</v>
      </c>
    </row>
    <row r="18" spans="2:24" x14ac:dyDescent="0.25">
      <c r="B18" s="366" t="s">
        <v>171</v>
      </c>
      <c r="C18" s="377">
        <v>30165</v>
      </c>
      <c r="D18" s="154">
        <v>30370</v>
      </c>
      <c r="E18" s="139">
        <f t="shared" si="2"/>
        <v>205</v>
      </c>
      <c r="F18" s="127">
        <f t="shared" si="3"/>
        <v>6.7959555776562243E-3</v>
      </c>
      <c r="G18" s="211">
        <f t="shared" si="0"/>
        <v>8.3349342701100532E-2</v>
      </c>
      <c r="H18" s="377">
        <v>228185</v>
      </c>
      <c r="I18" s="154">
        <v>223570</v>
      </c>
      <c r="J18" s="139">
        <f t="shared" si="4"/>
        <v>-4615</v>
      </c>
      <c r="K18" s="127">
        <f t="shared" si="5"/>
        <v>-2.0224817582224948E-2</v>
      </c>
      <c r="L18" s="212">
        <f t="shared" si="1"/>
        <v>8.3751491414882126E-2</v>
      </c>
      <c r="M18" s="213">
        <f t="shared" si="6"/>
        <v>32625</v>
      </c>
      <c r="N18" s="139">
        <f t="shared" si="7"/>
        <v>34400</v>
      </c>
      <c r="O18" s="139">
        <f t="shared" si="8"/>
        <v>1775</v>
      </c>
      <c r="P18" s="127">
        <f t="shared" si="9"/>
        <v>5.4406130268199231E-2</v>
      </c>
      <c r="Q18" s="211">
        <f t="shared" si="10"/>
        <v>8.6893921214494102E-2</v>
      </c>
    </row>
    <row r="19" spans="2:24" x14ac:dyDescent="0.25">
      <c r="B19" s="366" t="s">
        <v>172</v>
      </c>
      <c r="C19" s="377">
        <v>1375</v>
      </c>
      <c r="D19" s="154">
        <v>1400</v>
      </c>
      <c r="E19" s="139">
        <f t="shared" si="2"/>
        <v>25</v>
      </c>
      <c r="F19" s="127">
        <f t="shared" si="3"/>
        <v>1.8181818181818181E-2</v>
      </c>
      <c r="G19" s="211">
        <f t="shared" si="0"/>
        <v>3.8422482641271233E-3</v>
      </c>
      <c r="H19" s="377">
        <v>7150</v>
      </c>
      <c r="I19" s="154">
        <v>7300</v>
      </c>
      <c r="J19" s="139">
        <f t="shared" si="4"/>
        <v>150</v>
      </c>
      <c r="K19" s="127">
        <f t="shared" si="5"/>
        <v>2.097902097902098E-2</v>
      </c>
      <c r="L19" s="212">
        <f t="shared" si="1"/>
        <v>2.7346508356605962E-3</v>
      </c>
      <c r="M19" s="213">
        <f t="shared" si="6"/>
        <v>1470</v>
      </c>
      <c r="N19" s="139">
        <f t="shared" si="7"/>
        <v>1485</v>
      </c>
      <c r="O19" s="139">
        <f t="shared" si="8"/>
        <v>15</v>
      </c>
      <c r="P19" s="127">
        <f t="shared" si="9"/>
        <v>1.020408163265306E-2</v>
      </c>
      <c r="Q19" s="211">
        <f t="shared" si="10"/>
        <v>3.7510893314977836E-3</v>
      </c>
    </row>
    <row r="20" spans="2:24" x14ac:dyDescent="0.25">
      <c r="B20" s="366" t="s">
        <v>173</v>
      </c>
      <c r="C20" s="377">
        <v>6975</v>
      </c>
      <c r="D20" s="154">
        <v>6355</v>
      </c>
      <c r="E20" s="139">
        <f t="shared" si="2"/>
        <v>-620</v>
      </c>
      <c r="F20" s="127">
        <f t="shared" si="3"/>
        <v>-8.8888888888888892E-2</v>
      </c>
      <c r="G20" s="211">
        <f t="shared" si="0"/>
        <v>1.7441062656091334E-2</v>
      </c>
      <c r="H20" s="377">
        <v>48300</v>
      </c>
      <c r="I20" s="154">
        <v>43960</v>
      </c>
      <c r="J20" s="139">
        <f t="shared" si="4"/>
        <v>-4340</v>
      </c>
      <c r="K20" s="127">
        <f t="shared" si="5"/>
        <v>-8.9855072463768115E-2</v>
      </c>
      <c r="L20" s="212">
        <f t="shared" si="1"/>
        <v>1.6467842566526E-2</v>
      </c>
      <c r="M20" s="213">
        <f t="shared" si="6"/>
        <v>7480</v>
      </c>
      <c r="N20" s="139">
        <f t="shared" si="7"/>
        <v>6845</v>
      </c>
      <c r="O20" s="139">
        <f t="shared" si="8"/>
        <v>-635</v>
      </c>
      <c r="P20" s="127">
        <f t="shared" si="9"/>
        <v>-8.4893048128342252E-2</v>
      </c>
      <c r="Q20" s="211">
        <f t="shared" si="10"/>
        <v>1.7290374730035238E-2</v>
      </c>
    </row>
    <row r="21" spans="2:24" x14ac:dyDescent="0.25">
      <c r="B21" s="366" t="s">
        <v>174</v>
      </c>
      <c r="C21" s="377">
        <v>17705</v>
      </c>
      <c r="D21" s="154">
        <v>16230</v>
      </c>
      <c r="E21" s="139">
        <f t="shared" si="2"/>
        <v>-1475</v>
      </c>
      <c r="F21" s="127">
        <f t="shared" si="3"/>
        <v>-8.3309799491669015E-2</v>
      </c>
      <c r="G21" s="211">
        <f t="shared" si="0"/>
        <v>4.4542635233416582E-2</v>
      </c>
      <c r="H21" s="377">
        <v>120105</v>
      </c>
      <c r="I21" s="154">
        <v>108425</v>
      </c>
      <c r="J21" s="139">
        <f t="shared" si="4"/>
        <v>-11680</v>
      </c>
      <c r="K21" s="127">
        <f t="shared" si="5"/>
        <v>-9.7248241122351281E-2</v>
      </c>
      <c r="L21" s="212">
        <f t="shared" si="1"/>
        <v>4.0617057103630158E-2</v>
      </c>
      <c r="M21" s="213">
        <f t="shared" si="6"/>
        <v>18745</v>
      </c>
      <c r="N21" s="139">
        <f t="shared" si="7"/>
        <v>17510</v>
      </c>
      <c r="O21" s="139">
        <f t="shared" si="8"/>
        <v>-1235</v>
      </c>
      <c r="P21" s="127">
        <f t="shared" si="9"/>
        <v>-6.5884235796212318E-2</v>
      </c>
      <c r="Q21" s="211">
        <f t="shared" si="10"/>
        <v>4.4230016292610225E-2</v>
      </c>
    </row>
    <row r="22" spans="2:24" ht="25.5" x14ac:dyDescent="0.25">
      <c r="B22" s="366" t="s">
        <v>175</v>
      </c>
      <c r="C22" s="378">
        <v>21010</v>
      </c>
      <c r="D22" s="379">
        <v>21715</v>
      </c>
      <c r="E22" s="214">
        <f t="shared" si="2"/>
        <v>705</v>
      </c>
      <c r="F22" s="215">
        <f t="shared" si="3"/>
        <v>3.3555449785816281E-2</v>
      </c>
      <c r="G22" s="216">
        <f t="shared" si="0"/>
        <v>5.9596015039657488E-2</v>
      </c>
      <c r="H22" s="378">
        <v>168930</v>
      </c>
      <c r="I22" s="379">
        <v>170580</v>
      </c>
      <c r="J22" s="214">
        <f t="shared" si="4"/>
        <v>1650</v>
      </c>
      <c r="K22" s="215">
        <f t="shared" si="5"/>
        <v>9.7673592612324625E-3</v>
      </c>
      <c r="L22" s="217">
        <f t="shared" si="1"/>
        <v>6.3900923225614317E-2</v>
      </c>
      <c r="M22" s="213">
        <f t="shared" si="6"/>
        <v>22610</v>
      </c>
      <c r="N22" s="139">
        <f t="shared" si="7"/>
        <v>23810</v>
      </c>
      <c r="O22" s="139">
        <f t="shared" si="8"/>
        <v>1200</v>
      </c>
      <c r="P22" s="127">
        <f t="shared" si="9"/>
        <v>5.307386112339673E-2</v>
      </c>
      <c r="Q22" s="211">
        <f t="shared" si="10"/>
        <v>6.014372860805537E-2</v>
      </c>
    </row>
    <row r="23" spans="2:24" ht="15.75" thickBot="1" x14ac:dyDescent="0.3">
      <c r="B23" s="366" t="s">
        <v>389</v>
      </c>
      <c r="C23" s="369">
        <f>SUM(C5:C22)</f>
        <v>366675</v>
      </c>
      <c r="D23" s="369">
        <f>SUM(D5:D22)</f>
        <v>364370</v>
      </c>
      <c r="E23" s="218">
        <f t="shared" si="2"/>
        <v>-2305</v>
      </c>
      <c r="F23" s="219">
        <f t="shared" si="3"/>
        <v>-6.2862207677098249E-3</v>
      </c>
      <c r="G23" s="220"/>
      <c r="H23" s="369">
        <f>SUM(H5:H22)</f>
        <v>2668810</v>
      </c>
      <c r="I23" s="369">
        <f>SUM(I5:I22)</f>
        <v>2669445</v>
      </c>
      <c r="J23" s="218">
        <f t="shared" si="4"/>
        <v>635</v>
      </c>
      <c r="K23" s="219">
        <f t="shared" si="5"/>
        <v>2.3793376073980539E-4</v>
      </c>
      <c r="L23" s="221"/>
      <c r="M23" s="369">
        <f>SUM(M5:M22)</f>
        <v>395695</v>
      </c>
      <c r="N23" s="369">
        <f>SUM(N5:N22)</f>
        <v>395885</v>
      </c>
      <c r="O23" s="218">
        <f t="shared" si="8"/>
        <v>190</v>
      </c>
      <c r="P23" s="219">
        <f t="shared" si="9"/>
        <v>4.8016780601220634E-4</v>
      </c>
      <c r="Q23" s="222"/>
    </row>
    <row r="28" spans="2:24" x14ac:dyDescent="0.25">
      <c r="B28" s="93" t="s">
        <v>485</v>
      </c>
      <c r="J28" s="93" t="s">
        <v>90</v>
      </c>
      <c r="R28" s="93" t="s">
        <v>113</v>
      </c>
    </row>
    <row r="29" spans="2:24" ht="25.5" customHeight="1" x14ac:dyDescent="0.25">
      <c r="B29" s="195" t="s">
        <v>153</v>
      </c>
      <c r="C29" s="201">
        <v>2016</v>
      </c>
      <c r="D29" s="201">
        <v>2017</v>
      </c>
      <c r="E29" s="201">
        <v>2018</v>
      </c>
      <c r="F29" s="363" t="s">
        <v>176</v>
      </c>
      <c r="G29" s="363" t="s">
        <v>177</v>
      </c>
      <c r="H29" s="363" t="s">
        <v>157</v>
      </c>
      <c r="J29" s="195" t="s">
        <v>153</v>
      </c>
      <c r="K29" s="38">
        <v>2016</v>
      </c>
      <c r="L29" s="38">
        <v>2017</v>
      </c>
      <c r="M29" s="38">
        <v>2018</v>
      </c>
      <c r="N29" s="363" t="s">
        <v>176</v>
      </c>
      <c r="O29" s="363" t="s">
        <v>177</v>
      </c>
      <c r="P29" s="363" t="s">
        <v>157</v>
      </c>
      <c r="R29" s="195" t="s">
        <v>153</v>
      </c>
      <c r="S29" s="38">
        <v>2016</v>
      </c>
      <c r="T29" s="38">
        <v>2017</v>
      </c>
      <c r="U29" s="38">
        <v>2018</v>
      </c>
      <c r="V29" s="363" t="s">
        <v>176</v>
      </c>
      <c r="W29" s="363" t="s">
        <v>177</v>
      </c>
      <c r="X29" s="363" t="s">
        <v>157</v>
      </c>
    </row>
    <row r="30" spans="2:24" ht="25.5" x14ac:dyDescent="0.25">
      <c r="B30" s="367" t="s">
        <v>158</v>
      </c>
      <c r="C30" s="344">
        <v>22210</v>
      </c>
      <c r="D30" s="344">
        <v>22190</v>
      </c>
      <c r="E30" s="344">
        <v>22335</v>
      </c>
      <c r="F30" s="333">
        <f>E30-D30</f>
        <v>145</v>
      </c>
      <c r="G30" s="364">
        <f>(E30-D30)/D30</f>
        <v>6.5344749887336637E-3</v>
      </c>
      <c r="H30" s="364">
        <f>E30/$E$48</f>
        <v>6.1297582128056645E-2</v>
      </c>
      <c r="J30" s="322" t="s">
        <v>158</v>
      </c>
      <c r="K30" s="344">
        <v>98805</v>
      </c>
      <c r="L30" s="344">
        <v>98940</v>
      </c>
      <c r="M30" s="344">
        <v>99615</v>
      </c>
      <c r="N30" s="333">
        <f>M30-L30</f>
        <v>675</v>
      </c>
      <c r="O30" s="364">
        <f>(M30-L30)/L30</f>
        <v>6.8223165554881747E-3</v>
      </c>
      <c r="P30" s="364">
        <f>M30/$M$48</f>
        <v>4.2973434682449976E-2</v>
      </c>
      <c r="R30" s="322" t="s">
        <v>158</v>
      </c>
      <c r="S30" s="344">
        <v>147600</v>
      </c>
      <c r="T30" s="344">
        <v>147795</v>
      </c>
      <c r="U30" s="344">
        <v>149165</v>
      </c>
      <c r="V30" s="333">
        <f>U30-T30</f>
        <v>1370</v>
      </c>
      <c r="W30" s="364">
        <f>(U30-T30)/T30</f>
        <v>9.2695964004194994E-3</v>
      </c>
      <c r="X30" s="364">
        <f>U30/$U$48</f>
        <v>5.5878656424837372E-2</v>
      </c>
    </row>
    <row r="31" spans="2:24" ht="25.5" x14ac:dyDescent="0.25">
      <c r="B31" s="367" t="s">
        <v>159</v>
      </c>
      <c r="C31" s="344">
        <v>1750</v>
      </c>
      <c r="D31" s="344">
        <v>1805</v>
      </c>
      <c r="E31" s="344">
        <v>1900</v>
      </c>
      <c r="F31" s="333">
        <f t="shared" ref="F31:F48" si="11">E31-D31</f>
        <v>95</v>
      </c>
      <c r="G31" s="364">
        <f t="shared" ref="G31:G48" si="12">(E31-D31)/D31</f>
        <v>5.2631578947368418E-2</v>
      </c>
      <c r="H31" s="364">
        <f t="shared" ref="H31:H47" si="13">E31/$E$48</f>
        <v>5.2144797870296673E-3</v>
      </c>
      <c r="J31" s="322" t="s">
        <v>159</v>
      </c>
      <c r="K31" s="344">
        <v>10480</v>
      </c>
      <c r="L31" s="344">
        <v>10950</v>
      </c>
      <c r="M31" s="344">
        <v>11475</v>
      </c>
      <c r="N31" s="333">
        <f t="shared" ref="N31:N48" si="14">M31-L31</f>
        <v>525</v>
      </c>
      <c r="O31" s="364">
        <f t="shared" ref="O31:O48" si="15">(M31-L31)/L31</f>
        <v>4.7945205479452052E-2</v>
      </c>
      <c r="P31" s="364">
        <f t="shared" ref="P31:P47" si="16">M31/$M$48</f>
        <v>4.9502601313167046E-3</v>
      </c>
      <c r="R31" s="322" t="s">
        <v>159</v>
      </c>
      <c r="S31" s="344">
        <v>13070</v>
      </c>
      <c r="T31" s="344">
        <v>13620</v>
      </c>
      <c r="U31" s="344">
        <v>14330</v>
      </c>
      <c r="V31" s="333">
        <f t="shared" ref="V31:V48" si="17">U31-T31</f>
        <v>710</v>
      </c>
      <c r="W31" s="364">
        <f t="shared" ref="W31:W48" si="18">(U31-T31)/T31</f>
        <v>5.2129221732745964E-2</v>
      </c>
      <c r="X31" s="364">
        <f t="shared" ref="X31:X47" si="19">U31/$U$48</f>
        <v>5.368157051372102E-3</v>
      </c>
    </row>
    <row r="32" spans="2:24" x14ac:dyDescent="0.25">
      <c r="B32" s="367" t="s">
        <v>160</v>
      </c>
      <c r="C32" s="344">
        <v>25390</v>
      </c>
      <c r="D32" s="344">
        <v>25640</v>
      </c>
      <c r="E32" s="344">
        <v>25305</v>
      </c>
      <c r="F32" s="333">
        <f t="shared" si="11"/>
        <v>-335</v>
      </c>
      <c r="G32" s="364">
        <f t="shared" si="12"/>
        <v>-1.3065522620904836E-2</v>
      </c>
      <c r="H32" s="364">
        <f t="shared" si="13"/>
        <v>6.944863737409776E-2</v>
      </c>
      <c r="J32" s="322" t="s">
        <v>160</v>
      </c>
      <c r="K32" s="344">
        <v>114910</v>
      </c>
      <c r="L32" s="344">
        <v>116465</v>
      </c>
      <c r="M32" s="344">
        <v>116880</v>
      </c>
      <c r="N32" s="333">
        <f t="shared" si="14"/>
        <v>415</v>
      </c>
      <c r="O32" s="364">
        <f t="shared" si="15"/>
        <v>3.5633022796548318E-3</v>
      </c>
      <c r="P32" s="364">
        <f t="shared" si="16"/>
        <v>5.0421473128391847E-2</v>
      </c>
      <c r="R32" s="322" t="s">
        <v>160</v>
      </c>
      <c r="S32" s="344">
        <v>133250</v>
      </c>
      <c r="T32" s="344">
        <v>135250</v>
      </c>
      <c r="U32" s="344">
        <v>136105</v>
      </c>
      <c r="V32" s="333">
        <f t="shared" si="17"/>
        <v>855</v>
      </c>
      <c r="W32" s="364">
        <f t="shared" si="18"/>
        <v>6.3216266173752311E-3</v>
      </c>
      <c r="X32" s="364">
        <f t="shared" si="19"/>
        <v>5.0986253696929509E-2</v>
      </c>
    </row>
    <row r="33" spans="1:67" x14ac:dyDescent="0.25">
      <c r="B33" s="367" t="s">
        <v>161</v>
      </c>
      <c r="C33" s="344">
        <v>40800</v>
      </c>
      <c r="D33" s="344">
        <v>43040</v>
      </c>
      <c r="E33" s="344">
        <v>44055</v>
      </c>
      <c r="F33" s="333">
        <f t="shared" si="11"/>
        <v>1015</v>
      </c>
      <c r="G33" s="364">
        <f t="shared" si="12"/>
        <v>2.358271375464684E-2</v>
      </c>
      <c r="H33" s="364">
        <f t="shared" si="13"/>
        <v>0.12090731948294316</v>
      </c>
      <c r="J33" s="322" t="s">
        <v>161</v>
      </c>
      <c r="K33" s="344">
        <v>261545</v>
      </c>
      <c r="L33" s="344">
        <v>277815</v>
      </c>
      <c r="M33" s="344">
        <v>288200</v>
      </c>
      <c r="N33" s="333">
        <f t="shared" si="14"/>
        <v>10385</v>
      </c>
      <c r="O33" s="364">
        <f t="shared" si="15"/>
        <v>3.7380990947213075E-2</v>
      </c>
      <c r="P33" s="364">
        <f t="shared" si="16"/>
        <v>0.12432810194731801</v>
      </c>
      <c r="R33" s="322" t="s">
        <v>161</v>
      </c>
      <c r="S33" s="344">
        <v>301855</v>
      </c>
      <c r="T33" s="344">
        <v>319860</v>
      </c>
      <c r="U33" s="344">
        <v>331565</v>
      </c>
      <c r="V33" s="333">
        <f t="shared" si="17"/>
        <v>11705</v>
      </c>
      <c r="W33" s="364">
        <f t="shared" si="18"/>
        <v>3.6594134934033642E-2</v>
      </c>
      <c r="X33" s="364">
        <f t="shared" si="19"/>
        <v>0.12420746634600076</v>
      </c>
    </row>
    <row r="34" spans="1:67" x14ac:dyDescent="0.25">
      <c r="B34" s="367" t="s">
        <v>162</v>
      </c>
      <c r="C34" s="344">
        <v>12745</v>
      </c>
      <c r="D34" s="344">
        <v>13205</v>
      </c>
      <c r="E34" s="344">
        <v>13340</v>
      </c>
      <c r="F34" s="333">
        <f t="shared" si="11"/>
        <v>135</v>
      </c>
      <c r="G34" s="364">
        <f t="shared" si="12"/>
        <v>1.0223400227186671E-2</v>
      </c>
      <c r="H34" s="364">
        <f t="shared" si="13"/>
        <v>3.6611137031039874E-2</v>
      </c>
      <c r="J34" s="322" t="s">
        <v>162</v>
      </c>
      <c r="K34" s="344">
        <v>62905</v>
      </c>
      <c r="L34" s="344">
        <v>64305</v>
      </c>
      <c r="M34" s="344">
        <v>64865</v>
      </c>
      <c r="N34" s="333">
        <f t="shared" si="14"/>
        <v>560</v>
      </c>
      <c r="O34" s="364">
        <f t="shared" si="15"/>
        <v>8.7084985615426477E-3</v>
      </c>
      <c r="P34" s="364">
        <f t="shared" si="16"/>
        <v>2.7982450842514862E-2</v>
      </c>
      <c r="R34" s="322" t="s">
        <v>162</v>
      </c>
      <c r="S34" s="344">
        <v>73460</v>
      </c>
      <c r="T34" s="344">
        <v>75075</v>
      </c>
      <c r="U34" s="344">
        <v>75755</v>
      </c>
      <c r="V34" s="333">
        <f t="shared" si="17"/>
        <v>680</v>
      </c>
      <c r="W34" s="364">
        <f t="shared" si="18"/>
        <v>9.0576090576090576E-3</v>
      </c>
      <c r="X34" s="364">
        <f t="shared" si="19"/>
        <v>2.8378558089790201E-2</v>
      </c>
    </row>
    <row r="35" spans="1:67" x14ac:dyDescent="0.25">
      <c r="B35" s="367" t="s">
        <v>163</v>
      </c>
      <c r="C35" s="344">
        <v>16705</v>
      </c>
      <c r="D35" s="344">
        <v>16545</v>
      </c>
      <c r="E35" s="344">
        <v>16250</v>
      </c>
      <c r="F35" s="333">
        <f t="shared" si="11"/>
        <v>-295</v>
      </c>
      <c r="G35" s="364">
        <f t="shared" si="12"/>
        <v>-1.7830160169235418E-2</v>
      </c>
      <c r="H35" s="364">
        <f t="shared" si="13"/>
        <v>4.4597524494332685E-2</v>
      </c>
      <c r="J35" s="322" t="s">
        <v>163</v>
      </c>
      <c r="K35" s="344">
        <v>92070</v>
      </c>
      <c r="L35" s="344">
        <v>91690</v>
      </c>
      <c r="M35" s="344">
        <v>90855</v>
      </c>
      <c r="N35" s="333">
        <f t="shared" si="14"/>
        <v>-835</v>
      </c>
      <c r="O35" s="364">
        <f t="shared" si="15"/>
        <v>-9.1067728214636271E-3</v>
      </c>
      <c r="P35" s="364">
        <f t="shared" si="16"/>
        <v>3.919441256913108E-2</v>
      </c>
      <c r="R35" s="322" t="s">
        <v>163</v>
      </c>
      <c r="S35" s="344">
        <v>103985</v>
      </c>
      <c r="T35" s="344">
        <v>103415</v>
      </c>
      <c r="U35" s="344">
        <v>102560</v>
      </c>
      <c r="V35" s="333">
        <f t="shared" si="17"/>
        <v>-855</v>
      </c>
      <c r="W35" s="364">
        <f t="shared" si="18"/>
        <v>-8.2676594304501288E-3</v>
      </c>
      <c r="X35" s="364">
        <f t="shared" si="19"/>
        <v>3.8419971192513801E-2</v>
      </c>
    </row>
    <row r="36" spans="1:67" x14ac:dyDescent="0.25">
      <c r="B36" s="367" t="s">
        <v>164</v>
      </c>
      <c r="C36" s="344">
        <v>28520</v>
      </c>
      <c r="D36" s="344">
        <v>28590</v>
      </c>
      <c r="E36" s="344">
        <v>28885</v>
      </c>
      <c r="F36" s="333">
        <f t="shared" si="11"/>
        <v>295</v>
      </c>
      <c r="G36" s="364">
        <f t="shared" si="12"/>
        <v>1.0318293109478838E-2</v>
      </c>
      <c r="H36" s="364">
        <f t="shared" si="13"/>
        <v>7.9273815078079971E-2</v>
      </c>
      <c r="J36" s="322" t="s">
        <v>164</v>
      </c>
      <c r="K36" s="344">
        <v>164825</v>
      </c>
      <c r="L36" s="344">
        <v>168910</v>
      </c>
      <c r="M36" s="344">
        <v>173540</v>
      </c>
      <c r="N36" s="333">
        <f t="shared" si="14"/>
        <v>4630</v>
      </c>
      <c r="O36" s="364">
        <f t="shared" si="15"/>
        <v>2.7411047303297614E-2</v>
      </c>
      <c r="P36" s="364">
        <f t="shared" si="16"/>
        <v>7.4864326203808354E-2</v>
      </c>
      <c r="R36" s="322" t="s">
        <v>164</v>
      </c>
      <c r="S36" s="344">
        <v>192395</v>
      </c>
      <c r="T36" s="344">
        <v>196800</v>
      </c>
      <c r="U36" s="344">
        <v>201915</v>
      </c>
      <c r="V36" s="333">
        <f t="shared" si="17"/>
        <v>5115</v>
      </c>
      <c r="W36" s="364">
        <f t="shared" si="18"/>
        <v>2.5990853658536584E-2</v>
      </c>
      <c r="X36" s="364">
        <f t="shared" si="19"/>
        <v>7.5639318285261548E-2</v>
      </c>
    </row>
    <row r="37" spans="1:67" ht="25.5" x14ac:dyDescent="0.25">
      <c r="B37" s="367" t="s">
        <v>165</v>
      </c>
      <c r="C37" s="344">
        <v>18695</v>
      </c>
      <c r="D37" s="344">
        <v>22945</v>
      </c>
      <c r="E37" s="344">
        <v>21210</v>
      </c>
      <c r="F37" s="333">
        <f t="shared" si="11"/>
        <v>-1735</v>
      </c>
      <c r="G37" s="364">
        <f t="shared" si="12"/>
        <v>-7.5615602527783835E-2</v>
      </c>
      <c r="H37" s="364">
        <f t="shared" si="13"/>
        <v>5.8210061201525921E-2</v>
      </c>
      <c r="J37" s="322" t="s">
        <v>165</v>
      </c>
      <c r="K37" s="344">
        <v>81955</v>
      </c>
      <c r="L37" s="344">
        <v>97620</v>
      </c>
      <c r="M37" s="344">
        <v>97245</v>
      </c>
      <c r="N37" s="333">
        <f t="shared" si="14"/>
        <v>-375</v>
      </c>
      <c r="O37" s="364">
        <f t="shared" si="15"/>
        <v>-3.8414259373079286E-3</v>
      </c>
      <c r="P37" s="364">
        <f t="shared" si="16"/>
        <v>4.1951028014805485E-2</v>
      </c>
      <c r="R37" s="322" t="s">
        <v>165</v>
      </c>
      <c r="S37" s="344">
        <v>92860</v>
      </c>
      <c r="T37" s="344">
        <v>109290</v>
      </c>
      <c r="U37" s="344">
        <v>108985</v>
      </c>
      <c r="V37" s="333">
        <f t="shared" si="17"/>
        <v>-305</v>
      </c>
      <c r="W37" s="364">
        <f t="shared" si="18"/>
        <v>-2.7907402324091864E-3</v>
      </c>
      <c r="X37" s="364">
        <f t="shared" si="19"/>
        <v>4.0826838537598636E-2</v>
      </c>
    </row>
    <row r="38" spans="1:67" ht="25.5" x14ac:dyDescent="0.25">
      <c r="B38" s="367" t="s">
        <v>166</v>
      </c>
      <c r="C38" s="344">
        <v>20005</v>
      </c>
      <c r="D38" s="344">
        <v>20300</v>
      </c>
      <c r="E38" s="344">
        <v>20720</v>
      </c>
      <c r="F38" s="333">
        <f t="shared" si="11"/>
        <v>420</v>
      </c>
      <c r="G38" s="364">
        <f t="shared" si="12"/>
        <v>2.0689655172413793E-2</v>
      </c>
      <c r="H38" s="364">
        <f t="shared" si="13"/>
        <v>5.6865274309081427E-2</v>
      </c>
      <c r="J38" s="322" t="s">
        <v>166</v>
      </c>
      <c r="K38" s="344">
        <v>122375</v>
      </c>
      <c r="L38" s="344">
        <v>124355</v>
      </c>
      <c r="M38" s="344">
        <v>126685</v>
      </c>
      <c r="N38" s="333">
        <f t="shared" si="14"/>
        <v>2330</v>
      </c>
      <c r="O38" s="364">
        <f t="shared" si="15"/>
        <v>1.8736681275380966E-2</v>
      </c>
      <c r="P38" s="364">
        <f t="shared" si="16"/>
        <v>5.4651303244954832E-2</v>
      </c>
      <c r="R38" s="322" t="s">
        <v>166</v>
      </c>
      <c r="S38" s="344">
        <v>148020</v>
      </c>
      <c r="T38" s="344">
        <v>150290</v>
      </c>
      <c r="U38" s="344">
        <v>153105</v>
      </c>
      <c r="V38" s="333">
        <f t="shared" si="17"/>
        <v>2815</v>
      </c>
      <c r="W38" s="364">
        <f t="shared" si="18"/>
        <v>1.8730454454720873E-2</v>
      </c>
      <c r="X38" s="364">
        <f t="shared" si="19"/>
        <v>5.7354618656687062E-2</v>
      </c>
    </row>
    <row r="39" spans="1:67" ht="25.5" x14ac:dyDescent="0.25">
      <c r="B39" s="367" t="s">
        <v>167</v>
      </c>
      <c r="C39" s="344">
        <v>19325</v>
      </c>
      <c r="D39" s="344">
        <v>20670</v>
      </c>
      <c r="E39" s="344">
        <v>20480</v>
      </c>
      <c r="F39" s="333">
        <f t="shared" si="11"/>
        <v>-190</v>
      </c>
      <c r="G39" s="364">
        <f t="shared" si="12"/>
        <v>-9.1920657958393815E-3</v>
      </c>
      <c r="H39" s="364">
        <f t="shared" si="13"/>
        <v>5.6206603178088205E-2</v>
      </c>
      <c r="J39" s="322" t="s">
        <v>167</v>
      </c>
      <c r="K39" s="344">
        <v>191185</v>
      </c>
      <c r="L39" s="344">
        <v>200460</v>
      </c>
      <c r="M39" s="344">
        <v>202500</v>
      </c>
      <c r="N39" s="333">
        <f t="shared" si="14"/>
        <v>2040</v>
      </c>
      <c r="O39" s="364">
        <f t="shared" si="15"/>
        <v>1.0176593834181383E-2</v>
      </c>
      <c r="P39" s="364">
        <f t="shared" si="16"/>
        <v>8.735753172911831E-2</v>
      </c>
      <c r="R39" s="322" t="s">
        <v>167</v>
      </c>
      <c r="S39" s="344">
        <v>206960</v>
      </c>
      <c r="T39" s="344">
        <v>217025</v>
      </c>
      <c r="U39" s="344">
        <v>219145</v>
      </c>
      <c r="V39" s="333">
        <f t="shared" si="17"/>
        <v>2120</v>
      </c>
      <c r="W39" s="364">
        <f t="shared" si="18"/>
        <v>9.7684598548554314E-3</v>
      </c>
      <c r="X39" s="364">
        <f t="shared" si="19"/>
        <v>8.2093843476827577E-2</v>
      </c>
    </row>
    <row r="40" spans="1:67" x14ac:dyDescent="0.25">
      <c r="B40" s="367" t="s">
        <v>168</v>
      </c>
      <c r="C40" s="344">
        <v>6745</v>
      </c>
      <c r="D40" s="344">
        <v>7180</v>
      </c>
      <c r="E40" s="344">
        <v>7690</v>
      </c>
      <c r="F40" s="333">
        <f t="shared" si="11"/>
        <v>510</v>
      </c>
      <c r="G40" s="364">
        <f t="shared" si="12"/>
        <v>7.1030640668523673E-2</v>
      </c>
      <c r="H40" s="364">
        <f t="shared" si="13"/>
        <v>2.1104920822241129E-2</v>
      </c>
      <c r="J40" s="322" t="s">
        <v>168</v>
      </c>
      <c r="K40" s="344">
        <v>46860</v>
      </c>
      <c r="L40" s="344">
        <v>49875</v>
      </c>
      <c r="M40" s="344">
        <v>52320</v>
      </c>
      <c r="N40" s="333">
        <f t="shared" si="14"/>
        <v>2445</v>
      </c>
      <c r="O40" s="364">
        <f t="shared" si="15"/>
        <v>4.9022556390977447E-2</v>
      </c>
      <c r="P40" s="364">
        <f t="shared" si="16"/>
        <v>2.2570597827493679E-2</v>
      </c>
      <c r="R40" s="322" t="s">
        <v>168</v>
      </c>
      <c r="S40" s="344">
        <v>52435</v>
      </c>
      <c r="T40" s="344">
        <v>55715</v>
      </c>
      <c r="U40" s="344">
        <v>58410</v>
      </c>
      <c r="V40" s="333">
        <f t="shared" si="17"/>
        <v>2695</v>
      </c>
      <c r="W40" s="364">
        <f t="shared" si="18"/>
        <v>4.8371174728529122E-2</v>
      </c>
      <c r="X40" s="364">
        <f t="shared" si="19"/>
        <v>2.1880952782319919E-2</v>
      </c>
    </row>
    <row r="41" spans="1:67" x14ac:dyDescent="0.25">
      <c r="B41" s="367" t="s">
        <v>169</v>
      </c>
      <c r="C41" s="344">
        <v>12015</v>
      </c>
      <c r="D41" s="344">
        <v>12310</v>
      </c>
      <c r="E41" s="344">
        <v>12655</v>
      </c>
      <c r="F41" s="333">
        <f t="shared" si="11"/>
        <v>345</v>
      </c>
      <c r="G41" s="364">
        <f t="shared" si="12"/>
        <v>2.8025995125913892E-2</v>
      </c>
      <c r="H41" s="364">
        <f t="shared" si="13"/>
        <v>3.4731179844663389E-2</v>
      </c>
      <c r="J41" s="322" t="s">
        <v>169</v>
      </c>
      <c r="K41" s="344">
        <v>80965</v>
      </c>
      <c r="L41" s="344">
        <v>82990</v>
      </c>
      <c r="M41" s="344">
        <v>85830</v>
      </c>
      <c r="N41" s="333">
        <f t="shared" si="14"/>
        <v>2840</v>
      </c>
      <c r="O41" s="364">
        <f t="shared" si="15"/>
        <v>3.4220990480780818E-2</v>
      </c>
      <c r="P41" s="364">
        <f t="shared" si="16"/>
        <v>3.7026651596593706E-2</v>
      </c>
      <c r="R41" s="322" t="s">
        <v>169</v>
      </c>
      <c r="S41" s="344">
        <v>90990</v>
      </c>
      <c r="T41" s="344">
        <v>93180</v>
      </c>
      <c r="U41" s="344">
        <v>96405</v>
      </c>
      <c r="V41" s="333">
        <f t="shared" si="17"/>
        <v>3225</v>
      </c>
      <c r="W41" s="364">
        <f t="shared" si="18"/>
        <v>3.461043142305216E-2</v>
      </c>
      <c r="X41" s="364">
        <f t="shared" si="19"/>
        <v>3.6114248467378048E-2</v>
      </c>
    </row>
    <row r="42" spans="1:67" ht="25.5" x14ac:dyDescent="0.25">
      <c r="B42" s="367" t="s">
        <v>170</v>
      </c>
      <c r="C42" s="344">
        <v>51735</v>
      </c>
      <c r="D42" s="344">
        <v>55025</v>
      </c>
      <c r="E42" s="344">
        <v>53475</v>
      </c>
      <c r="F42" s="333">
        <f t="shared" si="11"/>
        <v>-1550</v>
      </c>
      <c r="G42" s="364">
        <f t="shared" si="12"/>
        <v>-2.8169014084507043E-2</v>
      </c>
      <c r="H42" s="364">
        <f t="shared" si="13"/>
        <v>0.1467601613744271</v>
      </c>
      <c r="J42" s="322" t="s">
        <v>170</v>
      </c>
      <c r="K42" s="344">
        <v>408955</v>
      </c>
      <c r="L42" s="344">
        <v>428435</v>
      </c>
      <c r="M42" s="344">
        <v>418855</v>
      </c>
      <c r="N42" s="333">
        <f t="shared" si="14"/>
        <v>-9580</v>
      </c>
      <c r="O42" s="364">
        <f t="shared" si="15"/>
        <v>-2.2360451410365634E-2</v>
      </c>
      <c r="P42" s="364">
        <f t="shared" si="16"/>
        <v>0.18069204420938198</v>
      </c>
      <c r="R42" s="322" t="s">
        <v>170</v>
      </c>
      <c r="S42" s="344">
        <v>458600</v>
      </c>
      <c r="T42" s="344">
        <v>478825</v>
      </c>
      <c r="U42" s="344">
        <v>468165</v>
      </c>
      <c r="V42" s="333">
        <f t="shared" si="17"/>
        <v>-10660</v>
      </c>
      <c r="W42" s="364">
        <f t="shared" si="18"/>
        <v>-2.2262830888111523E-2</v>
      </c>
      <c r="X42" s="364">
        <f t="shared" si="19"/>
        <v>0.17537915184617028</v>
      </c>
    </row>
    <row r="43" spans="1:67" ht="25.5" x14ac:dyDescent="0.25">
      <c r="B43" s="367" t="s">
        <v>171</v>
      </c>
      <c r="C43" s="344">
        <v>28095</v>
      </c>
      <c r="D43" s="344">
        <v>30165</v>
      </c>
      <c r="E43" s="344">
        <v>30370</v>
      </c>
      <c r="F43" s="333">
        <f t="shared" si="11"/>
        <v>205</v>
      </c>
      <c r="G43" s="364">
        <f t="shared" si="12"/>
        <v>6.7959555776562243E-3</v>
      </c>
      <c r="H43" s="364">
        <f t="shared" si="13"/>
        <v>8.3349342701100532E-2</v>
      </c>
      <c r="J43" s="322" t="s">
        <v>171</v>
      </c>
      <c r="K43" s="344">
        <v>186830</v>
      </c>
      <c r="L43" s="344">
        <v>205720</v>
      </c>
      <c r="M43" s="344">
        <v>200700</v>
      </c>
      <c r="N43" s="333">
        <f t="shared" si="14"/>
        <v>-5020</v>
      </c>
      <c r="O43" s="364">
        <f t="shared" si="15"/>
        <v>-2.4402099941668288E-2</v>
      </c>
      <c r="P43" s="364">
        <f t="shared" si="16"/>
        <v>8.6581020335970593E-2</v>
      </c>
      <c r="R43" s="322" t="s">
        <v>171</v>
      </c>
      <c r="S43" s="344">
        <v>208465</v>
      </c>
      <c r="T43" s="344">
        <v>228185</v>
      </c>
      <c r="U43" s="344">
        <v>223570</v>
      </c>
      <c r="V43" s="333">
        <f t="shared" si="17"/>
        <v>-4615</v>
      </c>
      <c r="W43" s="364">
        <f t="shared" si="18"/>
        <v>-2.0224817582224948E-2</v>
      </c>
      <c r="X43" s="364">
        <f t="shared" si="19"/>
        <v>8.3751491414882126E-2</v>
      </c>
    </row>
    <row r="44" spans="1:67" ht="25.5" x14ac:dyDescent="0.25">
      <c r="B44" s="367" t="s">
        <v>172</v>
      </c>
      <c r="C44" s="344">
        <v>1340</v>
      </c>
      <c r="D44" s="344">
        <v>1375</v>
      </c>
      <c r="E44" s="344">
        <v>1400</v>
      </c>
      <c r="F44" s="333">
        <f t="shared" si="11"/>
        <v>25</v>
      </c>
      <c r="G44" s="364">
        <f t="shared" si="12"/>
        <v>1.8181818181818181E-2</v>
      </c>
      <c r="H44" s="364">
        <f t="shared" si="13"/>
        <v>3.8422482641271233E-3</v>
      </c>
      <c r="J44" s="322" t="s">
        <v>172</v>
      </c>
      <c r="K44" s="344">
        <v>6480</v>
      </c>
      <c r="L44" s="344">
        <v>6625</v>
      </c>
      <c r="M44" s="344">
        <v>6735</v>
      </c>
      <c r="N44" s="333">
        <f t="shared" si="14"/>
        <v>110</v>
      </c>
      <c r="O44" s="364">
        <f t="shared" si="15"/>
        <v>1.6603773584905661E-2</v>
      </c>
      <c r="P44" s="364">
        <f t="shared" si="16"/>
        <v>2.9054467960277128E-3</v>
      </c>
      <c r="R44" s="322" t="s">
        <v>172</v>
      </c>
      <c r="S44" s="344">
        <v>6985</v>
      </c>
      <c r="T44" s="344">
        <v>7150</v>
      </c>
      <c r="U44" s="344">
        <v>7300</v>
      </c>
      <c r="V44" s="333">
        <f t="shared" si="17"/>
        <v>150</v>
      </c>
      <c r="W44" s="364">
        <f t="shared" si="18"/>
        <v>2.097902097902098E-2</v>
      </c>
      <c r="X44" s="364">
        <f t="shared" si="19"/>
        <v>2.7346508356605962E-3</v>
      </c>
    </row>
    <row r="45" spans="1:67" x14ac:dyDescent="0.25">
      <c r="B45" s="367" t="s">
        <v>173</v>
      </c>
      <c r="C45" s="344">
        <v>6110</v>
      </c>
      <c r="D45" s="344">
        <v>6975</v>
      </c>
      <c r="E45" s="344">
        <v>6355</v>
      </c>
      <c r="F45" s="333">
        <f t="shared" si="11"/>
        <v>-620</v>
      </c>
      <c r="G45" s="364">
        <f t="shared" si="12"/>
        <v>-8.8888888888888892E-2</v>
      </c>
      <c r="H45" s="364">
        <f t="shared" si="13"/>
        <v>1.7441062656091334E-2</v>
      </c>
      <c r="J45" s="322" t="s">
        <v>173</v>
      </c>
      <c r="K45" s="344">
        <v>38040</v>
      </c>
      <c r="L45" s="344">
        <v>44215</v>
      </c>
      <c r="M45" s="344">
        <v>40030</v>
      </c>
      <c r="N45" s="333">
        <f t="shared" si="14"/>
        <v>-4185</v>
      </c>
      <c r="O45" s="364">
        <f t="shared" si="15"/>
        <v>-9.4651136492140672E-2</v>
      </c>
      <c r="P45" s="364">
        <f t="shared" si="16"/>
        <v>1.7268750593168427E-2</v>
      </c>
      <c r="R45" s="322" t="s">
        <v>173</v>
      </c>
      <c r="S45" s="344">
        <v>41850</v>
      </c>
      <c r="T45" s="344">
        <v>48300</v>
      </c>
      <c r="U45" s="344">
        <v>43960</v>
      </c>
      <c r="V45" s="333">
        <f t="shared" si="17"/>
        <v>-4340</v>
      </c>
      <c r="W45" s="364">
        <f t="shared" si="18"/>
        <v>-8.9855072463768115E-2</v>
      </c>
      <c r="X45" s="364">
        <f t="shared" si="19"/>
        <v>1.6467842566526E-2</v>
      </c>
    </row>
    <row r="46" spans="1:67" x14ac:dyDescent="0.25">
      <c r="B46" s="367" t="s">
        <v>174</v>
      </c>
      <c r="C46" s="344">
        <v>16755</v>
      </c>
      <c r="D46" s="344">
        <v>17705</v>
      </c>
      <c r="E46" s="344">
        <v>16230</v>
      </c>
      <c r="F46" s="333">
        <f t="shared" si="11"/>
        <v>-1475</v>
      </c>
      <c r="G46" s="364">
        <f t="shared" si="12"/>
        <v>-8.3309799491669015E-2</v>
      </c>
      <c r="H46" s="364">
        <f t="shared" si="13"/>
        <v>4.4542635233416582E-2</v>
      </c>
      <c r="J46" s="322" t="s">
        <v>174</v>
      </c>
      <c r="K46" s="344">
        <v>99635</v>
      </c>
      <c r="L46" s="344">
        <v>106065</v>
      </c>
      <c r="M46" s="344">
        <v>94665</v>
      </c>
      <c r="N46" s="333">
        <f t="shared" si="14"/>
        <v>-11400</v>
      </c>
      <c r="O46" s="364">
        <f t="shared" si="15"/>
        <v>-0.10748126149059539</v>
      </c>
      <c r="P46" s="364">
        <f t="shared" si="16"/>
        <v>4.0838028351293756E-2</v>
      </c>
      <c r="R46" s="322" t="s">
        <v>174</v>
      </c>
      <c r="S46" s="344">
        <v>113475</v>
      </c>
      <c r="T46" s="344">
        <v>120105</v>
      </c>
      <c r="U46" s="344">
        <v>108425</v>
      </c>
      <c r="V46" s="333">
        <f t="shared" si="17"/>
        <v>-11680</v>
      </c>
      <c r="W46" s="364">
        <f t="shared" si="18"/>
        <v>-9.7248241122351281E-2</v>
      </c>
      <c r="X46" s="364">
        <f t="shared" si="19"/>
        <v>4.0617057103630158E-2</v>
      </c>
    </row>
    <row r="47" spans="1:67" s="62" customFormat="1" ht="29.25" customHeight="1" x14ac:dyDescent="0.25">
      <c r="A47" s="223"/>
      <c r="B47" s="322" t="s">
        <v>175</v>
      </c>
      <c r="C47" s="368">
        <v>20890</v>
      </c>
      <c r="D47" s="368">
        <v>21010</v>
      </c>
      <c r="E47" s="368">
        <v>21715</v>
      </c>
      <c r="F47" s="362">
        <f t="shared" si="11"/>
        <v>705</v>
      </c>
      <c r="G47" s="365">
        <f t="shared" si="12"/>
        <v>3.3555449785816281E-2</v>
      </c>
      <c r="H47" s="365">
        <f t="shared" si="13"/>
        <v>5.9596015039657488E-2</v>
      </c>
      <c r="I47" s="223"/>
      <c r="J47" s="322" t="s">
        <v>175</v>
      </c>
      <c r="K47" s="368">
        <v>144830</v>
      </c>
      <c r="L47" s="368">
        <v>145460</v>
      </c>
      <c r="M47" s="368">
        <v>147065</v>
      </c>
      <c r="N47" s="362">
        <f t="shared" si="14"/>
        <v>1605</v>
      </c>
      <c r="O47" s="365">
        <f t="shared" si="15"/>
        <v>1.1033961226454008E-2</v>
      </c>
      <c r="P47" s="365">
        <f t="shared" si="16"/>
        <v>6.3443137796260665E-2</v>
      </c>
      <c r="Q47" s="223"/>
      <c r="R47" s="322" t="s">
        <v>175</v>
      </c>
      <c r="S47" s="368">
        <v>168255</v>
      </c>
      <c r="T47" s="368">
        <v>168930</v>
      </c>
      <c r="U47" s="368">
        <v>170580</v>
      </c>
      <c r="V47" s="362">
        <f t="shared" si="17"/>
        <v>1650</v>
      </c>
      <c r="W47" s="365">
        <f t="shared" si="18"/>
        <v>9.7673592612324625E-3</v>
      </c>
      <c r="X47" s="365">
        <f t="shared" si="19"/>
        <v>6.3900923225614317E-2</v>
      </c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</row>
    <row r="48" spans="1:67" ht="15.75" thickBot="1" x14ac:dyDescent="0.3">
      <c r="B48" s="367" t="s">
        <v>389</v>
      </c>
      <c r="C48" s="369">
        <f>SUM(C30:C47)</f>
        <v>349830</v>
      </c>
      <c r="D48" s="369">
        <f>SUM(D30:D47)</f>
        <v>366675</v>
      </c>
      <c r="E48" s="369">
        <f>SUM(E30:E47)</f>
        <v>364370</v>
      </c>
      <c r="F48" s="333">
        <f t="shared" si="11"/>
        <v>-2305</v>
      </c>
      <c r="G48" s="364">
        <f t="shared" si="12"/>
        <v>-6.2862207677098249E-3</v>
      </c>
      <c r="H48" s="364"/>
      <c r="J48" s="322" t="s">
        <v>389</v>
      </c>
      <c r="K48" s="369">
        <f>SUM(K30:K47)</f>
        <v>2213650</v>
      </c>
      <c r="L48" s="369">
        <f>SUM(L30:L47)</f>
        <v>2320895</v>
      </c>
      <c r="M48" s="369">
        <f>SUM(M30:M47)</f>
        <v>2318060</v>
      </c>
      <c r="N48" s="333">
        <f t="shared" si="14"/>
        <v>-2835</v>
      </c>
      <c r="O48" s="364">
        <f t="shared" si="15"/>
        <v>-1.2215115289575789E-3</v>
      </c>
      <c r="P48" s="363"/>
      <c r="R48" s="322" t="s">
        <v>389</v>
      </c>
      <c r="S48" s="369">
        <f>SUM(S30:S47)</f>
        <v>2554510</v>
      </c>
      <c r="T48" s="369">
        <f>SUM(T30:T47)</f>
        <v>2668810</v>
      </c>
      <c r="U48" s="369">
        <f>SUM(U30:U47)</f>
        <v>2669445</v>
      </c>
      <c r="V48" s="333">
        <f t="shared" si="17"/>
        <v>635</v>
      </c>
      <c r="W48" s="364">
        <f t="shared" si="18"/>
        <v>2.3793376073980539E-4</v>
      </c>
      <c r="X48" s="363"/>
    </row>
    <row r="52" spans="2:38" ht="51" x14ac:dyDescent="0.25">
      <c r="B52" s="341" t="s">
        <v>466</v>
      </c>
      <c r="C52" s="341" t="s">
        <v>70</v>
      </c>
      <c r="D52" s="341" t="s">
        <v>71</v>
      </c>
      <c r="E52" s="341" t="s">
        <v>72</v>
      </c>
      <c r="F52" s="341" t="s">
        <v>73</v>
      </c>
      <c r="G52" s="341" t="s">
        <v>74</v>
      </c>
      <c r="H52" s="341" t="s">
        <v>75</v>
      </c>
      <c r="I52" s="341" t="s">
        <v>76</v>
      </c>
      <c r="J52" s="341" t="s">
        <v>77</v>
      </c>
      <c r="K52" s="341" t="s">
        <v>78</v>
      </c>
      <c r="L52" s="341" t="s">
        <v>448</v>
      </c>
      <c r="M52" s="334"/>
      <c r="N52" s="334"/>
      <c r="O52" s="341" t="s">
        <v>467</v>
      </c>
      <c r="P52" s="341" t="s">
        <v>70</v>
      </c>
      <c r="Q52" s="341" t="s">
        <v>71</v>
      </c>
      <c r="R52" s="341" t="s">
        <v>72</v>
      </c>
      <c r="S52" s="341" t="s">
        <v>73</v>
      </c>
      <c r="T52" s="341" t="s">
        <v>74</v>
      </c>
      <c r="U52" s="341" t="s">
        <v>75</v>
      </c>
      <c r="V52" s="341" t="s">
        <v>76</v>
      </c>
      <c r="W52" s="341" t="s">
        <v>77</v>
      </c>
      <c r="X52" s="341" t="s">
        <v>78</v>
      </c>
      <c r="Y52" s="341" t="s">
        <v>448</v>
      </c>
      <c r="Z52" s="334"/>
      <c r="AA52" s="334"/>
      <c r="AB52" s="341" t="s">
        <v>469</v>
      </c>
      <c r="AC52" s="341" t="s">
        <v>70</v>
      </c>
      <c r="AD52" s="341" t="s">
        <v>71</v>
      </c>
      <c r="AE52" s="341" t="s">
        <v>72</v>
      </c>
      <c r="AF52" s="341" t="s">
        <v>73</v>
      </c>
      <c r="AG52" s="341" t="s">
        <v>74</v>
      </c>
      <c r="AH52" s="341" t="s">
        <v>75</v>
      </c>
      <c r="AI52" s="341" t="s">
        <v>76</v>
      </c>
      <c r="AJ52" s="341" t="s">
        <v>77</v>
      </c>
      <c r="AK52" s="341" t="s">
        <v>78</v>
      </c>
      <c r="AL52" s="341" t="s">
        <v>448</v>
      </c>
    </row>
    <row r="53" spans="2:38" ht="31.5" customHeight="1" x14ac:dyDescent="0.25">
      <c r="B53" s="332" t="s">
        <v>158</v>
      </c>
      <c r="C53" s="370">
        <v>95</v>
      </c>
      <c r="D53" s="370">
        <v>1525</v>
      </c>
      <c r="E53" s="370">
        <v>3715</v>
      </c>
      <c r="F53" s="370">
        <v>1340</v>
      </c>
      <c r="G53" s="370">
        <v>4355</v>
      </c>
      <c r="H53" s="370">
        <v>1795</v>
      </c>
      <c r="I53" s="370">
        <v>2815</v>
      </c>
      <c r="J53" s="370">
        <v>5930</v>
      </c>
      <c r="K53" s="370">
        <v>1805</v>
      </c>
      <c r="L53" s="362">
        <f>SUM(C53:K53)</f>
        <v>23375</v>
      </c>
      <c r="M53" s="334"/>
      <c r="N53" s="334"/>
      <c r="O53" s="332" t="s">
        <v>158</v>
      </c>
      <c r="P53" s="370">
        <v>85</v>
      </c>
      <c r="Q53" s="370">
        <v>1525</v>
      </c>
      <c r="R53" s="370">
        <v>3735</v>
      </c>
      <c r="S53" s="370">
        <v>1360</v>
      </c>
      <c r="T53" s="370">
        <v>4310</v>
      </c>
      <c r="U53" s="370">
        <v>1815</v>
      </c>
      <c r="V53" s="370">
        <v>2840</v>
      </c>
      <c r="W53" s="370">
        <v>5900</v>
      </c>
      <c r="X53" s="370">
        <v>1810</v>
      </c>
      <c r="Y53" s="362">
        <f>SUM(P53:X53)</f>
        <v>23380</v>
      </c>
      <c r="Z53" s="334"/>
      <c r="AA53" s="334"/>
      <c r="AB53" s="332" t="s">
        <v>158</v>
      </c>
      <c r="AC53" s="370">
        <v>80</v>
      </c>
      <c r="AD53" s="370">
        <v>1540</v>
      </c>
      <c r="AE53" s="370">
        <v>3755</v>
      </c>
      <c r="AF53" s="370">
        <v>1360</v>
      </c>
      <c r="AG53" s="370">
        <v>4320</v>
      </c>
      <c r="AH53" s="370">
        <v>1815</v>
      </c>
      <c r="AI53" s="370">
        <v>2850</v>
      </c>
      <c r="AJ53" s="370">
        <v>5975</v>
      </c>
      <c r="AK53" s="370">
        <v>1830</v>
      </c>
      <c r="AL53" s="362">
        <f>SUM(AC53:AK53)</f>
        <v>23525</v>
      </c>
    </row>
    <row r="54" spans="2:38" ht="40.5" customHeight="1" x14ac:dyDescent="0.25">
      <c r="B54" s="332" t="s">
        <v>159</v>
      </c>
      <c r="C54" s="370">
        <v>210</v>
      </c>
      <c r="D54" s="370">
        <v>165</v>
      </c>
      <c r="E54" s="370">
        <v>350</v>
      </c>
      <c r="F54" s="370">
        <v>330</v>
      </c>
      <c r="G54" s="370">
        <v>210</v>
      </c>
      <c r="H54" s="370">
        <v>165</v>
      </c>
      <c r="I54" s="370">
        <v>190</v>
      </c>
      <c r="J54" s="370">
        <v>160</v>
      </c>
      <c r="K54" s="370">
        <v>100</v>
      </c>
      <c r="L54" s="362">
        <f t="shared" ref="L54:L70" si="20">SUM(C54:K54)</f>
        <v>1880</v>
      </c>
      <c r="M54" s="334"/>
      <c r="N54" s="334"/>
      <c r="O54" s="332" t="s">
        <v>159</v>
      </c>
      <c r="P54" s="370">
        <v>225</v>
      </c>
      <c r="Q54" s="370">
        <v>185</v>
      </c>
      <c r="R54" s="370">
        <v>370</v>
      </c>
      <c r="S54" s="370">
        <v>305</v>
      </c>
      <c r="T54" s="370">
        <v>215</v>
      </c>
      <c r="U54" s="370">
        <v>170</v>
      </c>
      <c r="V54" s="370">
        <v>190</v>
      </c>
      <c r="W54" s="370">
        <v>160</v>
      </c>
      <c r="X54" s="370">
        <v>110</v>
      </c>
      <c r="Y54" s="362">
        <f t="shared" ref="Y54:Y70" si="21">SUM(P54:X54)</f>
        <v>1930</v>
      </c>
      <c r="Z54" s="334"/>
      <c r="AA54" s="334"/>
      <c r="AB54" s="332" t="s">
        <v>159</v>
      </c>
      <c r="AC54" s="370">
        <v>235</v>
      </c>
      <c r="AD54" s="370">
        <v>185</v>
      </c>
      <c r="AE54" s="370">
        <v>395</v>
      </c>
      <c r="AF54" s="370">
        <v>330</v>
      </c>
      <c r="AG54" s="370">
        <v>230</v>
      </c>
      <c r="AH54" s="370">
        <v>185</v>
      </c>
      <c r="AI54" s="370">
        <v>195</v>
      </c>
      <c r="AJ54" s="370">
        <v>165</v>
      </c>
      <c r="AK54" s="370">
        <v>115</v>
      </c>
      <c r="AL54" s="362">
        <f t="shared" ref="AL54:AL70" si="22">SUM(AC54:AK54)</f>
        <v>2035</v>
      </c>
    </row>
    <row r="55" spans="2:38" ht="25.5" customHeight="1" x14ac:dyDescent="0.25">
      <c r="B55" s="332" t="s">
        <v>160</v>
      </c>
      <c r="C55" s="370">
        <v>3325</v>
      </c>
      <c r="D55" s="370">
        <v>2255</v>
      </c>
      <c r="E55" s="370">
        <v>5260</v>
      </c>
      <c r="F55" s="370">
        <v>4680</v>
      </c>
      <c r="G55" s="370">
        <v>2230</v>
      </c>
      <c r="H55" s="370">
        <v>3260</v>
      </c>
      <c r="I55" s="370">
        <v>2790</v>
      </c>
      <c r="J55" s="370">
        <v>1845</v>
      </c>
      <c r="K55" s="370">
        <v>1710</v>
      </c>
      <c r="L55" s="362">
        <f t="shared" si="20"/>
        <v>27355</v>
      </c>
      <c r="M55" s="334"/>
      <c r="N55" s="334"/>
      <c r="O55" s="332" t="s">
        <v>160</v>
      </c>
      <c r="P55" s="370">
        <v>3360</v>
      </c>
      <c r="Q55" s="370">
        <v>2270</v>
      </c>
      <c r="R55" s="370">
        <v>5225</v>
      </c>
      <c r="S55" s="370">
        <v>4755</v>
      </c>
      <c r="T55" s="370">
        <v>2220</v>
      </c>
      <c r="U55" s="370">
        <v>3460</v>
      </c>
      <c r="V55" s="370">
        <v>2775</v>
      </c>
      <c r="W55" s="370">
        <v>1850</v>
      </c>
      <c r="X55" s="370">
        <v>1695</v>
      </c>
      <c r="Y55" s="362">
        <f t="shared" si="21"/>
        <v>27610</v>
      </c>
      <c r="Z55" s="334"/>
      <c r="AA55" s="334"/>
      <c r="AB55" s="332" t="s">
        <v>160</v>
      </c>
      <c r="AC55" s="370">
        <v>3340</v>
      </c>
      <c r="AD55" s="370">
        <v>2310</v>
      </c>
      <c r="AE55" s="370">
        <v>5110</v>
      </c>
      <c r="AF55" s="370">
        <v>4545</v>
      </c>
      <c r="AG55" s="370">
        <v>2220</v>
      </c>
      <c r="AH55" s="370">
        <v>3410</v>
      </c>
      <c r="AI55" s="370">
        <v>2785</v>
      </c>
      <c r="AJ55" s="370">
        <v>1855</v>
      </c>
      <c r="AK55" s="370">
        <v>1690</v>
      </c>
      <c r="AL55" s="362">
        <f t="shared" si="22"/>
        <v>27265</v>
      </c>
    </row>
    <row r="56" spans="2:38" ht="25.5" x14ac:dyDescent="0.25">
      <c r="B56" s="332" t="s">
        <v>161</v>
      </c>
      <c r="C56" s="370">
        <v>3985</v>
      </c>
      <c r="D56" s="370">
        <v>3525</v>
      </c>
      <c r="E56" s="370">
        <v>9065</v>
      </c>
      <c r="F56" s="370">
        <v>7470</v>
      </c>
      <c r="G56" s="370">
        <v>4965</v>
      </c>
      <c r="H56" s="370">
        <v>4130</v>
      </c>
      <c r="I56" s="370">
        <v>5105</v>
      </c>
      <c r="J56" s="370">
        <v>3205</v>
      </c>
      <c r="K56" s="370">
        <v>2940</v>
      </c>
      <c r="L56" s="362">
        <f t="shared" si="20"/>
        <v>44390</v>
      </c>
      <c r="M56" s="334"/>
      <c r="N56" s="334"/>
      <c r="O56" s="332" t="s">
        <v>161</v>
      </c>
      <c r="P56" s="370">
        <v>4330</v>
      </c>
      <c r="Q56" s="370">
        <v>3685</v>
      </c>
      <c r="R56" s="370">
        <v>9575</v>
      </c>
      <c r="S56" s="370">
        <v>8120</v>
      </c>
      <c r="T56" s="370">
        <v>5085</v>
      </c>
      <c r="U56" s="370">
        <v>4340</v>
      </c>
      <c r="V56" s="370">
        <v>5350</v>
      </c>
      <c r="W56" s="370">
        <v>3305</v>
      </c>
      <c r="X56" s="370">
        <v>3280</v>
      </c>
      <c r="Y56" s="362">
        <f t="shared" si="21"/>
        <v>47070</v>
      </c>
      <c r="Z56" s="334"/>
      <c r="AA56" s="334"/>
      <c r="AB56" s="332" t="s">
        <v>161</v>
      </c>
      <c r="AC56" s="370">
        <v>4495</v>
      </c>
      <c r="AD56" s="370">
        <v>3760</v>
      </c>
      <c r="AE56" s="370">
        <v>9830</v>
      </c>
      <c r="AF56" s="370">
        <v>8260</v>
      </c>
      <c r="AG56" s="370">
        <v>5165</v>
      </c>
      <c r="AH56" s="370">
        <v>4455</v>
      </c>
      <c r="AI56" s="370">
        <v>5490</v>
      </c>
      <c r="AJ56" s="370">
        <v>3385</v>
      </c>
      <c r="AK56" s="370">
        <v>3280</v>
      </c>
      <c r="AL56" s="362">
        <f t="shared" si="22"/>
        <v>48120</v>
      </c>
    </row>
    <row r="57" spans="2:38" ht="25.5" x14ac:dyDescent="0.25">
      <c r="B57" s="332" t="s">
        <v>162</v>
      </c>
      <c r="C57" s="370">
        <v>1420</v>
      </c>
      <c r="D57" s="370">
        <v>1195</v>
      </c>
      <c r="E57" s="370">
        <v>2700</v>
      </c>
      <c r="F57" s="370">
        <v>2215</v>
      </c>
      <c r="G57" s="370">
        <v>1515</v>
      </c>
      <c r="H57" s="370">
        <v>1355</v>
      </c>
      <c r="I57" s="370">
        <v>1470</v>
      </c>
      <c r="J57" s="370">
        <v>1015</v>
      </c>
      <c r="K57" s="370">
        <v>895</v>
      </c>
      <c r="L57" s="362">
        <f t="shared" si="20"/>
        <v>13780</v>
      </c>
      <c r="M57" s="334"/>
      <c r="N57" s="334"/>
      <c r="O57" s="332" t="s">
        <v>162</v>
      </c>
      <c r="P57" s="370">
        <v>1445</v>
      </c>
      <c r="Q57" s="370">
        <v>1255</v>
      </c>
      <c r="R57" s="370">
        <v>2785</v>
      </c>
      <c r="S57" s="370">
        <v>2375</v>
      </c>
      <c r="T57" s="370">
        <v>1540</v>
      </c>
      <c r="U57" s="370">
        <v>1410</v>
      </c>
      <c r="V57" s="370">
        <v>1530</v>
      </c>
      <c r="W57" s="370">
        <v>1020</v>
      </c>
      <c r="X57" s="370">
        <v>940</v>
      </c>
      <c r="Y57" s="362">
        <f t="shared" si="21"/>
        <v>14300</v>
      </c>
      <c r="Z57" s="334"/>
      <c r="AA57" s="334"/>
      <c r="AB57" s="332" t="s">
        <v>162</v>
      </c>
      <c r="AC57" s="370">
        <v>1480</v>
      </c>
      <c r="AD57" s="370">
        <v>1230</v>
      </c>
      <c r="AE57" s="370">
        <v>2780</v>
      </c>
      <c r="AF57" s="370">
        <v>2445</v>
      </c>
      <c r="AG57" s="370">
        <v>1545</v>
      </c>
      <c r="AH57" s="370">
        <v>1435</v>
      </c>
      <c r="AI57" s="370">
        <v>1535</v>
      </c>
      <c r="AJ57" s="370">
        <v>1050</v>
      </c>
      <c r="AK57" s="370">
        <v>955</v>
      </c>
      <c r="AL57" s="362">
        <f t="shared" si="22"/>
        <v>14455</v>
      </c>
    </row>
    <row r="58" spans="2:38" ht="25.5" x14ac:dyDescent="0.25">
      <c r="B58" s="332" t="s">
        <v>163</v>
      </c>
      <c r="C58" s="370">
        <v>1925</v>
      </c>
      <c r="D58" s="370">
        <v>1445</v>
      </c>
      <c r="E58" s="370">
        <v>3135</v>
      </c>
      <c r="F58" s="370">
        <v>3370</v>
      </c>
      <c r="G58" s="370">
        <v>1605</v>
      </c>
      <c r="H58" s="370">
        <v>2130</v>
      </c>
      <c r="I58" s="370">
        <v>1875</v>
      </c>
      <c r="J58" s="370">
        <v>1315</v>
      </c>
      <c r="K58" s="370">
        <v>1240</v>
      </c>
      <c r="L58" s="362">
        <f t="shared" si="20"/>
        <v>18040</v>
      </c>
      <c r="M58" s="334"/>
      <c r="N58" s="334"/>
      <c r="O58" s="332" t="s">
        <v>163</v>
      </c>
      <c r="P58" s="370">
        <v>1930</v>
      </c>
      <c r="Q58" s="370">
        <v>1430</v>
      </c>
      <c r="R58" s="370">
        <v>3095</v>
      </c>
      <c r="S58" s="370">
        <v>3410</v>
      </c>
      <c r="T58" s="370">
        <v>1575</v>
      </c>
      <c r="U58" s="370">
        <v>2080</v>
      </c>
      <c r="V58" s="370">
        <v>1855</v>
      </c>
      <c r="W58" s="370">
        <v>1310</v>
      </c>
      <c r="X58" s="370">
        <v>1220</v>
      </c>
      <c r="Y58" s="362">
        <f t="shared" si="21"/>
        <v>17905</v>
      </c>
      <c r="Z58" s="334"/>
      <c r="AA58" s="334"/>
      <c r="AB58" s="332" t="s">
        <v>163</v>
      </c>
      <c r="AC58" s="370">
        <v>1910</v>
      </c>
      <c r="AD58" s="370">
        <v>1400</v>
      </c>
      <c r="AE58" s="370">
        <v>3060</v>
      </c>
      <c r="AF58" s="370">
        <v>3320</v>
      </c>
      <c r="AG58" s="370">
        <v>1550</v>
      </c>
      <c r="AH58" s="370">
        <v>2055</v>
      </c>
      <c r="AI58" s="370">
        <v>1825</v>
      </c>
      <c r="AJ58" s="370">
        <v>1250</v>
      </c>
      <c r="AK58" s="370">
        <v>1200</v>
      </c>
      <c r="AL58" s="362">
        <f t="shared" si="22"/>
        <v>17570</v>
      </c>
    </row>
    <row r="59" spans="2:38" x14ac:dyDescent="0.25">
      <c r="B59" s="332" t="s">
        <v>164</v>
      </c>
      <c r="C59" s="370">
        <v>3270</v>
      </c>
      <c r="D59" s="370">
        <v>2565</v>
      </c>
      <c r="E59" s="370">
        <v>5810</v>
      </c>
      <c r="F59" s="370">
        <v>5720</v>
      </c>
      <c r="G59" s="370">
        <v>3070</v>
      </c>
      <c r="H59" s="370">
        <v>3260</v>
      </c>
      <c r="I59" s="370">
        <v>2915</v>
      </c>
      <c r="J59" s="370">
        <v>2020</v>
      </c>
      <c r="K59" s="370">
        <v>1680</v>
      </c>
      <c r="L59" s="362">
        <f t="shared" si="20"/>
        <v>30310</v>
      </c>
      <c r="M59" s="334"/>
      <c r="N59" s="334"/>
      <c r="O59" s="332" t="s">
        <v>164</v>
      </c>
      <c r="P59" s="370">
        <v>3305</v>
      </c>
      <c r="Q59" s="370">
        <v>2535</v>
      </c>
      <c r="R59" s="370">
        <v>5780</v>
      </c>
      <c r="S59" s="370">
        <v>5890</v>
      </c>
      <c r="T59" s="370">
        <v>2995</v>
      </c>
      <c r="U59" s="370">
        <v>3285</v>
      </c>
      <c r="V59" s="370">
        <v>2900</v>
      </c>
      <c r="W59" s="370">
        <v>2005</v>
      </c>
      <c r="X59" s="370">
        <v>1695</v>
      </c>
      <c r="Y59" s="362">
        <f t="shared" si="21"/>
        <v>30390</v>
      </c>
      <c r="Z59" s="334"/>
      <c r="AA59" s="334"/>
      <c r="AB59" s="332" t="s">
        <v>164</v>
      </c>
      <c r="AC59" s="370">
        <v>3325</v>
      </c>
      <c r="AD59" s="370">
        <v>2560</v>
      </c>
      <c r="AE59" s="370">
        <v>5890</v>
      </c>
      <c r="AF59" s="370">
        <v>6005</v>
      </c>
      <c r="AG59" s="370">
        <v>2980</v>
      </c>
      <c r="AH59" s="370">
        <v>3360</v>
      </c>
      <c r="AI59" s="370">
        <v>2880</v>
      </c>
      <c r="AJ59" s="370">
        <v>1985</v>
      </c>
      <c r="AK59" s="370">
        <v>1700</v>
      </c>
      <c r="AL59" s="362">
        <f t="shared" si="22"/>
        <v>30685</v>
      </c>
    </row>
    <row r="60" spans="2:38" ht="38.25" x14ac:dyDescent="0.25">
      <c r="B60" s="332" t="s">
        <v>165</v>
      </c>
      <c r="C60" s="370">
        <v>2480</v>
      </c>
      <c r="D60" s="370">
        <v>2335</v>
      </c>
      <c r="E60" s="370">
        <v>3100</v>
      </c>
      <c r="F60" s="370">
        <v>3310</v>
      </c>
      <c r="G60" s="370">
        <v>3015</v>
      </c>
      <c r="H60" s="370">
        <v>2025</v>
      </c>
      <c r="I60" s="370">
        <v>2050</v>
      </c>
      <c r="J60" s="370">
        <v>905</v>
      </c>
      <c r="K60" s="370">
        <v>765</v>
      </c>
      <c r="L60" s="362">
        <f t="shared" si="20"/>
        <v>19985</v>
      </c>
      <c r="M60" s="334"/>
      <c r="N60" s="334"/>
      <c r="O60" s="332" t="s">
        <v>165</v>
      </c>
      <c r="P60" s="370">
        <v>2900</v>
      </c>
      <c r="Q60" s="370">
        <v>2640</v>
      </c>
      <c r="R60" s="370">
        <v>3430</v>
      </c>
      <c r="S60" s="370">
        <v>5700</v>
      </c>
      <c r="T60" s="370">
        <v>3135</v>
      </c>
      <c r="U60" s="370">
        <v>2410</v>
      </c>
      <c r="V60" s="370">
        <v>2390</v>
      </c>
      <c r="W60" s="370">
        <v>965</v>
      </c>
      <c r="X60" s="370">
        <v>2730</v>
      </c>
      <c r="Y60" s="362">
        <f t="shared" si="21"/>
        <v>26300</v>
      </c>
      <c r="Z60" s="334"/>
      <c r="AA60" s="334"/>
      <c r="AB60" s="332" t="s">
        <v>165</v>
      </c>
      <c r="AC60" s="370">
        <v>2940</v>
      </c>
      <c r="AD60" s="370">
        <v>2455</v>
      </c>
      <c r="AE60" s="370">
        <v>3225</v>
      </c>
      <c r="AF60" s="370">
        <v>5040</v>
      </c>
      <c r="AG60" s="370">
        <v>2760</v>
      </c>
      <c r="AH60" s="370">
        <v>2285</v>
      </c>
      <c r="AI60" s="370">
        <v>2310</v>
      </c>
      <c r="AJ60" s="370">
        <v>915</v>
      </c>
      <c r="AK60" s="370">
        <v>2290</v>
      </c>
      <c r="AL60" s="362">
        <f t="shared" si="22"/>
        <v>24220</v>
      </c>
    </row>
    <row r="61" spans="2:38" ht="43.5" customHeight="1" x14ac:dyDescent="0.25">
      <c r="B61" s="332" t="s">
        <v>166</v>
      </c>
      <c r="C61" s="370">
        <v>1940</v>
      </c>
      <c r="D61" s="370">
        <v>1860</v>
      </c>
      <c r="E61" s="370">
        <v>4370</v>
      </c>
      <c r="F61" s="370">
        <v>3490</v>
      </c>
      <c r="G61" s="370">
        <v>2445</v>
      </c>
      <c r="H61" s="370">
        <v>2080</v>
      </c>
      <c r="I61" s="370">
        <v>2175</v>
      </c>
      <c r="J61" s="370">
        <v>1725</v>
      </c>
      <c r="K61" s="370">
        <v>1260</v>
      </c>
      <c r="L61" s="362">
        <f t="shared" si="20"/>
        <v>21345</v>
      </c>
      <c r="M61" s="334"/>
      <c r="N61" s="334"/>
      <c r="O61" s="332" t="s">
        <v>166</v>
      </c>
      <c r="P61" s="370">
        <v>2015</v>
      </c>
      <c r="Q61" s="370">
        <v>1845</v>
      </c>
      <c r="R61" s="370">
        <v>4475</v>
      </c>
      <c r="S61" s="370">
        <v>3580</v>
      </c>
      <c r="T61" s="370">
        <v>2430</v>
      </c>
      <c r="U61" s="370">
        <v>2100</v>
      </c>
      <c r="V61" s="370">
        <v>2195</v>
      </c>
      <c r="W61" s="370">
        <v>1730</v>
      </c>
      <c r="X61" s="370">
        <v>1260</v>
      </c>
      <c r="Y61" s="362">
        <f t="shared" si="21"/>
        <v>21630</v>
      </c>
      <c r="Z61" s="334"/>
      <c r="AA61" s="334"/>
      <c r="AB61" s="332" t="s">
        <v>166</v>
      </c>
      <c r="AC61" s="370">
        <v>2030</v>
      </c>
      <c r="AD61" s="370">
        <v>1880</v>
      </c>
      <c r="AE61" s="370">
        <v>4515</v>
      </c>
      <c r="AF61" s="370">
        <v>3720</v>
      </c>
      <c r="AG61" s="370">
        <v>2490</v>
      </c>
      <c r="AH61" s="370">
        <v>2180</v>
      </c>
      <c r="AI61" s="370">
        <v>2225</v>
      </c>
      <c r="AJ61" s="370">
        <v>1780</v>
      </c>
      <c r="AK61" s="370">
        <v>1285</v>
      </c>
      <c r="AL61" s="362">
        <f t="shared" si="22"/>
        <v>22105</v>
      </c>
    </row>
    <row r="62" spans="2:38" ht="35.25" customHeight="1" x14ac:dyDescent="0.25">
      <c r="B62" s="332" t="s">
        <v>167</v>
      </c>
      <c r="C62" s="370">
        <v>1480</v>
      </c>
      <c r="D62" s="370">
        <v>2765</v>
      </c>
      <c r="E62" s="370">
        <v>3945</v>
      </c>
      <c r="F62" s="370">
        <v>4520</v>
      </c>
      <c r="G62" s="370">
        <v>1210</v>
      </c>
      <c r="H62" s="370">
        <v>2105</v>
      </c>
      <c r="I62" s="370">
        <v>1805</v>
      </c>
      <c r="J62" s="370">
        <v>1420</v>
      </c>
      <c r="K62" s="370">
        <v>1535</v>
      </c>
      <c r="L62" s="362">
        <f t="shared" si="20"/>
        <v>20785</v>
      </c>
      <c r="M62" s="334"/>
      <c r="N62" s="334"/>
      <c r="O62" s="332" t="s">
        <v>167</v>
      </c>
      <c r="P62" s="370">
        <v>1525</v>
      </c>
      <c r="Q62" s="370">
        <v>2870</v>
      </c>
      <c r="R62" s="370">
        <v>4230</v>
      </c>
      <c r="S62" s="370">
        <v>4905</v>
      </c>
      <c r="T62" s="370">
        <v>1250</v>
      </c>
      <c r="U62" s="370">
        <v>2465</v>
      </c>
      <c r="V62" s="370">
        <v>1890</v>
      </c>
      <c r="W62" s="370">
        <v>1480</v>
      </c>
      <c r="X62" s="370">
        <v>1580</v>
      </c>
      <c r="Y62" s="362">
        <f t="shared" si="21"/>
        <v>22195</v>
      </c>
      <c r="Z62" s="334"/>
      <c r="AA62" s="334"/>
      <c r="AB62" s="332" t="s">
        <v>167</v>
      </c>
      <c r="AC62" s="370">
        <v>1515</v>
      </c>
      <c r="AD62" s="370">
        <v>2870</v>
      </c>
      <c r="AE62" s="370">
        <v>4215</v>
      </c>
      <c r="AF62" s="370">
        <v>4670</v>
      </c>
      <c r="AG62" s="370">
        <v>1230</v>
      </c>
      <c r="AH62" s="370">
        <v>2495</v>
      </c>
      <c r="AI62" s="370">
        <v>1910</v>
      </c>
      <c r="AJ62" s="370">
        <v>1500</v>
      </c>
      <c r="AK62" s="370">
        <v>1580</v>
      </c>
      <c r="AL62" s="362">
        <f t="shared" si="22"/>
        <v>21985</v>
      </c>
    </row>
    <row r="63" spans="2:38" ht="25.5" x14ac:dyDescent="0.25">
      <c r="B63" s="332" t="s">
        <v>168</v>
      </c>
      <c r="C63" s="370">
        <v>490</v>
      </c>
      <c r="D63" s="370">
        <v>570</v>
      </c>
      <c r="E63" s="370">
        <v>1385</v>
      </c>
      <c r="F63" s="370">
        <v>1240</v>
      </c>
      <c r="G63" s="370">
        <v>455</v>
      </c>
      <c r="H63" s="370">
        <v>1730</v>
      </c>
      <c r="I63" s="370">
        <v>570</v>
      </c>
      <c r="J63" s="370">
        <v>335</v>
      </c>
      <c r="K63" s="370">
        <v>385</v>
      </c>
      <c r="L63" s="362">
        <f t="shared" si="20"/>
        <v>7160</v>
      </c>
      <c r="M63" s="334"/>
      <c r="N63" s="334"/>
      <c r="O63" s="332" t="s">
        <v>168</v>
      </c>
      <c r="P63" s="370">
        <v>505</v>
      </c>
      <c r="Q63" s="370">
        <v>590</v>
      </c>
      <c r="R63" s="370">
        <v>1510</v>
      </c>
      <c r="S63" s="370">
        <v>1305</v>
      </c>
      <c r="T63" s="370">
        <v>490</v>
      </c>
      <c r="U63" s="370">
        <v>1875</v>
      </c>
      <c r="V63" s="370">
        <v>590</v>
      </c>
      <c r="W63" s="370">
        <v>345</v>
      </c>
      <c r="X63" s="370">
        <v>405</v>
      </c>
      <c r="Y63" s="362">
        <f t="shared" si="21"/>
        <v>7615</v>
      </c>
      <c r="Z63" s="334"/>
      <c r="AA63" s="334"/>
      <c r="AB63" s="332" t="s">
        <v>168</v>
      </c>
      <c r="AC63" s="370">
        <v>510</v>
      </c>
      <c r="AD63" s="370">
        <v>600</v>
      </c>
      <c r="AE63" s="370">
        <v>1635</v>
      </c>
      <c r="AF63" s="370">
        <v>1395</v>
      </c>
      <c r="AG63" s="370">
        <v>535</v>
      </c>
      <c r="AH63" s="370">
        <v>2015</v>
      </c>
      <c r="AI63" s="370">
        <v>640</v>
      </c>
      <c r="AJ63" s="370">
        <v>380</v>
      </c>
      <c r="AK63" s="370">
        <v>445</v>
      </c>
      <c r="AL63" s="362">
        <f t="shared" si="22"/>
        <v>8155</v>
      </c>
    </row>
    <row r="64" spans="2:38" x14ac:dyDescent="0.25">
      <c r="B64" s="332" t="s">
        <v>169</v>
      </c>
      <c r="C64" s="370">
        <v>955</v>
      </c>
      <c r="D64" s="370">
        <v>1255</v>
      </c>
      <c r="E64" s="370">
        <v>2465</v>
      </c>
      <c r="F64" s="370">
        <v>2575</v>
      </c>
      <c r="G64" s="370">
        <v>1025</v>
      </c>
      <c r="H64" s="370">
        <v>1570</v>
      </c>
      <c r="I64" s="370">
        <v>1175</v>
      </c>
      <c r="J64" s="370">
        <v>980</v>
      </c>
      <c r="K64" s="370">
        <v>950</v>
      </c>
      <c r="L64" s="362">
        <f t="shared" si="20"/>
        <v>12950</v>
      </c>
      <c r="M64" s="334"/>
      <c r="N64" s="334"/>
      <c r="O64" s="332" t="s">
        <v>169</v>
      </c>
      <c r="P64" s="370">
        <v>975</v>
      </c>
      <c r="Q64" s="370">
        <v>1285</v>
      </c>
      <c r="R64" s="370">
        <v>2520</v>
      </c>
      <c r="S64" s="370">
        <v>2655</v>
      </c>
      <c r="T64" s="370">
        <v>1090</v>
      </c>
      <c r="U64" s="370">
        <v>1615</v>
      </c>
      <c r="V64" s="370">
        <v>1190</v>
      </c>
      <c r="W64" s="370">
        <v>980</v>
      </c>
      <c r="X64" s="370">
        <v>955</v>
      </c>
      <c r="Y64" s="362">
        <f t="shared" si="21"/>
        <v>13265</v>
      </c>
      <c r="Z64" s="334"/>
      <c r="AA64" s="334"/>
      <c r="AB64" s="332" t="s">
        <v>169</v>
      </c>
      <c r="AC64" s="370">
        <v>1030</v>
      </c>
      <c r="AD64" s="370">
        <v>1335</v>
      </c>
      <c r="AE64" s="370">
        <v>2590</v>
      </c>
      <c r="AF64" s="370">
        <v>2695</v>
      </c>
      <c r="AG64" s="370">
        <v>1115</v>
      </c>
      <c r="AH64" s="370">
        <v>1645</v>
      </c>
      <c r="AI64" s="370">
        <v>1210</v>
      </c>
      <c r="AJ64" s="370">
        <v>1000</v>
      </c>
      <c r="AK64" s="370">
        <v>1010</v>
      </c>
      <c r="AL64" s="362">
        <f t="shared" si="22"/>
        <v>13630</v>
      </c>
    </row>
    <row r="65" spans="2:38" ht="38.25" x14ac:dyDescent="0.25">
      <c r="B65" s="332" t="s">
        <v>170</v>
      </c>
      <c r="C65" s="370">
        <v>3665</v>
      </c>
      <c r="D65" s="370">
        <v>7475</v>
      </c>
      <c r="E65" s="370">
        <v>10360</v>
      </c>
      <c r="F65" s="370">
        <v>10875</v>
      </c>
      <c r="G65" s="370">
        <v>4500</v>
      </c>
      <c r="H65" s="370">
        <v>5800</v>
      </c>
      <c r="I65" s="370">
        <v>5220</v>
      </c>
      <c r="J65" s="370">
        <v>3815</v>
      </c>
      <c r="K65" s="370">
        <v>3970</v>
      </c>
      <c r="L65" s="362">
        <f t="shared" si="20"/>
        <v>55680</v>
      </c>
      <c r="M65" s="334"/>
      <c r="N65" s="334"/>
      <c r="O65" s="332" t="s">
        <v>170</v>
      </c>
      <c r="P65" s="370">
        <v>3865</v>
      </c>
      <c r="Q65" s="370">
        <v>7915</v>
      </c>
      <c r="R65" s="370">
        <v>10945</v>
      </c>
      <c r="S65" s="370">
        <v>11625</v>
      </c>
      <c r="T65" s="370">
        <v>4515</v>
      </c>
      <c r="U65" s="370">
        <v>6785</v>
      </c>
      <c r="V65" s="370">
        <v>5415</v>
      </c>
      <c r="W65" s="370">
        <v>3930</v>
      </c>
      <c r="X65" s="370">
        <v>4180</v>
      </c>
      <c r="Y65" s="362">
        <f t="shared" si="21"/>
        <v>59175</v>
      </c>
      <c r="Z65" s="334"/>
      <c r="AA65" s="334"/>
      <c r="AB65" s="332" t="s">
        <v>170</v>
      </c>
      <c r="AC65" s="370">
        <v>3720</v>
      </c>
      <c r="AD65" s="370">
        <v>7550</v>
      </c>
      <c r="AE65" s="370">
        <v>10730</v>
      </c>
      <c r="AF65" s="370">
        <v>11740</v>
      </c>
      <c r="AG65" s="370">
        <v>4380</v>
      </c>
      <c r="AH65" s="370">
        <v>6185</v>
      </c>
      <c r="AI65" s="370">
        <v>5290</v>
      </c>
      <c r="AJ65" s="370">
        <v>3875</v>
      </c>
      <c r="AK65" s="370">
        <v>4615</v>
      </c>
      <c r="AL65" s="362">
        <f t="shared" si="22"/>
        <v>58085</v>
      </c>
    </row>
    <row r="66" spans="2:38" ht="51" x14ac:dyDescent="0.25">
      <c r="B66" s="332" t="s">
        <v>171</v>
      </c>
      <c r="C66" s="370">
        <v>2165</v>
      </c>
      <c r="D66" s="370">
        <v>2835</v>
      </c>
      <c r="E66" s="370">
        <v>7055</v>
      </c>
      <c r="F66" s="370">
        <v>5750</v>
      </c>
      <c r="G66" s="370">
        <v>2550</v>
      </c>
      <c r="H66" s="370">
        <v>2870</v>
      </c>
      <c r="I66" s="370">
        <v>2710</v>
      </c>
      <c r="J66" s="370">
        <v>2185</v>
      </c>
      <c r="K66" s="370">
        <v>2010</v>
      </c>
      <c r="L66" s="362">
        <f t="shared" si="20"/>
        <v>30130</v>
      </c>
      <c r="M66" s="334"/>
      <c r="N66" s="334"/>
      <c r="O66" s="332" t="s">
        <v>171</v>
      </c>
      <c r="P66" s="370">
        <v>2390</v>
      </c>
      <c r="Q66" s="370">
        <v>3095</v>
      </c>
      <c r="R66" s="370">
        <v>5335</v>
      </c>
      <c r="S66" s="370">
        <v>8465</v>
      </c>
      <c r="T66" s="370">
        <v>2645</v>
      </c>
      <c r="U66" s="370">
        <v>3260</v>
      </c>
      <c r="V66" s="370">
        <v>2955</v>
      </c>
      <c r="W66" s="370">
        <v>2215</v>
      </c>
      <c r="X66" s="370">
        <v>2265</v>
      </c>
      <c r="Y66" s="362">
        <f t="shared" si="21"/>
        <v>32625</v>
      </c>
      <c r="Z66" s="334"/>
      <c r="AA66" s="334"/>
      <c r="AB66" s="332" t="s">
        <v>171</v>
      </c>
      <c r="AC66" s="370">
        <v>2520</v>
      </c>
      <c r="AD66" s="370">
        <v>3030</v>
      </c>
      <c r="AE66" s="370">
        <v>5255</v>
      </c>
      <c r="AF66" s="370">
        <v>8755</v>
      </c>
      <c r="AG66" s="370">
        <v>2550</v>
      </c>
      <c r="AH66" s="370">
        <v>3335</v>
      </c>
      <c r="AI66" s="370">
        <v>2860</v>
      </c>
      <c r="AJ66" s="370">
        <v>2180</v>
      </c>
      <c r="AK66" s="370">
        <v>3915</v>
      </c>
      <c r="AL66" s="362">
        <f t="shared" si="22"/>
        <v>34400</v>
      </c>
    </row>
    <row r="67" spans="2:38" ht="38.25" x14ac:dyDescent="0.25">
      <c r="B67" s="332" t="s">
        <v>172</v>
      </c>
      <c r="C67" s="370">
        <v>5</v>
      </c>
      <c r="D67" s="370">
        <v>110</v>
      </c>
      <c r="E67" s="370">
        <v>280</v>
      </c>
      <c r="F67" s="370">
        <v>105</v>
      </c>
      <c r="G67" s="370">
        <v>290</v>
      </c>
      <c r="H67" s="370">
        <v>140</v>
      </c>
      <c r="I67" s="370">
        <v>135</v>
      </c>
      <c r="J67" s="370">
        <v>225</v>
      </c>
      <c r="K67" s="370">
        <v>130</v>
      </c>
      <c r="L67" s="362">
        <f t="shared" si="20"/>
        <v>1420</v>
      </c>
      <c r="M67" s="334"/>
      <c r="N67" s="334"/>
      <c r="O67" s="332" t="s">
        <v>172</v>
      </c>
      <c r="P67" s="370">
        <v>5</v>
      </c>
      <c r="Q67" s="370">
        <v>115</v>
      </c>
      <c r="R67" s="370">
        <v>290</v>
      </c>
      <c r="S67" s="370">
        <v>115</v>
      </c>
      <c r="T67" s="370">
        <v>295</v>
      </c>
      <c r="U67" s="370">
        <v>145</v>
      </c>
      <c r="V67" s="370">
        <v>135</v>
      </c>
      <c r="W67" s="370">
        <v>240</v>
      </c>
      <c r="X67" s="370">
        <v>130</v>
      </c>
      <c r="Y67" s="362">
        <f t="shared" si="21"/>
        <v>1470</v>
      </c>
      <c r="Z67" s="334"/>
      <c r="AA67" s="334"/>
      <c r="AB67" s="332" t="s">
        <v>172</v>
      </c>
      <c r="AC67" s="370">
        <v>5</v>
      </c>
      <c r="AD67" s="370">
        <v>120</v>
      </c>
      <c r="AE67" s="370">
        <v>285</v>
      </c>
      <c r="AF67" s="370">
        <v>115</v>
      </c>
      <c r="AG67" s="370">
        <v>295</v>
      </c>
      <c r="AH67" s="370">
        <v>150</v>
      </c>
      <c r="AI67" s="370">
        <v>135</v>
      </c>
      <c r="AJ67" s="370">
        <v>245</v>
      </c>
      <c r="AK67" s="370">
        <v>135</v>
      </c>
      <c r="AL67" s="362">
        <f t="shared" si="22"/>
        <v>1485</v>
      </c>
    </row>
    <row r="68" spans="2:38" x14ac:dyDescent="0.25">
      <c r="B68" s="332" t="s">
        <v>173</v>
      </c>
      <c r="C68" s="370">
        <v>460</v>
      </c>
      <c r="D68" s="370">
        <v>675</v>
      </c>
      <c r="E68" s="370">
        <v>1240</v>
      </c>
      <c r="F68" s="370">
        <v>1235</v>
      </c>
      <c r="G68" s="370">
        <v>670</v>
      </c>
      <c r="H68" s="370">
        <v>765</v>
      </c>
      <c r="I68" s="370">
        <v>580</v>
      </c>
      <c r="J68" s="370">
        <v>485</v>
      </c>
      <c r="K68" s="370">
        <v>430</v>
      </c>
      <c r="L68" s="362">
        <f t="shared" si="20"/>
        <v>6540</v>
      </c>
      <c r="M68" s="334"/>
      <c r="N68" s="334"/>
      <c r="O68" s="332" t="s">
        <v>173</v>
      </c>
      <c r="P68" s="370">
        <v>730</v>
      </c>
      <c r="Q68" s="370">
        <v>685</v>
      </c>
      <c r="R68" s="370">
        <v>1340</v>
      </c>
      <c r="S68" s="370">
        <v>1530</v>
      </c>
      <c r="T68" s="370">
        <v>695</v>
      </c>
      <c r="U68" s="370">
        <v>810</v>
      </c>
      <c r="V68" s="370">
        <v>690</v>
      </c>
      <c r="W68" s="370">
        <v>515</v>
      </c>
      <c r="X68" s="370">
        <v>485</v>
      </c>
      <c r="Y68" s="362">
        <f t="shared" si="21"/>
        <v>7480</v>
      </c>
      <c r="Z68" s="334"/>
      <c r="AA68" s="334"/>
      <c r="AB68" s="332" t="s">
        <v>173</v>
      </c>
      <c r="AC68" s="370">
        <v>485</v>
      </c>
      <c r="AD68" s="370">
        <v>680</v>
      </c>
      <c r="AE68" s="370">
        <v>1290</v>
      </c>
      <c r="AF68" s="370">
        <v>1345</v>
      </c>
      <c r="AG68" s="370">
        <v>645</v>
      </c>
      <c r="AH68" s="370">
        <v>770</v>
      </c>
      <c r="AI68" s="370">
        <v>690</v>
      </c>
      <c r="AJ68" s="370">
        <v>480</v>
      </c>
      <c r="AK68" s="370">
        <v>460</v>
      </c>
      <c r="AL68" s="362">
        <f t="shared" si="22"/>
        <v>6845</v>
      </c>
    </row>
    <row r="69" spans="2:38" x14ac:dyDescent="0.25">
      <c r="B69" s="332" t="s">
        <v>174</v>
      </c>
      <c r="C69" s="370">
        <v>1925</v>
      </c>
      <c r="D69" s="370">
        <v>1425</v>
      </c>
      <c r="E69" s="370">
        <v>3425</v>
      </c>
      <c r="F69" s="370">
        <v>3945</v>
      </c>
      <c r="G69" s="370">
        <v>1485</v>
      </c>
      <c r="H69" s="370">
        <v>1955</v>
      </c>
      <c r="I69" s="370">
        <v>1580</v>
      </c>
      <c r="J69" s="370">
        <v>1065</v>
      </c>
      <c r="K69" s="370">
        <v>940</v>
      </c>
      <c r="L69" s="362">
        <f t="shared" si="20"/>
        <v>17745</v>
      </c>
      <c r="M69" s="334"/>
      <c r="N69" s="334"/>
      <c r="O69" s="332" t="s">
        <v>174</v>
      </c>
      <c r="P69" s="370">
        <v>2060</v>
      </c>
      <c r="Q69" s="370">
        <v>1485</v>
      </c>
      <c r="R69" s="370">
        <v>3585</v>
      </c>
      <c r="S69" s="370">
        <v>4280</v>
      </c>
      <c r="T69" s="370">
        <v>1515</v>
      </c>
      <c r="U69" s="370">
        <v>2065</v>
      </c>
      <c r="V69" s="370">
        <v>1640</v>
      </c>
      <c r="W69" s="370">
        <v>1100</v>
      </c>
      <c r="X69" s="370">
        <v>1015</v>
      </c>
      <c r="Y69" s="362">
        <f t="shared" si="21"/>
        <v>18745</v>
      </c>
      <c r="Z69" s="334"/>
      <c r="AA69" s="334"/>
      <c r="AB69" s="332" t="s">
        <v>174</v>
      </c>
      <c r="AC69" s="370">
        <v>1720</v>
      </c>
      <c r="AD69" s="370">
        <v>1350</v>
      </c>
      <c r="AE69" s="370">
        <v>3225</v>
      </c>
      <c r="AF69" s="370">
        <v>4060</v>
      </c>
      <c r="AG69" s="370">
        <v>1410</v>
      </c>
      <c r="AH69" s="370">
        <v>1940</v>
      </c>
      <c r="AI69" s="370">
        <v>1520</v>
      </c>
      <c r="AJ69" s="370">
        <v>1030</v>
      </c>
      <c r="AK69" s="370">
        <v>1255</v>
      </c>
      <c r="AL69" s="362">
        <f t="shared" si="22"/>
        <v>17510</v>
      </c>
    </row>
    <row r="70" spans="2:38" ht="63.75" x14ac:dyDescent="0.25">
      <c r="B70" s="332" t="s">
        <v>175</v>
      </c>
      <c r="C70" s="370">
        <v>1880</v>
      </c>
      <c r="D70" s="370">
        <v>2110</v>
      </c>
      <c r="E70" s="370">
        <v>4310</v>
      </c>
      <c r="F70" s="370">
        <v>3945</v>
      </c>
      <c r="G70" s="370">
        <v>2250</v>
      </c>
      <c r="H70" s="370">
        <v>2330</v>
      </c>
      <c r="I70" s="370">
        <v>2425</v>
      </c>
      <c r="J70" s="370">
        <v>1740</v>
      </c>
      <c r="K70" s="370">
        <v>1495</v>
      </c>
      <c r="L70" s="362">
        <f t="shared" si="20"/>
        <v>22485</v>
      </c>
      <c r="M70" s="334"/>
      <c r="N70" s="334"/>
      <c r="O70" s="332" t="s">
        <v>175</v>
      </c>
      <c r="P70" s="370">
        <v>1925</v>
      </c>
      <c r="Q70" s="370">
        <v>2140</v>
      </c>
      <c r="R70" s="370">
        <v>4335</v>
      </c>
      <c r="S70" s="370">
        <v>3970</v>
      </c>
      <c r="T70" s="370">
        <v>2235</v>
      </c>
      <c r="U70" s="370">
        <v>2340</v>
      </c>
      <c r="V70" s="370">
        <v>2440</v>
      </c>
      <c r="W70" s="370">
        <v>1720</v>
      </c>
      <c r="X70" s="370">
        <v>1505</v>
      </c>
      <c r="Y70" s="362">
        <f t="shared" si="21"/>
        <v>22610</v>
      </c>
      <c r="Z70" s="334"/>
      <c r="AA70" s="334"/>
      <c r="AB70" s="332" t="s">
        <v>175</v>
      </c>
      <c r="AC70" s="370">
        <v>1995</v>
      </c>
      <c r="AD70" s="370">
        <v>2190</v>
      </c>
      <c r="AE70" s="370">
        <v>4375</v>
      </c>
      <c r="AF70" s="370">
        <v>4505</v>
      </c>
      <c r="AG70" s="370">
        <v>2215</v>
      </c>
      <c r="AH70" s="370">
        <v>2350</v>
      </c>
      <c r="AI70" s="370">
        <v>2445</v>
      </c>
      <c r="AJ70" s="370">
        <v>1735</v>
      </c>
      <c r="AK70" s="370">
        <v>2000</v>
      </c>
      <c r="AL70" s="362">
        <f t="shared" si="22"/>
        <v>23810</v>
      </c>
    </row>
    <row r="71" spans="2:38" x14ac:dyDescent="0.25">
      <c r="B71" s="341" t="s">
        <v>389</v>
      </c>
      <c r="C71" s="371">
        <f>SUM(C53:C70)</f>
        <v>31675</v>
      </c>
      <c r="D71" s="371">
        <f t="shared" ref="D71:L71" si="23">SUM(D53:D70)</f>
        <v>36090</v>
      </c>
      <c r="E71" s="371">
        <f t="shared" si="23"/>
        <v>71970</v>
      </c>
      <c r="F71" s="371">
        <f t="shared" si="23"/>
        <v>66115</v>
      </c>
      <c r="G71" s="371">
        <f t="shared" si="23"/>
        <v>37845</v>
      </c>
      <c r="H71" s="371">
        <f t="shared" si="23"/>
        <v>39465</v>
      </c>
      <c r="I71" s="371">
        <f t="shared" si="23"/>
        <v>37585</v>
      </c>
      <c r="J71" s="371">
        <f t="shared" si="23"/>
        <v>30370</v>
      </c>
      <c r="K71" s="371">
        <f t="shared" si="23"/>
        <v>24240</v>
      </c>
      <c r="L71" s="371">
        <f t="shared" si="23"/>
        <v>375355</v>
      </c>
      <c r="M71" s="334"/>
      <c r="N71" s="334"/>
      <c r="O71" s="341" t="s">
        <v>389</v>
      </c>
      <c r="P71" s="371">
        <f>SUM(P53:P70)</f>
        <v>33575</v>
      </c>
      <c r="Q71" s="371">
        <f t="shared" ref="Q71:Y71" si="24">SUM(Q53:Q70)</f>
        <v>37550</v>
      </c>
      <c r="R71" s="371">
        <f t="shared" si="24"/>
        <v>72560</v>
      </c>
      <c r="S71" s="371">
        <f t="shared" si="24"/>
        <v>74345</v>
      </c>
      <c r="T71" s="371">
        <f t="shared" si="24"/>
        <v>38235</v>
      </c>
      <c r="U71" s="371">
        <f t="shared" si="24"/>
        <v>42430</v>
      </c>
      <c r="V71" s="371">
        <f t="shared" si="24"/>
        <v>38970</v>
      </c>
      <c r="W71" s="371">
        <f t="shared" si="24"/>
        <v>30770</v>
      </c>
      <c r="X71" s="371">
        <f t="shared" si="24"/>
        <v>27260</v>
      </c>
      <c r="Y71" s="371">
        <f t="shared" si="24"/>
        <v>395695</v>
      </c>
      <c r="Z71" s="334"/>
      <c r="AA71" s="334"/>
      <c r="AB71" s="341" t="s">
        <v>389</v>
      </c>
      <c r="AC71" s="371">
        <f>SUM(AC53:AC70)</f>
        <v>33335</v>
      </c>
      <c r="AD71" s="371">
        <f t="shared" ref="AD71:AL71" si="25">SUM(AD53:AD70)</f>
        <v>37045</v>
      </c>
      <c r="AE71" s="371">
        <f t="shared" si="25"/>
        <v>72160</v>
      </c>
      <c r="AF71" s="371">
        <f t="shared" si="25"/>
        <v>74305</v>
      </c>
      <c r="AG71" s="371">
        <f t="shared" si="25"/>
        <v>37635</v>
      </c>
      <c r="AH71" s="371">
        <f t="shared" si="25"/>
        <v>42065</v>
      </c>
      <c r="AI71" s="371">
        <f t="shared" si="25"/>
        <v>38795</v>
      </c>
      <c r="AJ71" s="371">
        <f t="shared" si="25"/>
        <v>30785</v>
      </c>
      <c r="AK71" s="371">
        <f t="shared" si="25"/>
        <v>29760</v>
      </c>
      <c r="AL71" s="371">
        <f t="shared" si="25"/>
        <v>395885</v>
      </c>
    </row>
    <row r="72" spans="2:38" x14ac:dyDescent="0.25">
      <c r="B72" s="319"/>
      <c r="C72" s="319"/>
      <c r="D72" s="319"/>
      <c r="E72" s="319"/>
      <c r="F72" s="319"/>
      <c r="G72" s="319"/>
      <c r="H72" s="319"/>
      <c r="I72" s="319"/>
      <c r="J72" s="319"/>
      <c r="K72" s="319"/>
      <c r="L72" s="319"/>
    </row>
  </sheetData>
  <mergeCells count="3">
    <mergeCell ref="C3:G3"/>
    <mergeCell ref="H3:L3"/>
    <mergeCell ref="M3:Q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EBC6-901D-4F84-BBF4-1F608773790A}">
  <dimension ref="A1:R96"/>
  <sheetViews>
    <sheetView zoomScale="70" zoomScaleNormal="70" workbookViewId="0">
      <selection activeCell="M37" sqref="M37"/>
    </sheetView>
  </sheetViews>
  <sheetFormatPr defaultRowHeight="15" x14ac:dyDescent="0.25"/>
  <cols>
    <col min="1" max="1" width="43.85546875" style="93" bestFit="1" customWidth="1"/>
    <col min="2" max="2" width="34.140625" style="93" customWidth="1"/>
    <col min="3" max="11" width="11.5703125" style="93" bestFit="1" customWidth="1"/>
    <col min="12" max="12" width="10.140625" style="93" bestFit="1" customWidth="1"/>
    <col min="13" max="13" width="21.140625" style="93" customWidth="1"/>
    <col min="14" max="14" width="22.28515625" style="93" customWidth="1"/>
    <col min="15" max="15" width="24.140625" style="93" customWidth="1"/>
    <col min="16" max="18" width="9.140625" style="93"/>
  </cols>
  <sheetData>
    <row r="1" spans="1:15" x14ac:dyDescent="0.25">
      <c r="A1" s="121" t="s">
        <v>443</v>
      </c>
      <c r="B1" s="121" t="s">
        <v>399</v>
      </c>
      <c r="K1" s="800" t="s">
        <v>876</v>
      </c>
    </row>
    <row r="3" spans="1:15" x14ac:dyDescent="0.25">
      <c r="C3" s="38">
        <v>2009</v>
      </c>
      <c r="D3" s="38">
        <v>2010</v>
      </c>
      <c r="E3" s="38">
        <v>2011</v>
      </c>
      <c r="F3" s="38">
        <v>2012</v>
      </c>
      <c r="G3" s="38">
        <v>2013</v>
      </c>
      <c r="H3" s="38">
        <v>2014</v>
      </c>
      <c r="I3" s="196">
        <v>2015</v>
      </c>
      <c r="J3" s="38">
        <v>2016</v>
      </c>
      <c r="K3" s="38">
        <v>2017</v>
      </c>
      <c r="M3" s="125" t="s">
        <v>411</v>
      </c>
      <c r="N3" s="125" t="s">
        <v>412</v>
      </c>
    </row>
    <row r="4" spans="1:15" x14ac:dyDescent="0.25">
      <c r="B4" s="130" t="s">
        <v>65</v>
      </c>
      <c r="C4" s="139">
        <f>C84</f>
        <v>4022000</v>
      </c>
      <c r="D4" s="139">
        <f t="shared" ref="D4:K4" si="0">D84</f>
        <v>4022000</v>
      </c>
      <c r="E4" s="139">
        <f t="shared" si="0"/>
        <v>4001000</v>
      </c>
      <c r="F4" s="139">
        <f t="shared" si="0"/>
        <v>4031000</v>
      </c>
      <c r="G4" s="139">
        <f t="shared" si="0"/>
        <v>4047000</v>
      </c>
      <c r="H4" s="139">
        <f t="shared" si="0"/>
        <v>4154000</v>
      </c>
      <c r="I4" s="139">
        <f t="shared" si="0"/>
        <v>4269000</v>
      </c>
      <c r="J4" s="139">
        <f t="shared" si="0"/>
        <v>4353000</v>
      </c>
      <c r="K4" s="139">
        <f t="shared" si="0"/>
        <v>4433000</v>
      </c>
      <c r="M4" s="139">
        <f>K4-J4</f>
        <v>80000</v>
      </c>
      <c r="N4" s="127">
        <f>(K4-J4)/J4</f>
        <v>1.8378130025269928E-2</v>
      </c>
    </row>
    <row r="5" spans="1:15" x14ac:dyDescent="0.25">
      <c r="B5" s="130" t="s">
        <v>90</v>
      </c>
      <c r="C5" s="372">
        <v>23065000</v>
      </c>
      <c r="D5" s="372">
        <v>23085000</v>
      </c>
      <c r="E5" s="372">
        <v>23073000</v>
      </c>
      <c r="F5" s="372">
        <v>23256000</v>
      </c>
      <c r="G5" s="372">
        <v>23561000</v>
      </c>
      <c r="H5" s="372">
        <v>24286000</v>
      </c>
      <c r="I5" s="372">
        <v>25044000</v>
      </c>
      <c r="J5" s="372">
        <v>25477000</v>
      </c>
      <c r="K5" s="372">
        <v>25820000</v>
      </c>
      <c r="M5" s="139">
        <f>K5-J5</f>
        <v>343000</v>
      </c>
      <c r="N5" s="127">
        <f>(K5-J5)/J5</f>
        <v>1.3463123601679946E-2</v>
      </c>
    </row>
    <row r="6" spans="1:15" x14ac:dyDescent="0.25">
      <c r="C6" s="198"/>
      <c r="D6" s="1"/>
      <c r="E6" s="1"/>
      <c r="F6" s="1"/>
      <c r="G6" s="1"/>
      <c r="H6" s="1"/>
      <c r="I6" s="1"/>
      <c r="J6" s="1"/>
      <c r="K6" s="1"/>
      <c r="L6" s="1"/>
      <c r="N6" s="224"/>
      <c r="O6" s="133"/>
    </row>
    <row r="7" spans="1:15" x14ac:dyDescent="0.25">
      <c r="B7" s="195" t="s">
        <v>70</v>
      </c>
      <c r="C7" s="333">
        <f>C87</f>
        <v>438000</v>
      </c>
      <c r="D7" s="333">
        <f t="shared" ref="D7:K7" si="1">D87</f>
        <v>442000</v>
      </c>
      <c r="E7" s="333">
        <f t="shared" si="1"/>
        <v>429000</v>
      </c>
      <c r="F7" s="333">
        <f t="shared" si="1"/>
        <v>432000</v>
      </c>
      <c r="G7" s="333">
        <f t="shared" si="1"/>
        <v>437000</v>
      </c>
      <c r="H7" s="333">
        <f t="shared" si="1"/>
        <v>434000</v>
      </c>
      <c r="I7" s="333">
        <f t="shared" si="1"/>
        <v>449000</v>
      </c>
      <c r="J7" s="333">
        <f t="shared" si="1"/>
        <v>445000</v>
      </c>
      <c r="K7" s="333">
        <f t="shared" si="1"/>
        <v>463000</v>
      </c>
      <c r="L7" s="1"/>
      <c r="N7" s="224"/>
      <c r="O7" s="133"/>
    </row>
    <row r="8" spans="1:15" x14ac:dyDescent="0.25">
      <c r="B8" s="195" t="s">
        <v>71</v>
      </c>
      <c r="C8" s="333">
        <f t="shared" ref="C8:K16" si="2">C88</f>
        <v>393000</v>
      </c>
      <c r="D8" s="333">
        <f t="shared" si="2"/>
        <v>395000</v>
      </c>
      <c r="E8" s="333">
        <f t="shared" si="2"/>
        <v>401000</v>
      </c>
      <c r="F8" s="333">
        <f t="shared" si="2"/>
        <v>400000</v>
      </c>
      <c r="G8" s="333">
        <f t="shared" si="2"/>
        <v>402000</v>
      </c>
      <c r="H8" s="333">
        <f t="shared" si="2"/>
        <v>424000</v>
      </c>
      <c r="I8" s="333">
        <f t="shared" si="2"/>
        <v>436000</v>
      </c>
      <c r="J8" s="333">
        <f t="shared" si="2"/>
        <v>444000</v>
      </c>
      <c r="K8" s="333">
        <f t="shared" si="2"/>
        <v>458000</v>
      </c>
      <c r="L8" s="1"/>
      <c r="N8" s="224"/>
      <c r="O8" s="133"/>
    </row>
    <row r="9" spans="1:15" ht="25.5" x14ac:dyDescent="0.25">
      <c r="B9" s="195" t="s">
        <v>72</v>
      </c>
      <c r="C9" s="333">
        <f t="shared" si="2"/>
        <v>873000</v>
      </c>
      <c r="D9" s="333">
        <f t="shared" si="2"/>
        <v>871000</v>
      </c>
      <c r="E9" s="333">
        <f t="shared" si="2"/>
        <v>868000</v>
      </c>
      <c r="F9" s="333">
        <f t="shared" si="2"/>
        <v>882000</v>
      </c>
      <c r="G9" s="333">
        <f t="shared" si="2"/>
        <v>872000</v>
      </c>
      <c r="H9" s="333">
        <f t="shared" si="2"/>
        <v>888000</v>
      </c>
      <c r="I9" s="333">
        <f t="shared" si="2"/>
        <v>924000</v>
      </c>
      <c r="J9" s="333">
        <f t="shared" si="2"/>
        <v>940000</v>
      </c>
      <c r="K9" s="333">
        <f t="shared" si="2"/>
        <v>948000</v>
      </c>
      <c r="L9" s="1"/>
      <c r="N9" s="224"/>
      <c r="O9" s="133"/>
    </row>
    <row r="10" spans="1:15" ht="25.5" customHeight="1" x14ac:dyDescent="0.25">
      <c r="B10" s="195" t="s">
        <v>73</v>
      </c>
      <c r="C10" s="333">
        <f t="shared" si="2"/>
        <v>808000</v>
      </c>
      <c r="D10" s="333">
        <f t="shared" si="2"/>
        <v>807000</v>
      </c>
      <c r="E10" s="333">
        <f t="shared" si="2"/>
        <v>818000</v>
      </c>
      <c r="F10" s="333">
        <f t="shared" si="2"/>
        <v>824000</v>
      </c>
      <c r="G10" s="333">
        <f t="shared" si="2"/>
        <v>835000</v>
      </c>
      <c r="H10" s="333">
        <f t="shared" si="2"/>
        <v>865000</v>
      </c>
      <c r="I10" s="333">
        <f t="shared" si="2"/>
        <v>891000</v>
      </c>
      <c r="J10" s="333">
        <f t="shared" si="2"/>
        <v>919000</v>
      </c>
      <c r="K10" s="333">
        <f t="shared" si="2"/>
        <v>944000</v>
      </c>
      <c r="L10" s="1"/>
      <c r="N10" s="224"/>
      <c r="O10" s="133"/>
    </row>
    <row r="11" spans="1:15" x14ac:dyDescent="0.25">
      <c r="B11" s="195" t="s">
        <v>74</v>
      </c>
      <c r="C11" s="333">
        <f t="shared" si="2"/>
        <v>400000</v>
      </c>
      <c r="D11" s="333">
        <f t="shared" si="2"/>
        <v>399000</v>
      </c>
      <c r="E11" s="333">
        <f t="shared" si="2"/>
        <v>397000</v>
      </c>
      <c r="F11" s="333">
        <f t="shared" si="2"/>
        <v>388000</v>
      </c>
      <c r="G11" s="333">
        <f t="shared" si="2"/>
        <v>393000</v>
      </c>
      <c r="H11" s="333">
        <f t="shared" si="2"/>
        <v>405000</v>
      </c>
      <c r="I11" s="333">
        <f t="shared" si="2"/>
        <v>421000</v>
      </c>
      <c r="J11" s="333">
        <f t="shared" si="2"/>
        <v>430000</v>
      </c>
      <c r="K11" s="333">
        <f t="shared" si="2"/>
        <v>433000</v>
      </c>
      <c r="L11" s="1"/>
      <c r="N11" s="224"/>
      <c r="O11" s="133"/>
    </row>
    <row r="12" spans="1:15" x14ac:dyDescent="0.25">
      <c r="B12" s="195" t="s">
        <v>75</v>
      </c>
      <c r="C12" s="333">
        <f t="shared" si="2"/>
        <v>428000</v>
      </c>
      <c r="D12" s="333">
        <f t="shared" si="2"/>
        <v>426000</v>
      </c>
      <c r="E12" s="333">
        <f t="shared" si="2"/>
        <v>420000</v>
      </c>
      <c r="F12" s="333">
        <f t="shared" si="2"/>
        <v>423000</v>
      </c>
      <c r="G12" s="333">
        <f t="shared" si="2"/>
        <v>431000</v>
      </c>
      <c r="H12" s="333">
        <f t="shared" si="2"/>
        <v>440000</v>
      </c>
      <c r="I12" s="333">
        <f t="shared" si="2"/>
        <v>462000</v>
      </c>
      <c r="J12" s="333">
        <f t="shared" si="2"/>
        <v>475000</v>
      </c>
      <c r="K12" s="333">
        <f t="shared" si="2"/>
        <v>476000</v>
      </c>
      <c r="L12" s="1"/>
      <c r="N12" s="224"/>
      <c r="O12" s="133"/>
    </row>
    <row r="13" spans="1:15" ht="28.5" customHeight="1" x14ac:dyDescent="0.25">
      <c r="B13" s="195" t="s">
        <v>76</v>
      </c>
      <c r="C13" s="333">
        <f t="shared" si="2"/>
        <v>420000</v>
      </c>
      <c r="D13" s="333">
        <f t="shared" si="2"/>
        <v>422000</v>
      </c>
      <c r="E13" s="333">
        <f t="shared" si="2"/>
        <v>417000</v>
      </c>
      <c r="F13" s="333">
        <f t="shared" si="2"/>
        <v>423000</v>
      </c>
      <c r="G13" s="333">
        <f t="shared" si="2"/>
        <v>424000</v>
      </c>
      <c r="H13" s="333">
        <f t="shared" si="2"/>
        <v>438000</v>
      </c>
      <c r="I13" s="333">
        <f t="shared" si="2"/>
        <v>459000</v>
      </c>
      <c r="J13" s="333">
        <f t="shared" si="2"/>
        <v>459000</v>
      </c>
      <c r="K13" s="333">
        <f t="shared" si="2"/>
        <v>468000</v>
      </c>
      <c r="L13" s="1"/>
      <c r="N13" s="224"/>
      <c r="O13" s="133"/>
    </row>
    <row r="14" spans="1:15" x14ac:dyDescent="0.25">
      <c r="B14" s="195" t="s">
        <v>77</v>
      </c>
      <c r="C14" s="333">
        <f t="shared" si="2"/>
        <v>259000</v>
      </c>
      <c r="D14" s="333">
        <f t="shared" si="2"/>
        <v>259000</v>
      </c>
      <c r="E14" s="333">
        <f t="shared" si="2"/>
        <v>255000</v>
      </c>
      <c r="F14" s="333">
        <f t="shared" si="2"/>
        <v>261000</v>
      </c>
      <c r="G14" s="333">
        <f t="shared" si="2"/>
        <v>260000</v>
      </c>
      <c r="H14" s="333">
        <f t="shared" si="2"/>
        <v>267000</v>
      </c>
      <c r="I14" s="333">
        <f t="shared" si="2"/>
        <v>280000</v>
      </c>
      <c r="J14" s="333">
        <f t="shared" si="2"/>
        <v>285000</v>
      </c>
      <c r="K14" s="333">
        <f t="shared" si="2"/>
        <v>291000</v>
      </c>
      <c r="L14" s="1"/>
      <c r="N14" s="224"/>
      <c r="O14" s="133"/>
    </row>
    <row r="15" spans="1:15" x14ac:dyDescent="0.25">
      <c r="B15" s="195" t="s">
        <v>78</v>
      </c>
      <c r="C15" s="333">
        <f t="shared" si="2"/>
        <v>224000</v>
      </c>
      <c r="D15" s="333">
        <f t="shared" si="2"/>
        <v>223000</v>
      </c>
      <c r="E15" s="333">
        <f t="shared" si="2"/>
        <v>219000</v>
      </c>
      <c r="F15" s="333">
        <f t="shared" si="2"/>
        <v>222000</v>
      </c>
      <c r="G15" s="333">
        <f t="shared" si="2"/>
        <v>221000</v>
      </c>
      <c r="H15" s="333">
        <f t="shared" si="2"/>
        <v>227000</v>
      </c>
      <c r="I15" s="333">
        <f t="shared" si="2"/>
        <v>235000</v>
      </c>
      <c r="J15" s="333">
        <f t="shared" si="2"/>
        <v>247000</v>
      </c>
      <c r="K15" s="333">
        <f t="shared" si="2"/>
        <v>264000</v>
      </c>
      <c r="L15" s="1"/>
      <c r="N15" s="224"/>
      <c r="O15" s="133"/>
    </row>
    <row r="16" spans="1:15" x14ac:dyDescent="0.25">
      <c r="B16" s="318" t="s">
        <v>448</v>
      </c>
      <c r="C16" s="202">
        <f t="shared" si="2"/>
        <v>4243000</v>
      </c>
      <c r="D16" s="202">
        <f t="shared" si="2"/>
        <v>4244000</v>
      </c>
      <c r="E16" s="202">
        <f t="shared" si="2"/>
        <v>4224000</v>
      </c>
      <c r="F16" s="202">
        <f t="shared" si="2"/>
        <v>4255000</v>
      </c>
      <c r="G16" s="202">
        <f t="shared" si="2"/>
        <v>4275000</v>
      </c>
      <c r="H16" s="202">
        <f t="shared" si="2"/>
        <v>4388000</v>
      </c>
      <c r="I16" s="202">
        <f t="shared" si="2"/>
        <v>4557000</v>
      </c>
      <c r="J16" s="202">
        <f t="shared" si="2"/>
        <v>4644000</v>
      </c>
      <c r="K16" s="202">
        <f t="shared" si="2"/>
        <v>4745000</v>
      </c>
    </row>
    <row r="18" spans="2:11" x14ac:dyDescent="0.25">
      <c r="B18" s="195" t="s">
        <v>92</v>
      </c>
      <c r="C18" s="38">
        <v>2009</v>
      </c>
      <c r="D18" s="38">
        <v>2010</v>
      </c>
      <c r="E18" s="38">
        <v>2011</v>
      </c>
      <c r="F18" s="38">
        <v>2012</v>
      </c>
      <c r="G18" s="38">
        <v>2013</v>
      </c>
      <c r="H18" s="38">
        <v>2014</v>
      </c>
      <c r="I18" s="196">
        <v>2015</v>
      </c>
      <c r="J18" s="38">
        <v>2016</v>
      </c>
      <c r="K18" s="38">
        <v>2017</v>
      </c>
    </row>
    <row r="19" spans="2:11" x14ac:dyDescent="0.25">
      <c r="B19" s="193" t="s">
        <v>35</v>
      </c>
      <c r="C19" s="154">
        <v>50000</v>
      </c>
      <c r="D19" s="154">
        <v>49000</v>
      </c>
      <c r="E19" s="154">
        <v>49000</v>
      </c>
      <c r="F19" s="154">
        <v>49000</v>
      </c>
      <c r="G19" s="154">
        <v>47000</v>
      </c>
      <c r="H19" s="154">
        <v>49000</v>
      </c>
      <c r="I19" s="154">
        <v>50000</v>
      </c>
      <c r="J19" s="154">
        <v>49000</v>
      </c>
      <c r="K19" s="154">
        <v>50000</v>
      </c>
    </row>
    <row r="20" spans="2:11" x14ac:dyDescent="0.25">
      <c r="B20" s="193" t="s">
        <v>41</v>
      </c>
      <c r="C20" s="154">
        <v>47000</v>
      </c>
      <c r="D20" s="154">
        <v>47000</v>
      </c>
      <c r="E20" s="154">
        <v>46000</v>
      </c>
      <c r="F20" s="154">
        <v>47000</v>
      </c>
      <c r="G20" s="154">
        <v>48000</v>
      </c>
      <c r="H20" s="154">
        <v>50000</v>
      </c>
      <c r="I20" s="154">
        <v>51000</v>
      </c>
      <c r="J20" s="154">
        <v>51000</v>
      </c>
      <c r="K20" s="154">
        <v>52000</v>
      </c>
    </row>
    <row r="21" spans="2:11" x14ac:dyDescent="0.25">
      <c r="B21" s="193" t="s">
        <v>42</v>
      </c>
      <c r="C21" s="154">
        <v>46000</v>
      </c>
      <c r="D21" s="154">
        <v>45000</v>
      </c>
      <c r="E21" s="154">
        <v>46000</v>
      </c>
      <c r="F21" s="154">
        <v>45000</v>
      </c>
      <c r="G21" s="154">
        <v>45000</v>
      </c>
      <c r="H21" s="154">
        <v>47000</v>
      </c>
      <c r="I21" s="154">
        <v>48000</v>
      </c>
      <c r="J21" s="154">
        <v>50000</v>
      </c>
      <c r="K21" s="154">
        <v>49000</v>
      </c>
    </row>
    <row r="22" spans="2:11" x14ac:dyDescent="0.25">
      <c r="B22" s="140" t="s">
        <v>24</v>
      </c>
      <c r="C22" s="154">
        <v>459000</v>
      </c>
      <c r="D22" s="154">
        <v>457000</v>
      </c>
      <c r="E22" s="154">
        <v>466000</v>
      </c>
      <c r="F22" s="154">
        <v>464000</v>
      </c>
      <c r="G22" s="154">
        <v>478000</v>
      </c>
      <c r="H22" s="154">
        <v>490000</v>
      </c>
      <c r="I22" s="154">
        <v>494000</v>
      </c>
      <c r="J22" s="154">
        <v>508000</v>
      </c>
      <c r="K22" s="154">
        <v>517000</v>
      </c>
    </row>
    <row r="23" spans="2:11" x14ac:dyDescent="0.25">
      <c r="B23" s="193" t="s">
        <v>49</v>
      </c>
      <c r="C23" s="154">
        <v>49000</v>
      </c>
      <c r="D23" s="154">
        <v>47000</v>
      </c>
      <c r="E23" s="154">
        <v>48000</v>
      </c>
      <c r="F23" s="154">
        <v>51000</v>
      </c>
      <c r="G23" s="154">
        <v>50000</v>
      </c>
      <c r="H23" s="154">
        <v>52000</v>
      </c>
      <c r="I23" s="154">
        <v>53000</v>
      </c>
      <c r="J23" s="154">
        <v>55000</v>
      </c>
      <c r="K23" s="154">
        <v>60000</v>
      </c>
    </row>
    <row r="24" spans="2:11" x14ac:dyDescent="0.25">
      <c r="B24" s="193" t="s">
        <v>32</v>
      </c>
      <c r="C24" s="154">
        <v>25000</v>
      </c>
      <c r="D24" s="154">
        <v>26000</v>
      </c>
      <c r="E24" s="154">
        <v>29000</v>
      </c>
      <c r="F24" s="154">
        <v>28000</v>
      </c>
      <c r="G24" s="154">
        <v>30000</v>
      </c>
      <c r="H24" s="154">
        <v>29000</v>
      </c>
      <c r="I24" s="154">
        <v>35000</v>
      </c>
      <c r="J24" s="154">
        <v>32000</v>
      </c>
      <c r="K24" s="154">
        <v>30000</v>
      </c>
    </row>
    <row r="25" spans="2:11" x14ac:dyDescent="0.25">
      <c r="B25" s="193" t="s">
        <v>56</v>
      </c>
      <c r="C25" s="154">
        <v>29000</v>
      </c>
      <c r="D25" s="154">
        <v>31000</v>
      </c>
      <c r="E25" s="154">
        <v>30000</v>
      </c>
      <c r="F25" s="154">
        <v>30000</v>
      </c>
      <c r="G25" s="154">
        <v>32000</v>
      </c>
      <c r="H25" s="154">
        <v>33000</v>
      </c>
      <c r="I25" s="154">
        <v>32000</v>
      </c>
      <c r="J25" s="154">
        <v>33000</v>
      </c>
      <c r="K25" s="154">
        <v>33000</v>
      </c>
    </row>
    <row r="26" spans="2:11" x14ac:dyDescent="0.25">
      <c r="B26" s="140" t="s">
        <v>2</v>
      </c>
      <c r="C26" s="154">
        <v>34000</v>
      </c>
      <c r="D26" s="154">
        <v>33000</v>
      </c>
      <c r="E26" s="154">
        <v>33000</v>
      </c>
      <c r="F26" s="154">
        <v>34000</v>
      </c>
      <c r="G26" s="154">
        <v>34000</v>
      </c>
      <c r="H26" s="154">
        <v>35000</v>
      </c>
      <c r="I26" s="154">
        <v>37000</v>
      </c>
      <c r="J26" s="154">
        <v>47000</v>
      </c>
      <c r="K26" s="154">
        <v>60000</v>
      </c>
    </row>
    <row r="27" spans="2:11" x14ac:dyDescent="0.25">
      <c r="B27" s="193" t="s">
        <v>45</v>
      </c>
      <c r="C27" s="154">
        <v>39000</v>
      </c>
      <c r="D27" s="154">
        <v>36000</v>
      </c>
      <c r="E27" s="154">
        <v>36000</v>
      </c>
      <c r="F27" s="154">
        <v>36000</v>
      </c>
      <c r="G27" s="154">
        <v>35000</v>
      </c>
      <c r="H27" s="154">
        <v>34000</v>
      </c>
      <c r="I27" s="154">
        <v>36000</v>
      </c>
      <c r="J27" s="154">
        <v>36000</v>
      </c>
      <c r="K27" s="154">
        <v>38000</v>
      </c>
    </row>
    <row r="28" spans="2:11" x14ac:dyDescent="0.25">
      <c r="B28" s="140" t="s">
        <v>16</v>
      </c>
      <c r="C28" s="154">
        <v>35000</v>
      </c>
      <c r="D28" s="154">
        <v>34000</v>
      </c>
      <c r="E28" s="154">
        <v>33000</v>
      </c>
      <c r="F28" s="154">
        <v>34000</v>
      </c>
      <c r="G28" s="154">
        <v>34000</v>
      </c>
      <c r="H28" s="154">
        <v>37000</v>
      </c>
      <c r="I28" s="154">
        <v>38000</v>
      </c>
      <c r="J28" s="154">
        <v>40000</v>
      </c>
      <c r="K28" s="154">
        <v>41000</v>
      </c>
    </row>
    <row r="29" spans="2:11" x14ac:dyDescent="0.25">
      <c r="B29" s="193" t="s">
        <v>50</v>
      </c>
      <c r="C29" s="154">
        <v>62000</v>
      </c>
      <c r="D29" s="154">
        <v>62000</v>
      </c>
      <c r="E29" s="154">
        <v>58000</v>
      </c>
      <c r="F29" s="154">
        <v>58000</v>
      </c>
      <c r="G29" s="154">
        <v>60000</v>
      </c>
      <c r="H29" s="154">
        <v>64000</v>
      </c>
      <c r="I29" s="154">
        <v>65000</v>
      </c>
      <c r="J29" s="154">
        <v>67000</v>
      </c>
      <c r="K29" s="154">
        <v>66000</v>
      </c>
    </row>
    <row r="30" spans="2:11" x14ac:dyDescent="0.25">
      <c r="B30" s="193" t="s">
        <v>33</v>
      </c>
      <c r="C30" s="154">
        <v>46000</v>
      </c>
      <c r="D30" s="154">
        <v>49000</v>
      </c>
      <c r="E30" s="154">
        <v>49000</v>
      </c>
      <c r="F30" s="154">
        <v>51000</v>
      </c>
      <c r="G30" s="154">
        <v>47000</v>
      </c>
      <c r="H30" s="154">
        <v>48000</v>
      </c>
      <c r="I30" s="154">
        <v>50000</v>
      </c>
      <c r="J30" s="154">
        <v>50000</v>
      </c>
      <c r="K30" s="154">
        <v>50000</v>
      </c>
    </row>
    <row r="31" spans="2:11" x14ac:dyDescent="0.25">
      <c r="B31" s="140" t="s">
        <v>26</v>
      </c>
      <c r="C31" s="154">
        <v>138000</v>
      </c>
      <c r="D31" s="154">
        <v>140000</v>
      </c>
      <c r="E31" s="154">
        <v>140000</v>
      </c>
      <c r="F31" s="154">
        <v>142000</v>
      </c>
      <c r="G31" s="154">
        <v>147000</v>
      </c>
      <c r="H31" s="154">
        <v>153000</v>
      </c>
      <c r="I31" s="154">
        <v>155000</v>
      </c>
      <c r="J31" s="154">
        <v>154000</v>
      </c>
      <c r="K31" s="154">
        <v>159000</v>
      </c>
    </row>
    <row r="32" spans="2:11" x14ac:dyDescent="0.25">
      <c r="B32" s="193" t="s">
        <v>31</v>
      </c>
      <c r="C32" s="154">
        <v>118000</v>
      </c>
      <c r="D32" s="154">
        <v>117000</v>
      </c>
      <c r="E32" s="154">
        <v>118000</v>
      </c>
      <c r="F32" s="154">
        <v>119000</v>
      </c>
      <c r="G32" s="154">
        <v>121000</v>
      </c>
      <c r="H32" s="154">
        <v>123000</v>
      </c>
      <c r="I32" s="154">
        <v>126000</v>
      </c>
      <c r="J32" s="154">
        <v>131000</v>
      </c>
      <c r="K32" s="154">
        <v>130000</v>
      </c>
    </row>
    <row r="33" spans="2:11" x14ac:dyDescent="0.25">
      <c r="B33" s="193" t="s">
        <v>37</v>
      </c>
      <c r="C33" s="154">
        <v>35000</v>
      </c>
      <c r="D33" s="154">
        <v>36000</v>
      </c>
      <c r="E33" s="154">
        <v>36000</v>
      </c>
      <c r="F33" s="154">
        <v>36000</v>
      </c>
      <c r="G33" s="154">
        <v>31000</v>
      </c>
      <c r="H33" s="154">
        <v>31000</v>
      </c>
      <c r="I33" s="154">
        <v>30000</v>
      </c>
      <c r="J33" s="154">
        <v>33000</v>
      </c>
      <c r="K33" s="154">
        <v>33000</v>
      </c>
    </row>
    <row r="34" spans="2:11" x14ac:dyDescent="0.25">
      <c r="B34" s="140" t="s">
        <v>27</v>
      </c>
      <c r="C34" s="154">
        <v>118000</v>
      </c>
      <c r="D34" s="154">
        <v>117000</v>
      </c>
      <c r="E34" s="154">
        <v>110000</v>
      </c>
      <c r="F34" s="154">
        <v>106000</v>
      </c>
      <c r="G34" s="154">
        <v>110000</v>
      </c>
      <c r="H34" s="154">
        <v>109000</v>
      </c>
      <c r="I34" s="154">
        <v>112000</v>
      </c>
      <c r="J34" s="154">
        <v>113000</v>
      </c>
      <c r="K34" s="154">
        <v>119000</v>
      </c>
    </row>
    <row r="35" spans="2:11" x14ac:dyDescent="0.25">
      <c r="B35" s="193" t="s">
        <v>57</v>
      </c>
      <c r="C35" s="154">
        <v>43000</v>
      </c>
      <c r="D35" s="154">
        <v>43000</v>
      </c>
      <c r="E35" s="154">
        <v>44000</v>
      </c>
      <c r="F35" s="154">
        <v>42000</v>
      </c>
      <c r="G35" s="154">
        <v>43000</v>
      </c>
      <c r="H35" s="154">
        <v>42000</v>
      </c>
      <c r="I35" s="154">
        <v>44000</v>
      </c>
      <c r="J35" s="154">
        <v>46000</v>
      </c>
      <c r="K35" s="154">
        <v>44000</v>
      </c>
    </row>
    <row r="36" spans="2:11" x14ac:dyDescent="0.25">
      <c r="B36" s="140" t="s">
        <v>17</v>
      </c>
      <c r="C36" s="154">
        <v>54000</v>
      </c>
      <c r="D36" s="154">
        <v>55000</v>
      </c>
      <c r="E36" s="154">
        <v>57000</v>
      </c>
      <c r="F36" s="154">
        <v>54000</v>
      </c>
      <c r="G36" s="154">
        <v>56000</v>
      </c>
      <c r="H36" s="154">
        <v>60000</v>
      </c>
      <c r="I36" s="154">
        <v>62000</v>
      </c>
      <c r="J36" s="154">
        <v>60000</v>
      </c>
      <c r="K36" s="154">
        <v>62000</v>
      </c>
    </row>
    <row r="37" spans="2:11" x14ac:dyDescent="0.25">
      <c r="B37" s="193" t="s">
        <v>38</v>
      </c>
      <c r="C37" s="154">
        <v>37000</v>
      </c>
      <c r="D37" s="154">
        <v>36000</v>
      </c>
      <c r="E37" s="154">
        <v>37000</v>
      </c>
      <c r="F37" s="154">
        <v>36000</v>
      </c>
      <c r="G37" s="154">
        <v>34000</v>
      </c>
      <c r="H37" s="154">
        <v>35000</v>
      </c>
      <c r="I37" s="154">
        <v>36000</v>
      </c>
      <c r="J37" s="154">
        <v>38000</v>
      </c>
      <c r="K37" s="154">
        <v>38000</v>
      </c>
    </row>
    <row r="38" spans="2:11" x14ac:dyDescent="0.25">
      <c r="B38" s="193" t="s">
        <v>46</v>
      </c>
      <c r="C38" s="154">
        <v>33000</v>
      </c>
      <c r="D38" s="154">
        <v>30000</v>
      </c>
      <c r="E38" s="154">
        <v>30000</v>
      </c>
      <c r="F38" s="154">
        <v>29000</v>
      </c>
      <c r="G38" s="154">
        <v>29000</v>
      </c>
      <c r="H38" s="154">
        <v>29000</v>
      </c>
      <c r="I38" s="154">
        <v>31000</v>
      </c>
      <c r="J38" s="154">
        <v>32000</v>
      </c>
      <c r="K38" s="154">
        <v>32000</v>
      </c>
    </row>
    <row r="39" spans="2:11" x14ac:dyDescent="0.25">
      <c r="B39" s="193" t="s">
        <v>51</v>
      </c>
      <c r="C39" s="154">
        <v>36000</v>
      </c>
      <c r="D39" s="154">
        <v>35000</v>
      </c>
      <c r="E39" s="154">
        <v>36000</v>
      </c>
      <c r="F39" s="154">
        <v>35000</v>
      </c>
      <c r="G39" s="154">
        <v>37000</v>
      </c>
      <c r="H39" s="154">
        <v>37000</v>
      </c>
      <c r="I39" s="154">
        <v>39000</v>
      </c>
      <c r="J39" s="154">
        <v>40000</v>
      </c>
      <c r="K39" s="154">
        <v>40000</v>
      </c>
    </row>
    <row r="40" spans="2:11" x14ac:dyDescent="0.25">
      <c r="B40" s="193" t="s">
        <v>1</v>
      </c>
      <c r="C40" s="154">
        <v>74000</v>
      </c>
      <c r="D40" s="154">
        <v>74000</v>
      </c>
      <c r="E40" s="154">
        <v>74000</v>
      </c>
      <c r="F40" s="154">
        <v>77000</v>
      </c>
      <c r="G40" s="154">
        <v>75000</v>
      </c>
      <c r="H40" s="154">
        <v>77000</v>
      </c>
      <c r="I40" s="154">
        <v>78000</v>
      </c>
      <c r="J40" s="154">
        <v>79000</v>
      </c>
      <c r="K40" s="154">
        <v>81000</v>
      </c>
    </row>
    <row r="41" spans="2:11" x14ac:dyDescent="0.25">
      <c r="B41" s="193" t="s">
        <v>39</v>
      </c>
      <c r="C41" s="154">
        <v>30000</v>
      </c>
      <c r="D41" s="154">
        <v>30000</v>
      </c>
      <c r="E41" s="154">
        <v>31000</v>
      </c>
      <c r="F41" s="154">
        <v>31000</v>
      </c>
      <c r="G41" s="154">
        <v>30000</v>
      </c>
      <c r="H41" s="154">
        <v>31000</v>
      </c>
      <c r="I41" s="154">
        <v>32000</v>
      </c>
      <c r="J41" s="154">
        <v>32000</v>
      </c>
      <c r="K41" s="154">
        <v>32000</v>
      </c>
    </row>
    <row r="42" spans="2:11" x14ac:dyDescent="0.25">
      <c r="B42" s="193" t="s">
        <v>52</v>
      </c>
      <c r="C42" s="154">
        <v>38000</v>
      </c>
      <c r="D42" s="154">
        <v>38000</v>
      </c>
      <c r="E42" s="154">
        <v>39000</v>
      </c>
      <c r="F42" s="154">
        <v>39000</v>
      </c>
      <c r="G42" s="154">
        <v>40000</v>
      </c>
      <c r="H42" s="154">
        <v>41000</v>
      </c>
      <c r="I42" s="154">
        <v>40000</v>
      </c>
      <c r="J42" s="154">
        <v>42000</v>
      </c>
      <c r="K42" s="154">
        <v>43000</v>
      </c>
    </row>
    <row r="43" spans="2:11" x14ac:dyDescent="0.25">
      <c r="B43" s="193" t="s">
        <v>48</v>
      </c>
      <c r="C43" s="154">
        <v>158000</v>
      </c>
      <c r="D43" s="154">
        <v>159000</v>
      </c>
      <c r="E43" s="154">
        <v>155000</v>
      </c>
      <c r="F43" s="154">
        <v>155000</v>
      </c>
      <c r="G43" s="154">
        <v>159000</v>
      </c>
      <c r="H43" s="154">
        <v>160000</v>
      </c>
      <c r="I43" s="154">
        <v>170000</v>
      </c>
      <c r="J43" s="154">
        <v>176000</v>
      </c>
      <c r="K43" s="154">
        <v>165000</v>
      </c>
    </row>
    <row r="44" spans="2:11" x14ac:dyDescent="0.25">
      <c r="B44" s="140" t="s">
        <v>18</v>
      </c>
      <c r="C44" s="154">
        <v>41000</v>
      </c>
      <c r="D44" s="154">
        <v>40000</v>
      </c>
      <c r="E44" s="154">
        <v>40000</v>
      </c>
      <c r="F44" s="154">
        <v>41000</v>
      </c>
      <c r="G44" s="154">
        <v>42000</v>
      </c>
      <c r="H44" s="154">
        <v>44000</v>
      </c>
      <c r="I44" s="154">
        <v>48000</v>
      </c>
      <c r="J44" s="154">
        <v>50000</v>
      </c>
      <c r="K44" s="154">
        <v>49000</v>
      </c>
    </row>
    <row r="45" spans="2:11" x14ac:dyDescent="0.25">
      <c r="B45" s="193" t="s">
        <v>58</v>
      </c>
      <c r="C45" s="154">
        <v>55000</v>
      </c>
      <c r="D45" s="154">
        <v>55000</v>
      </c>
      <c r="E45" s="154">
        <v>52000</v>
      </c>
      <c r="F45" s="154">
        <v>51000</v>
      </c>
      <c r="G45" s="154">
        <v>51000</v>
      </c>
      <c r="H45" s="154">
        <v>55000</v>
      </c>
      <c r="I45" s="154">
        <v>55000</v>
      </c>
      <c r="J45" s="154">
        <v>55000</v>
      </c>
      <c r="K45" s="154">
        <v>56000</v>
      </c>
    </row>
    <row r="46" spans="2:11" x14ac:dyDescent="0.25">
      <c r="B46" s="193" t="s">
        <v>3</v>
      </c>
      <c r="C46" s="154">
        <v>26000</v>
      </c>
      <c r="D46" s="154">
        <v>26000</v>
      </c>
      <c r="E46" s="154">
        <v>24000</v>
      </c>
      <c r="F46" s="154">
        <v>25000</v>
      </c>
      <c r="G46" s="154">
        <v>25000</v>
      </c>
      <c r="H46" s="154">
        <v>26000</v>
      </c>
      <c r="I46" s="154">
        <v>26000</v>
      </c>
      <c r="J46" s="154">
        <v>27000</v>
      </c>
      <c r="K46" s="154">
        <v>29000</v>
      </c>
    </row>
    <row r="47" spans="2:11" x14ac:dyDescent="0.25">
      <c r="B47" s="193" t="s">
        <v>43</v>
      </c>
      <c r="C47" s="154">
        <v>39000</v>
      </c>
      <c r="D47" s="154">
        <v>38000</v>
      </c>
      <c r="E47" s="154">
        <v>35000</v>
      </c>
      <c r="F47" s="154">
        <v>35000</v>
      </c>
      <c r="G47" s="154">
        <v>35000</v>
      </c>
      <c r="H47" s="154">
        <v>37000</v>
      </c>
      <c r="I47" s="154">
        <v>38000</v>
      </c>
      <c r="J47" s="154">
        <v>40000</v>
      </c>
      <c r="K47" s="154">
        <v>40000</v>
      </c>
    </row>
    <row r="48" spans="2:11" x14ac:dyDescent="0.25">
      <c r="B48" s="193" t="s">
        <v>53</v>
      </c>
      <c r="C48" s="154">
        <v>20000</v>
      </c>
      <c r="D48" s="154">
        <v>20000</v>
      </c>
      <c r="E48" s="154">
        <v>20000</v>
      </c>
      <c r="F48" s="154">
        <v>19000</v>
      </c>
      <c r="G48" s="154">
        <v>19000</v>
      </c>
      <c r="H48" s="154">
        <v>20000</v>
      </c>
      <c r="I48" s="154">
        <v>21000</v>
      </c>
      <c r="J48" s="154">
        <v>21000</v>
      </c>
      <c r="K48" s="154">
        <v>21000</v>
      </c>
    </row>
    <row r="49" spans="2:11" x14ac:dyDescent="0.25">
      <c r="B49" s="193" t="s">
        <v>44</v>
      </c>
      <c r="C49" s="154">
        <v>45000</v>
      </c>
      <c r="D49" s="154">
        <v>44000</v>
      </c>
      <c r="E49" s="154">
        <v>45000</v>
      </c>
      <c r="F49" s="154">
        <v>44000</v>
      </c>
      <c r="G49" s="154">
        <v>46000</v>
      </c>
      <c r="H49" s="154">
        <v>47000</v>
      </c>
      <c r="I49" s="154">
        <v>47000</v>
      </c>
      <c r="J49" s="154">
        <v>49000</v>
      </c>
      <c r="K49" s="154">
        <v>49000</v>
      </c>
    </row>
    <row r="50" spans="2:11" x14ac:dyDescent="0.25">
      <c r="B50" s="193" t="s">
        <v>19</v>
      </c>
      <c r="C50" s="154">
        <v>45000</v>
      </c>
      <c r="D50" s="154">
        <v>43000</v>
      </c>
      <c r="E50" s="154">
        <v>43000</v>
      </c>
      <c r="F50" s="154">
        <v>45000</v>
      </c>
      <c r="G50" s="154">
        <v>44000</v>
      </c>
      <c r="H50" s="154">
        <v>46000</v>
      </c>
      <c r="I50" s="154">
        <v>46000</v>
      </c>
      <c r="J50" s="154">
        <v>46000</v>
      </c>
      <c r="K50" s="154">
        <v>46000</v>
      </c>
    </row>
    <row r="51" spans="2:11" x14ac:dyDescent="0.25">
      <c r="B51" s="193" t="s">
        <v>34</v>
      </c>
      <c r="C51" s="154">
        <v>27000</v>
      </c>
      <c r="D51" s="154">
        <v>28000</v>
      </c>
      <c r="E51" s="154">
        <v>27000</v>
      </c>
      <c r="F51" s="154">
        <v>27000</v>
      </c>
      <c r="G51" s="154">
        <v>24000</v>
      </c>
      <c r="H51" s="154">
        <v>26000</v>
      </c>
      <c r="I51" s="154">
        <v>27000</v>
      </c>
      <c r="J51" s="154">
        <v>27000</v>
      </c>
      <c r="K51" s="154">
        <v>26000</v>
      </c>
    </row>
    <row r="52" spans="2:11" x14ac:dyDescent="0.25">
      <c r="B52" s="193" t="s">
        <v>63</v>
      </c>
      <c r="C52" s="154">
        <v>69000</v>
      </c>
      <c r="D52" s="154">
        <v>68000</v>
      </c>
      <c r="E52" s="154">
        <v>67000</v>
      </c>
      <c r="F52" s="154">
        <v>64000</v>
      </c>
      <c r="G52" s="154">
        <v>64000</v>
      </c>
      <c r="H52" s="154">
        <v>66000</v>
      </c>
      <c r="I52" s="154">
        <v>67000</v>
      </c>
      <c r="J52" s="154">
        <v>68000</v>
      </c>
      <c r="K52" s="154">
        <v>68000</v>
      </c>
    </row>
    <row r="53" spans="2:11" x14ac:dyDescent="0.25">
      <c r="B53" s="193" t="s">
        <v>59</v>
      </c>
      <c r="C53" s="154">
        <v>35000</v>
      </c>
      <c r="D53" s="154">
        <v>34000</v>
      </c>
      <c r="E53" s="154">
        <v>35000</v>
      </c>
      <c r="F53" s="154">
        <v>35000</v>
      </c>
      <c r="G53" s="154">
        <v>34000</v>
      </c>
      <c r="H53" s="154">
        <v>36000</v>
      </c>
      <c r="I53" s="154">
        <v>36000</v>
      </c>
      <c r="J53" s="154">
        <v>39000</v>
      </c>
      <c r="K53" s="154">
        <v>39000</v>
      </c>
    </row>
    <row r="54" spans="2:11" x14ac:dyDescent="0.25">
      <c r="B54" s="193" t="s">
        <v>64</v>
      </c>
      <c r="C54" s="154">
        <v>69000</v>
      </c>
      <c r="D54" s="154">
        <v>69000</v>
      </c>
      <c r="E54" s="154">
        <v>67000</v>
      </c>
      <c r="F54" s="154">
        <v>67000</v>
      </c>
      <c r="G54" s="154">
        <v>66000</v>
      </c>
      <c r="H54" s="154">
        <v>70000</v>
      </c>
      <c r="I54" s="154">
        <v>71000</v>
      </c>
      <c r="J54" s="154">
        <v>71000</v>
      </c>
      <c r="K54" s="154">
        <v>72000</v>
      </c>
    </row>
    <row r="55" spans="2:11" x14ac:dyDescent="0.25">
      <c r="B55" s="140" t="s">
        <v>8</v>
      </c>
      <c r="C55" s="154">
        <v>39000</v>
      </c>
      <c r="D55" s="154">
        <v>38000</v>
      </c>
      <c r="E55" s="154">
        <v>39000</v>
      </c>
      <c r="F55" s="154">
        <v>38000</v>
      </c>
      <c r="G55" s="154">
        <v>36000</v>
      </c>
      <c r="H55" s="154">
        <v>40000</v>
      </c>
      <c r="I55" s="154">
        <v>44000</v>
      </c>
      <c r="J55" s="154">
        <v>45000</v>
      </c>
      <c r="K55" s="154">
        <v>50000</v>
      </c>
    </row>
    <row r="56" spans="2:11" x14ac:dyDescent="0.25">
      <c r="B56" s="193" t="s">
        <v>54</v>
      </c>
      <c r="C56" s="154">
        <v>50000</v>
      </c>
      <c r="D56" s="154">
        <v>49000</v>
      </c>
      <c r="E56" s="154">
        <v>49000</v>
      </c>
      <c r="F56" s="154">
        <v>51000</v>
      </c>
      <c r="G56" s="154">
        <v>50000</v>
      </c>
      <c r="H56" s="154">
        <v>51000</v>
      </c>
      <c r="I56" s="154">
        <v>56000</v>
      </c>
      <c r="J56" s="154">
        <v>56000</v>
      </c>
      <c r="K56" s="154">
        <v>61000</v>
      </c>
    </row>
    <row r="57" spans="2:11" x14ac:dyDescent="0.25">
      <c r="B57" s="193" t="s">
        <v>40</v>
      </c>
      <c r="C57" s="154">
        <v>191000</v>
      </c>
      <c r="D57" s="154">
        <v>194000</v>
      </c>
      <c r="E57" s="154">
        <v>194000</v>
      </c>
      <c r="F57" s="154">
        <v>202000</v>
      </c>
      <c r="G57" s="154">
        <v>205000</v>
      </c>
      <c r="H57" s="154">
        <v>208000</v>
      </c>
      <c r="I57" s="154">
        <v>216000</v>
      </c>
      <c r="J57" s="154">
        <v>219000</v>
      </c>
      <c r="K57" s="154">
        <v>226000</v>
      </c>
    </row>
    <row r="58" spans="2:11" x14ac:dyDescent="0.25">
      <c r="B58" s="140" t="s">
        <v>9</v>
      </c>
      <c r="C58" s="154">
        <v>39000</v>
      </c>
      <c r="D58" s="154">
        <v>39000</v>
      </c>
      <c r="E58" s="154">
        <v>42000</v>
      </c>
      <c r="F58" s="154">
        <v>41000</v>
      </c>
      <c r="G58" s="154">
        <v>42000</v>
      </c>
      <c r="H58" s="154">
        <v>42000</v>
      </c>
      <c r="I58" s="154">
        <v>44000</v>
      </c>
      <c r="J58" s="154">
        <v>45000</v>
      </c>
      <c r="K58" s="154">
        <v>45000</v>
      </c>
    </row>
    <row r="59" spans="2:11" x14ac:dyDescent="0.25">
      <c r="B59" s="193" t="s">
        <v>55</v>
      </c>
      <c r="C59" s="154">
        <v>19000</v>
      </c>
      <c r="D59" s="154">
        <v>18000</v>
      </c>
      <c r="E59" s="154">
        <v>18000</v>
      </c>
      <c r="F59" s="154">
        <v>18000</v>
      </c>
      <c r="G59" s="154">
        <v>17000</v>
      </c>
      <c r="H59" s="154">
        <v>17000</v>
      </c>
      <c r="I59" s="154">
        <v>18000</v>
      </c>
      <c r="J59" s="154">
        <v>19000</v>
      </c>
      <c r="K59" s="154">
        <v>19000</v>
      </c>
    </row>
    <row r="60" spans="2:11" x14ac:dyDescent="0.25">
      <c r="B60" s="140" t="s">
        <v>4</v>
      </c>
      <c r="C60" s="154">
        <v>37000</v>
      </c>
      <c r="D60" s="154">
        <v>36000</v>
      </c>
      <c r="E60" s="154">
        <v>35000</v>
      </c>
      <c r="F60" s="154">
        <v>36000</v>
      </c>
      <c r="G60" s="154">
        <v>36000</v>
      </c>
      <c r="H60" s="154">
        <v>36000</v>
      </c>
      <c r="I60" s="154">
        <v>38000</v>
      </c>
      <c r="J60" s="154">
        <v>37000</v>
      </c>
      <c r="K60" s="154">
        <v>38000</v>
      </c>
    </row>
    <row r="61" spans="2:11" x14ac:dyDescent="0.25">
      <c r="B61" s="140" t="s">
        <v>10</v>
      </c>
      <c r="C61" s="154">
        <v>42000</v>
      </c>
      <c r="D61" s="154">
        <v>42000</v>
      </c>
      <c r="E61" s="154">
        <v>44000</v>
      </c>
      <c r="F61" s="154">
        <v>45000</v>
      </c>
      <c r="G61" s="154">
        <v>43000</v>
      </c>
      <c r="H61" s="154">
        <v>44000</v>
      </c>
      <c r="I61" s="154">
        <v>46000</v>
      </c>
      <c r="J61" s="154">
        <v>47000</v>
      </c>
      <c r="K61" s="154">
        <v>48000</v>
      </c>
    </row>
    <row r="62" spans="2:11" x14ac:dyDescent="0.25">
      <c r="B62" s="193" t="s">
        <v>47</v>
      </c>
      <c r="C62" s="154">
        <v>41000</v>
      </c>
      <c r="D62" s="154">
        <v>39000</v>
      </c>
      <c r="E62" s="154">
        <v>36000</v>
      </c>
      <c r="F62" s="154">
        <v>39000</v>
      </c>
      <c r="G62" s="154">
        <v>38000</v>
      </c>
      <c r="H62" s="154">
        <v>40000</v>
      </c>
      <c r="I62" s="154">
        <v>40000</v>
      </c>
      <c r="J62" s="154">
        <v>41000</v>
      </c>
      <c r="K62" s="154">
        <v>41000</v>
      </c>
    </row>
    <row r="63" spans="2:11" x14ac:dyDescent="0.25">
      <c r="B63" s="140" t="s">
        <v>28</v>
      </c>
      <c r="C63" s="154">
        <v>123000</v>
      </c>
      <c r="D63" s="154">
        <v>121000</v>
      </c>
      <c r="E63" s="154">
        <v>116000</v>
      </c>
      <c r="F63" s="154">
        <v>122000</v>
      </c>
      <c r="G63" s="154">
        <v>122000</v>
      </c>
      <c r="H63" s="154">
        <v>127000</v>
      </c>
      <c r="I63" s="154">
        <v>132000</v>
      </c>
      <c r="J63" s="154">
        <v>130000</v>
      </c>
      <c r="K63" s="154">
        <v>133000</v>
      </c>
    </row>
    <row r="64" spans="2:11" x14ac:dyDescent="0.25">
      <c r="B64" s="193" t="s">
        <v>14</v>
      </c>
      <c r="C64" s="154">
        <v>117000</v>
      </c>
      <c r="D64" s="154">
        <v>115000</v>
      </c>
      <c r="E64" s="154">
        <v>115000</v>
      </c>
      <c r="F64" s="154">
        <v>117000</v>
      </c>
      <c r="G64" s="154">
        <v>115000</v>
      </c>
      <c r="H64" s="154">
        <v>118000</v>
      </c>
      <c r="I64" s="154">
        <v>119000</v>
      </c>
      <c r="J64" s="154">
        <v>122000</v>
      </c>
      <c r="K64" s="154">
        <v>125000</v>
      </c>
    </row>
    <row r="65" spans="2:11" x14ac:dyDescent="0.25">
      <c r="B65" s="140" t="s">
        <v>25</v>
      </c>
      <c r="C65" s="154">
        <v>92000</v>
      </c>
      <c r="D65" s="154">
        <v>95000</v>
      </c>
      <c r="E65" s="154">
        <v>97000</v>
      </c>
      <c r="F65" s="154">
        <v>101000</v>
      </c>
      <c r="G65" s="154">
        <v>99000</v>
      </c>
      <c r="H65" s="154">
        <v>104000</v>
      </c>
      <c r="I65" s="154">
        <v>111000</v>
      </c>
      <c r="J65" s="154">
        <v>118000</v>
      </c>
      <c r="K65" s="154">
        <v>118000</v>
      </c>
    </row>
    <row r="66" spans="2:11" x14ac:dyDescent="0.25">
      <c r="B66" s="193" t="s">
        <v>36</v>
      </c>
      <c r="C66" s="154">
        <v>28000</v>
      </c>
      <c r="D66" s="154">
        <v>29000</v>
      </c>
      <c r="E66" s="154">
        <v>29000</v>
      </c>
      <c r="F66" s="154">
        <v>31000</v>
      </c>
      <c r="G66" s="154">
        <v>30000</v>
      </c>
      <c r="H66" s="154">
        <v>30000</v>
      </c>
      <c r="I66" s="154">
        <v>30000</v>
      </c>
      <c r="J66" s="154">
        <v>31000</v>
      </c>
      <c r="K66" s="154">
        <v>31000</v>
      </c>
    </row>
    <row r="67" spans="2:11" x14ac:dyDescent="0.25">
      <c r="B67" s="193" t="s">
        <v>60</v>
      </c>
      <c r="C67" s="154">
        <v>33000</v>
      </c>
      <c r="D67" s="154">
        <v>33000</v>
      </c>
      <c r="E67" s="154">
        <v>34000</v>
      </c>
      <c r="F67" s="154">
        <v>34000</v>
      </c>
      <c r="G67" s="154">
        <v>35000</v>
      </c>
      <c r="H67" s="154">
        <v>35000</v>
      </c>
      <c r="I67" s="154">
        <v>36000</v>
      </c>
      <c r="J67" s="154">
        <v>38000</v>
      </c>
      <c r="K67" s="154">
        <v>39000</v>
      </c>
    </row>
    <row r="68" spans="2:11" x14ac:dyDescent="0.25">
      <c r="B68" s="193" t="s">
        <v>61</v>
      </c>
      <c r="C68" s="154">
        <v>52000</v>
      </c>
      <c r="D68" s="154">
        <v>51000</v>
      </c>
      <c r="E68" s="154">
        <v>52000</v>
      </c>
      <c r="F68" s="154">
        <v>50000</v>
      </c>
      <c r="G68" s="154">
        <v>52000</v>
      </c>
      <c r="H68" s="154">
        <v>52000</v>
      </c>
      <c r="I68" s="154">
        <v>54000</v>
      </c>
      <c r="J68" s="154">
        <v>54000</v>
      </c>
      <c r="K68" s="154">
        <v>55000</v>
      </c>
    </row>
    <row r="69" spans="2:11" x14ac:dyDescent="0.25">
      <c r="B69" s="193" t="s">
        <v>20</v>
      </c>
      <c r="C69" s="154">
        <v>29000</v>
      </c>
      <c r="D69" s="154">
        <v>30000</v>
      </c>
      <c r="E69" s="154">
        <v>29000</v>
      </c>
      <c r="F69" s="154">
        <v>29000</v>
      </c>
      <c r="G69" s="154">
        <v>30000</v>
      </c>
      <c r="H69" s="154">
        <v>31000</v>
      </c>
      <c r="I69" s="154">
        <v>34000</v>
      </c>
      <c r="J69" s="154">
        <v>34000</v>
      </c>
      <c r="K69" s="154">
        <v>35000</v>
      </c>
    </row>
    <row r="70" spans="2:11" x14ac:dyDescent="0.25">
      <c r="B70" s="193" t="s">
        <v>21</v>
      </c>
      <c r="C70" s="154">
        <v>59000</v>
      </c>
      <c r="D70" s="154">
        <v>59000</v>
      </c>
      <c r="E70" s="154">
        <v>57000</v>
      </c>
      <c r="F70" s="154">
        <v>58000</v>
      </c>
      <c r="G70" s="154">
        <v>57000</v>
      </c>
      <c r="H70" s="154">
        <v>58000</v>
      </c>
      <c r="I70" s="154">
        <v>58000</v>
      </c>
      <c r="J70" s="154">
        <v>58000</v>
      </c>
      <c r="K70" s="154">
        <v>60000</v>
      </c>
    </row>
    <row r="71" spans="2:11" x14ac:dyDescent="0.25">
      <c r="B71" s="193" t="s">
        <v>22</v>
      </c>
      <c r="C71" s="154">
        <v>29000</v>
      </c>
      <c r="D71" s="154">
        <v>29000</v>
      </c>
      <c r="E71" s="154">
        <v>28000</v>
      </c>
      <c r="F71" s="154">
        <v>28000</v>
      </c>
      <c r="G71" s="154">
        <v>28000</v>
      </c>
      <c r="H71" s="154">
        <v>29000</v>
      </c>
      <c r="I71" s="154">
        <v>29000</v>
      </c>
      <c r="J71" s="154">
        <v>29000</v>
      </c>
      <c r="K71" s="154">
        <v>29000</v>
      </c>
    </row>
    <row r="72" spans="2:11" x14ac:dyDescent="0.25">
      <c r="B72" s="193" t="s">
        <v>15</v>
      </c>
      <c r="C72" s="154">
        <v>105000</v>
      </c>
      <c r="D72" s="154">
        <v>109000</v>
      </c>
      <c r="E72" s="154">
        <v>106000</v>
      </c>
      <c r="F72" s="154">
        <v>109000</v>
      </c>
      <c r="G72" s="154">
        <v>109000</v>
      </c>
      <c r="H72" s="154">
        <v>109000</v>
      </c>
      <c r="I72" s="154">
        <v>113000</v>
      </c>
      <c r="J72" s="154">
        <v>115000</v>
      </c>
      <c r="K72" s="154">
        <v>118000</v>
      </c>
    </row>
    <row r="73" spans="2:11" x14ac:dyDescent="0.25">
      <c r="B73" s="140" t="s">
        <v>11</v>
      </c>
      <c r="C73" s="154">
        <v>57000</v>
      </c>
      <c r="D73" s="154">
        <v>58000</v>
      </c>
      <c r="E73" s="154">
        <v>58000</v>
      </c>
      <c r="F73" s="154">
        <v>59000</v>
      </c>
      <c r="G73" s="154">
        <v>58000</v>
      </c>
      <c r="H73" s="154">
        <v>65000</v>
      </c>
      <c r="I73" s="154">
        <v>66000</v>
      </c>
      <c r="J73" s="154">
        <v>67000</v>
      </c>
      <c r="K73" s="154">
        <v>69000</v>
      </c>
    </row>
    <row r="74" spans="2:11" x14ac:dyDescent="0.25">
      <c r="B74" s="140" t="s">
        <v>23</v>
      </c>
      <c r="C74" s="154">
        <v>27000</v>
      </c>
      <c r="D74" s="154">
        <v>27000</v>
      </c>
      <c r="E74" s="154">
        <v>26000</v>
      </c>
      <c r="F74" s="154">
        <v>30000</v>
      </c>
      <c r="G74" s="154">
        <v>28000</v>
      </c>
      <c r="H74" s="154">
        <v>29000</v>
      </c>
      <c r="I74" s="154">
        <v>30000</v>
      </c>
      <c r="J74" s="154">
        <v>28000</v>
      </c>
      <c r="K74" s="154">
        <v>28000</v>
      </c>
    </row>
    <row r="75" spans="2:11" x14ac:dyDescent="0.25">
      <c r="B75" s="193" t="s">
        <v>13</v>
      </c>
      <c r="C75" s="154">
        <v>77000</v>
      </c>
      <c r="D75" s="154">
        <v>79000</v>
      </c>
      <c r="E75" s="154">
        <v>76000</v>
      </c>
      <c r="F75" s="154">
        <v>77000</v>
      </c>
      <c r="G75" s="154">
        <v>78000</v>
      </c>
      <c r="H75" s="154">
        <v>82000</v>
      </c>
      <c r="I75" s="154">
        <v>83000</v>
      </c>
      <c r="J75" s="154">
        <v>84000</v>
      </c>
      <c r="K75" s="154">
        <v>85000</v>
      </c>
    </row>
    <row r="76" spans="2:11" x14ac:dyDescent="0.25">
      <c r="B76" s="140" t="s">
        <v>29</v>
      </c>
      <c r="C76" s="154">
        <v>94000</v>
      </c>
      <c r="D76" s="154">
        <v>94000</v>
      </c>
      <c r="E76" s="154">
        <v>93000</v>
      </c>
      <c r="F76" s="154">
        <v>96000</v>
      </c>
      <c r="G76" s="154">
        <v>98000</v>
      </c>
      <c r="H76" s="154">
        <v>98000</v>
      </c>
      <c r="I76" s="154">
        <v>104000</v>
      </c>
      <c r="J76" s="154">
        <v>104000</v>
      </c>
      <c r="K76" s="154">
        <v>111000</v>
      </c>
    </row>
    <row r="77" spans="2:11" x14ac:dyDescent="0.25">
      <c r="B77" s="140" t="s">
        <v>12</v>
      </c>
      <c r="C77" s="154">
        <v>81000</v>
      </c>
      <c r="D77" s="154">
        <v>81000</v>
      </c>
      <c r="E77" s="154">
        <v>81000</v>
      </c>
      <c r="F77" s="154">
        <v>78000</v>
      </c>
      <c r="G77" s="154">
        <v>79000</v>
      </c>
      <c r="H77" s="154">
        <v>82000</v>
      </c>
      <c r="I77" s="154">
        <v>82000</v>
      </c>
      <c r="J77" s="154">
        <v>86000</v>
      </c>
      <c r="K77" s="154">
        <v>86000</v>
      </c>
    </row>
    <row r="78" spans="2:11" x14ac:dyDescent="0.25">
      <c r="B78" s="193" t="s">
        <v>62</v>
      </c>
      <c r="C78" s="154">
        <v>24000</v>
      </c>
      <c r="D78" s="154">
        <v>24000</v>
      </c>
      <c r="E78" s="154">
        <v>23000</v>
      </c>
      <c r="F78" s="154">
        <v>24000</v>
      </c>
      <c r="G78" s="154">
        <v>24000</v>
      </c>
      <c r="H78" s="154">
        <v>26000</v>
      </c>
      <c r="I78" s="154">
        <v>26000</v>
      </c>
      <c r="J78" s="154">
        <v>25000</v>
      </c>
      <c r="K78" s="154">
        <v>26000</v>
      </c>
    </row>
    <row r="79" spans="2:11" x14ac:dyDescent="0.25">
      <c r="B79" s="140" t="s">
        <v>30</v>
      </c>
      <c r="C79" s="154">
        <v>104000</v>
      </c>
      <c r="D79" s="154">
        <v>111000</v>
      </c>
      <c r="E79" s="154">
        <v>110000</v>
      </c>
      <c r="F79" s="154">
        <v>108000</v>
      </c>
      <c r="G79" s="154">
        <v>107000</v>
      </c>
      <c r="H79" s="154">
        <v>100000</v>
      </c>
      <c r="I79" s="154">
        <v>100000</v>
      </c>
      <c r="J79" s="154">
        <v>98000</v>
      </c>
      <c r="K79" s="154">
        <v>100000</v>
      </c>
    </row>
    <row r="80" spans="2:11" x14ac:dyDescent="0.25">
      <c r="B80" s="193" t="s">
        <v>5</v>
      </c>
      <c r="C80" s="154">
        <v>51000</v>
      </c>
      <c r="D80" s="154">
        <v>51000</v>
      </c>
      <c r="E80" s="154">
        <v>51000</v>
      </c>
      <c r="F80" s="154">
        <v>51000</v>
      </c>
      <c r="G80" s="154">
        <v>52000</v>
      </c>
      <c r="H80" s="154">
        <v>52000</v>
      </c>
      <c r="I80" s="154">
        <v>52000</v>
      </c>
      <c r="J80" s="154">
        <v>53000</v>
      </c>
      <c r="K80" s="154">
        <v>53000</v>
      </c>
    </row>
    <row r="81" spans="2:11" x14ac:dyDescent="0.25">
      <c r="B81" s="193" t="s">
        <v>6</v>
      </c>
      <c r="C81" s="154">
        <v>47000</v>
      </c>
      <c r="D81" s="154">
        <v>48000</v>
      </c>
      <c r="E81" s="154">
        <v>47000</v>
      </c>
      <c r="F81" s="154">
        <v>47000</v>
      </c>
      <c r="G81" s="154">
        <v>47000</v>
      </c>
      <c r="H81" s="154">
        <v>49000</v>
      </c>
      <c r="I81" s="154">
        <v>50000</v>
      </c>
      <c r="J81" s="154">
        <v>51000</v>
      </c>
      <c r="K81" s="154">
        <v>53000</v>
      </c>
    </row>
    <row r="82" spans="2:11" x14ac:dyDescent="0.25">
      <c r="B82" s="140" t="s">
        <v>7</v>
      </c>
      <c r="C82" s="154">
        <v>31000</v>
      </c>
      <c r="D82" s="154">
        <v>32000</v>
      </c>
      <c r="E82" s="154">
        <v>31000</v>
      </c>
      <c r="F82" s="154">
        <v>31000</v>
      </c>
      <c r="G82" s="154">
        <v>30000</v>
      </c>
      <c r="H82" s="154">
        <v>31000</v>
      </c>
      <c r="I82" s="154">
        <v>32000</v>
      </c>
      <c r="J82" s="154">
        <v>32000</v>
      </c>
      <c r="K82" s="154">
        <v>32000</v>
      </c>
    </row>
    <row r="84" spans="2:11" x14ac:dyDescent="0.25">
      <c r="B84" s="130" t="s">
        <v>65</v>
      </c>
      <c r="C84" s="139">
        <f t="shared" ref="C84:K84" si="3">SUM(C19:C82)</f>
        <v>4022000</v>
      </c>
      <c r="D84" s="139">
        <f t="shared" si="3"/>
        <v>4022000</v>
      </c>
      <c r="E84" s="139">
        <f t="shared" si="3"/>
        <v>4001000</v>
      </c>
      <c r="F84" s="139">
        <f t="shared" si="3"/>
        <v>4031000</v>
      </c>
      <c r="G84" s="139">
        <f t="shared" si="3"/>
        <v>4047000</v>
      </c>
      <c r="H84" s="139">
        <f t="shared" si="3"/>
        <v>4154000</v>
      </c>
      <c r="I84" s="139">
        <f t="shared" si="3"/>
        <v>4269000</v>
      </c>
      <c r="J84" s="139">
        <f t="shared" si="3"/>
        <v>4353000</v>
      </c>
      <c r="K84" s="139">
        <f t="shared" si="3"/>
        <v>4433000</v>
      </c>
    </row>
    <row r="85" spans="2:11" x14ac:dyDescent="0.25">
      <c r="B85" s="130" t="s">
        <v>90</v>
      </c>
      <c r="C85" s="372">
        <v>23065000</v>
      </c>
      <c r="D85" s="372">
        <v>23085000</v>
      </c>
      <c r="E85" s="372">
        <v>23073000</v>
      </c>
      <c r="F85" s="372">
        <v>23256000</v>
      </c>
      <c r="G85" s="372">
        <v>23561000</v>
      </c>
      <c r="H85" s="372">
        <v>24286000</v>
      </c>
      <c r="I85" s="372">
        <v>25044000</v>
      </c>
      <c r="J85" s="372">
        <v>25477000</v>
      </c>
      <c r="K85" s="372">
        <v>25820000</v>
      </c>
    </row>
    <row r="87" spans="2:11" x14ac:dyDescent="0.25">
      <c r="B87" s="195" t="s">
        <v>70</v>
      </c>
      <c r="C87" s="154">
        <v>438000</v>
      </c>
      <c r="D87" s="154">
        <v>442000</v>
      </c>
      <c r="E87" s="154">
        <v>429000</v>
      </c>
      <c r="F87" s="154">
        <v>432000</v>
      </c>
      <c r="G87" s="154">
        <v>437000</v>
      </c>
      <c r="H87" s="154">
        <v>434000</v>
      </c>
      <c r="I87" s="154">
        <v>449000</v>
      </c>
      <c r="J87" s="154">
        <v>445000</v>
      </c>
      <c r="K87" s="154">
        <v>463000</v>
      </c>
    </row>
    <row r="88" spans="2:11" ht="33" customHeight="1" x14ac:dyDescent="0.25">
      <c r="B88" s="195" t="s">
        <v>71</v>
      </c>
      <c r="C88" s="154">
        <v>393000</v>
      </c>
      <c r="D88" s="154">
        <v>395000</v>
      </c>
      <c r="E88" s="154">
        <v>401000</v>
      </c>
      <c r="F88" s="154">
        <v>400000</v>
      </c>
      <c r="G88" s="154">
        <v>402000</v>
      </c>
      <c r="H88" s="154">
        <v>424000</v>
      </c>
      <c r="I88" s="154">
        <v>436000</v>
      </c>
      <c r="J88" s="154">
        <v>444000</v>
      </c>
      <c r="K88" s="154">
        <v>458000</v>
      </c>
    </row>
    <row r="89" spans="2:11" ht="25.5" x14ac:dyDescent="0.25">
      <c r="B89" s="195" t="s">
        <v>72</v>
      </c>
      <c r="C89" s="154">
        <v>873000</v>
      </c>
      <c r="D89" s="154">
        <v>871000</v>
      </c>
      <c r="E89" s="154">
        <v>868000</v>
      </c>
      <c r="F89" s="154">
        <v>882000</v>
      </c>
      <c r="G89" s="154">
        <v>872000</v>
      </c>
      <c r="H89" s="154">
        <v>888000</v>
      </c>
      <c r="I89" s="154">
        <v>924000</v>
      </c>
      <c r="J89" s="154">
        <v>940000</v>
      </c>
      <c r="K89" s="154">
        <v>948000</v>
      </c>
    </row>
    <row r="90" spans="2:11" x14ac:dyDescent="0.25">
      <c r="B90" s="195" t="s">
        <v>73</v>
      </c>
      <c r="C90" s="154">
        <v>808000</v>
      </c>
      <c r="D90" s="154">
        <v>807000</v>
      </c>
      <c r="E90" s="154">
        <v>818000</v>
      </c>
      <c r="F90" s="154">
        <v>824000</v>
      </c>
      <c r="G90" s="154">
        <v>835000</v>
      </c>
      <c r="H90" s="154">
        <v>865000</v>
      </c>
      <c r="I90" s="154">
        <v>891000</v>
      </c>
      <c r="J90" s="154">
        <v>919000</v>
      </c>
      <c r="K90" s="154">
        <v>944000</v>
      </c>
    </row>
    <row r="91" spans="2:11" x14ac:dyDescent="0.25">
      <c r="B91" s="195" t="s">
        <v>74</v>
      </c>
      <c r="C91" s="154">
        <v>400000</v>
      </c>
      <c r="D91" s="154">
        <v>399000</v>
      </c>
      <c r="E91" s="154">
        <v>397000</v>
      </c>
      <c r="F91" s="154">
        <v>388000</v>
      </c>
      <c r="G91" s="154">
        <v>393000</v>
      </c>
      <c r="H91" s="154">
        <v>405000</v>
      </c>
      <c r="I91" s="154">
        <v>421000</v>
      </c>
      <c r="J91" s="154">
        <v>430000</v>
      </c>
      <c r="K91" s="154">
        <v>433000</v>
      </c>
    </row>
    <row r="92" spans="2:11" ht="29.25" customHeight="1" x14ac:dyDescent="0.25">
      <c r="B92" s="195" t="s">
        <v>75</v>
      </c>
      <c r="C92" s="154">
        <v>428000</v>
      </c>
      <c r="D92" s="154">
        <v>426000</v>
      </c>
      <c r="E92" s="154">
        <v>420000</v>
      </c>
      <c r="F92" s="154">
        <v>423000</v>
      </c>
      <c r="G92" s="154">
        <v>431000</v>
      </c>
      <c r="H92" s="154">
        <v>440000</v>
      </c>
      <c r="I92" s="154">
        <v>462000</v>
      </c>
      <c r="J92" s="154">
        <v>475000</v>
      </c>
      <c r="K92" s="154">
        <v>476000</v>
      </c>
    </row>
    <row r="93" spans="2:11" x14ac:dyDescent="0.25">
      <c r="B93" s="195" t="s">
        <v>76</v>
      </c>
      <c r="C93" s="154">
        <v>420000</v>
      </c>
      <c r="D93" s="154">
        <v>422000</v>
      </c>
      <c r="E93" s="154">
        <v>417000</v>
      </c>
      <c r="F93" s="154">
        <v>423000</v>
      </c>
      <c r="G93" s="154">
        <v>424000</v>
      </c>
      <c r="H93" s="154">
        <v>438000</v>
      </c>
      <c r="I93" s="154">
        <v>459000</v>
      </c>
      <c r="J93" s="154">
        <v>459000</v>
      </c>
      <c r="K93" s="154">
        <v>468000</v>
      </c>
    </row>
    <row r="94" spans="2:11" x14ac:dyDescent="0.25">
      <c r="B94" s="195" t="s">
        <v>77</v>
      </c>
      <c r="C94" s="154">
        <v>259000</v>
      </c>
      <c r="D94" s="154">
        <v>259000</v>
      </c>
      <c r="E94" s="154">
        <v>255000</v>
      </c>
      <c r="F94" s="154">
        <v>261000</v>
      </c>
      <c r="G94" s="154">
        <v>260000</v>
      </c>
      <c r="H94" s="154">
        <v>267000</v>
      </c>
      <c r="I94" s="154">
        <v>280000</v>
      </c>
      <c r="J94" s="154">
        <v>285000</v>
      </c>
      <c r="K94" s="154">
        <v>291000</v>
      </c>
    </row>
    <row r="95" spans="2:11" x14ac:dyDescent="0.25">
      <c r="B95" s="195" t="s">
        <v>78</v>
      </c>
      <c r="C95" s="154">
        <v>224000</v>
      </c>
      <c r="D95" s="154">
        <v>223000</v>
      </c>
      <c r="E95" s="154">
        <v>219000</v>
      </c>
      <c r="F95" s="154">
        <v>222000</v>
      </c>
      <c r="G95" s="154">
        <v>221000</v>
      </c>
      <c r="H95" s="154">
        <v>227000</v>
      </c>
      <c r="I95" s="154">
        <v>235000</v>
      </c>
      <c r="J95" s="154">
        <v>247000</v>
      </c>
      <c r="K95" s="154">
        <v>264000</v>
      </c>
    </row>
    <row r="96" spans="2:11" ht="29.25" customHeight="1" x14ac:dyDescent="0.25">
      <c r="B96" s="318" t="s">
        <v>448</v>
      </c>
      <c r="C96" s="202">
        <f>SUM(C87:C95)</f>
        <v>4243000</v>
      </c>
      <c r="D96" s="202">
        <f t="shared" ref="D96:H96" si="4">SUM(D87:D95)</f>
        <v>4244000</v>
      </c>
      <c r="E96" s="202">
        <f t="shared" si="4"/>
        <v>4224000</v>
      </c>
      <c r="F96" s="202">
        <f t="shared" si="4"/>
        <v>4255000</v>
      </c>
      <c r="G96" s="202">
        <f t="shared" si="4"/>
        <v>4275000</v>
      </c>
      <c r="H96" s="202">
        <f t="shared" si="4"/>
        <v>4388000</v>
      </c>
      <c r="I96" s="202">
        <f>SUM(I87:I95)</f>
        <v>4557000</v>
      </c>
      <c r="J96" s="202">
        <f t="shared" ref="J96:K96" si="5">SUM(J87:J95)</f>
        <v>4644000</v>
      </c>
      <c r="K96" s="202">
        <f t="shared" si="5"/>
        <v>4745000</v>
      </c>
    </row>
  </sheetData>
  <conditionalFormatting sqref="B19:B85">
    <cfRule type="duplicateValues" dxfId="4" priority="3"/>
  </conditionalFormatting>
  <conditionalFormatting sqref="C6 B4:B5">
    <cfRule type="duplicateValues" dxfId="3" priority="1"/>
  </conditionalFormatting>
  <hyperlinks>
    <hyperlink ref="K1" location="Contents!A1" display="Table of Contents " xr:uid="{D46352B1-037F-44D8-AF9C-F777BA4A3D64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97D02-AC07-4B08-8133-D3A0AE6A7E96}">
  <dimension ref="A1:O30"/>
  <sheetViews>
    <sheetView zoomScale="70" zoomScaleNormal="70" workbookViewId="0">
      <selection activeCell="E46" sqref="E46"/>
    </sheetView>
  </sheetViews>
  <sheetFormatPr defaultRowHeight="15" x14ac:dyDescent="0.25"/>
  <cols>
    <col min="1" max="1" width="44.140625" bestFit="1" customWidth="1"/>
    <col min="2" max="4" width="11" bestFit="1" customWidth="1"/>
    <col min="6" max="6" width="18.42578125" bestFit="1" customWidth="1"/>
    <col min="7" max="7" width="24.42578125" bestFit="1" customWidth="1"/>
    <col min="9" max="9" width="44.140625" bestFit="1" customWidth="1"/>
    <col min="10" max="11" width="11" bestFit="1" customWidth="1"/>
    <col min="12" max="12" width="11.5703125" bestFit="1" customWidth="1"/>
    <col min="14" max="14" width="22.140625" bestFit="1" customWidth="1"/>
    <col min="15" max="15" width="24.42578125" bestFit="1" customWidth="1"/>
  </cols>
  <sheetData>
    <row r="1" spans="1:7" x14ac:dyDescent="0.25">
      <c r="A1" s="121" t="s">
        <v>443</v>
      </c>
      <c r="B1" s="93" t="s">
        <v>869</v>
      </c>
      <c r="G1" s="800" t="s">
        <v>876</v>
      </c>
    </row>
    <row r="2" spans="1:7" s="725" customFormat="1" x14ac:dyDescent="0.25">
      <c r="A2" s="93"/>
      <c r="B2" s="93"/>
    </row>
    <row r="3" spans="1:7" x14ac:dyDescent="0.25">
      <c r="A3" s="93"/>
      <c r="B3" s="807" t="s">
        <v>745</v>
      </c>
      <c r="C3" s="807"/>
      <c r="D3" s="807"/>
      <c r="E3" s="93"/>
      <c r="F3" s="93"/>
      <c r="G3" s="93"/>
    </row>
    <row r="4" spans="1:7" ht="15.75" thickBot="1" x14ac:dyDescent="0.3">
      <c r="A4" s="93"/>
      <c r="B4" s="38">
        <v>2015</v>
      </c>
      <c r="C4" s="38">
        <v>2016</v>
      </c>
      <c r="D4" s="38">
        <v>2017</v>
      </c>
      <c r="E4" s="93"/>
      <c r="F4" s="125" t="s">
        <v>750</v>
      </c>
      <c r="G4" s="125" t="s">
        <v>751</v>
      </c>
    </row>
    <row r="5" spans="1:7" x14ac:dyDescent="0.25">
      <c r="A5" s="732" t="s">
        <v>739</v>
      </c>
      <c r="B5" s="736">
        <v>548050</v>
      </c>
      <c r="C5" s="736">
        <v>540750</v>
      </c>
      <c r="D5" s="736">
        <v>564260</v>
      </c>
      <c r="E5" s="93"/>
      <c r="F5" s="167">
        <f>D5-C5</f>
        <v>23510</v>
      </c>
      <c r="G5" s="127">
        <f>(D5-C5)/C5</f>
        <v>4.3476652797041146E-2</v>
      </c>
    </row>
    <row r="6" spans="1:7" x14ac:dyDescent="0.25">
      <c r="A6" s="733" t="s">
        <v>740</v>
      </c>
      <c r="B6" s="736">
        <v>229650</v>
      </c>
      <c r="C6" s="736">
        <v>242225</v>
      </c>
      <c r="D6" s="736">
        <v>236125</v>
      </c>
      <c r="E6" s="93"/>
      <c r="F6" s="167">
        <f t="shared" ref="F6:F15" si="0">D6-C6</f>
        <v>-6100</v>
      </c>
      <c r="G6" s="127">
        <f t="shared" ref="G6:G15" si="1">(D6-C6)/C6</f>
        <v>-2.5183197440396324E-2</v>
      </c>
    </row>
    <row r="7" spans="1:7" x14ac:dyDescent="0.25">
      <c r="A7" s="734" t="s">
        <v>748</v>
      </c>
      <c r="B7" s="736">
        <v>536000</v>
      </c>
      <c r="C7" s="736">
        <v>597000</v>
      </c>
      <c r="D7" s="736">
        <v>606000</v>
      </c>
      <c r="E7" s="93"/>
      <c r="F7" s="167">
        <f t="shared" si="0"/>
        <v>9000</v>
      </c>
      <c r="G7" s="127">
        <f t="shared" si="1"/>
        <v>1.507537688442211E-2</v>
      </c>
    </row>
    <row r="8" spans="1:7" x14ac:dyDescent="0.25">
      <c r="A8" s="733" t="s">
        <v>749</v>
      </c>
      <c r="B8" s="736">
        <v>105150</v>
      </c>
      <c r="C8" s="736">
        <v>97820</v>
      </c>
      <c r="D8" s="736">
        <v>111545</v>
      </c>
      <c r="E8" s="93"/>
      <c r="F8" s="167">
        <f t="shared" si="0"/>
        <v>13725</v>
      </c>
      <c r="G8" s="127">
        <f t="shared" si="1"/>
        <v>0.14030873032099775</v>
      </c>
    </row>
    <row r="9" spans="1:7" x14ac:dyDescent="0.25">
      <c r="A9" s="733" t="s">
        <v>743</v>
      </c>
      <c r="B9" s="736">
        <v>816000</v>
      </c>
      <c r="C9" s="736">
        <v>802000</v>
      </c>
      <c r="D9" s="736">
        <v>846000</v>
      </c>
      <c r="E9" s="93"/>
      <c r="F9" s="167">
        <f t="shared" si="0"/>
        <v>44000</v>
      </c>
      <c r="G9" s="127">
        <f t="shared" si="1"/>
        <v>5.4862842892768077E-2</v>
      </c>
    </row>
    <row r="10" spans="1:7" x14ac:dyDescent="0.25">
      <c r="A10" s="733" t="s">
        <v>744</v>
      </c>
      <c r="B10" s="736">
        <v>101250</v>
      </c>
      <c r="C10" s="736">
        <v>105500</v>
      </c>
      <c r="D10" s="736">
        <v>118750</v>
      </c>
      <c r="E10" s="93"/>
      <c r="F10" s="167">
        <f t="shared" si="0"/>
        <v>13250</v>
      </c>
      <c r="G10" s="127">
        <f t="shared" si="1"/>
        <v>0.12559241706161137</v>
      </c>
    </row>
    <row r="11" spans="1:7" x14ac:dyDescent="0.25">
      <c r="A11" s="733" t="s">
        <v>524</v>
      </c>
      <c r="B11" s="736">
        <v>301000</v>
      </c>
      <c r="C11" s="736">
        <v>267000</v>
      </c>
      <c r="D11" s="736">
        <v>280000</v>
      </c>
      <c r="E11" s="93"/>
      <c r="F11" s="167">
        <f t="shared" si="0"/>
        <v>13000</v>
      </c>
      <c r="G11" s="127">
        <f t="shared" si="1"/>
        <v>4.8689138576779027E-2</v>
      </c>
    </row>
    <row r="12" spans="1:7" x14ac:dyDescent="0.25">
      <c r="A12" s="733" t="s">
        <v>736</v>
      </c>
      <c r="B12" s="736">
        <v>712000</v>
      </c>
      <c r="C12" s="736">
        <v>739000</v>
      </c>
      <c r="D12" s="736">
        <v>715000</v>
      </c>
      <c r="E12" s="93"/>
      <c r="F12" s="167">
        <f t="shared" si="0"/>
        <v>-24000</v>
      </c>
      <c r="G12" s="127">
        <f t="shared" si="1"/>
        <v>-3.2476319350473612E-2</v>
      </c>
    </row>
    <row r="13" spans="1:7" x14ac:dyDescent="0.25">
      <c r="A13" s="733" t="s">
        <v>737</v>
      </c>
      <c r="B13" s="736">
        <v>570000</v>
      </c>
      <c r="C13" s="736">
        <v>557000</v>
      </c>
      <c r="D13" s="736">
        <v>557000</v>
      </c>
      <c r="E13" s="93"/>
      <c r="F13" s="167">
        <f>D13-C13</f>
        <v>0</v>
      </c>
      <c r="G13" s="127">
        <f t="shared" si="1"/>
        <v>0</v>
      </c>
    </row>
    <row r="14" spans="1:7" x14ac:dyDescent="0.25">
      <c r="A14" s="733" t="s">
        <v>738</v>
      </c>
      <c r="B14" s="736">
        <v>352000</v>
      </c>
      <c r="C14" s="736">
        <v>401000</v>
      </c>
      <c r="D14" s="736">
        <v>402000</v>
      </c>
      <c r="E14" s="93"/>
      <c r="F14" s="167">
        <f t="shared" si="0"/>
        <v>1000</v>
      </c>
      <c r="G14" s="127">
        <f t="shared" si="1"/>
        <v>2.4937655860349127E-3</v>
      </c>
    </row>
    <row r="15" spans="1:7" ht="15.75" thickBot="1" x14ac:dyDescent="0.3">
      <c r="A15" s="735" t="s">
        <v>389</v>
      </c>
      <c r="B15" s="167">
        <f>SUM(B5:B14)</f>
        <v>4271100</v>
      </c>
      <c r="C15" s="167">
        <f t="shared" ref="C15:D15" si="2">SUM(C5:C14)</f>
        <v>4349295</v>
      </c>
      <c r="D15" s="167">
        <f t="shared" si="2"/>
        <v>4436680</v>
      </c>
      <c r="E15" s="93"/>
      <c r="F15" s="167">
        <f t="shared" si="0"/>
        <v>87385</v>
      </c>
      <c r="G15" s="127">
        <f t="shared" si="1"/>
        <v>2.0091761998208904E-2</v>
      </c>
    </row>
    <row r="18" spans="1:15" x14ac:dyDescent="0.25">
      <c r="A18" s="93"/>
      <c r="B18" s="807" t="s">
        <v>747</v>
      </c>
      <c r="C18" s="807"/>
      <c r="D18" s="807"/>
      <c r="I18" s="93"/>
      <c r="J18" s="807" t="s">
        <v>90</v>
      </c>
      <c r="K18" s="807"/>
      <c r="L18" s="807"/>
      <c r="M18" s="724"/>
    </row>
    <row r="19" spans="1:15" x14ac:dyDescent="0.25">
      <c r="A19" s="93"/>
      <c r="B19" s="742">
        <v>2015</v>
      </c>
      <c r="C19" s="742">
        <v>2016</v>
      </c>
      <c r="D19" s="742">
        <v>2017</v>
      </c>
      <c r="F19" s="125" t="s">
        <v>750</v>
      </c>
      <c r="G19" s="125" t="s">
        <v>751</v>
      </c>
      <c r="I19" s="93"/>
      <c r="J19" s="742">
        <v>2015</v>
      </c>
      <c r="K19" s="742">
        <v>2016</v>
      </c>
      <c r="L19" s="742">
        <v>2017</v>
      </c>
      <c r="M19" s="724"/>
      <c r="N19" s="125" t="s">
        <v>750</v>
      </c>
      <c r="O19" s="125" t="s">
        <v>751</v>
      </c>
    </row>
    <row r="20" spans="1:15" x14ac:dyDescent="0.25">
      <c r="A20" s="135" t="s">
        <v>739</v>
      </c>
      <c r="B20" s="743">
        <v>587945</v>
      </c>
      <c r="C20" s="743">
        <v>582950</v>
      </c>
      <c r="D20" s="743">
        <v>603030</v>
      </c>
      <c r="F20" s="167">
        <f>D20-C20</f>
        <v>20080</v>
      </c>
      <c r="G20" s="127">
        <f t="shared" ref="G20:G30" si="3">(D20-C20)/C20</f>
        <v>3.4445492752380139E-2</v>
      </c>
      <c r="I20" s="135" t="s">
        <v>739</v>
      </c>
      <c r="J20" s="744">
        <v>2030600</v>
      </c>
      <c r="K20" s="744">
        <v>2040125</v>
      </c>
      <c r="L20" s="744">
        <v>2084100</v>
      </c>
      <c r="M20" s="724"/>
      <c r="N20" s="167">
        <f t="shared" ref="N20:N26" si="4">L20-K20</f>
        <v>43975</v>
      </c>
      <c r="O20" s="127">
        <f t="shared" ref="O20:O30" si="5">(L20-K20)/K20</f>
        <v>2.1555051773788372E-2</v>
      </c>
    </row>
    <row r="21" spans="1:15" x14ac:dyDescent="0.25">
      <c r="A21" s="130" t="s">
        <v>740</v>
      </c>
      <c r="B21" s="743">
        <v>245590</v>
      </c>
      <c r="C21" s="743">
        <v>267230</v>
      </c>
      <c r="D21" s="743">
        <v>263360</v>
      </c>
      <c r="F21" s="167">
        <f t="shared" ref="F21:F26" si="6">D21-C21</f>
        <v>-3870</v>
      </c>
      <c r="G21" s="127">
        <f t="shared" si="3"/>
        <v>-1.4481906971522658E-2</v>
      </c>
      <c r="I21" s="130" t="s">
        <v>740</v>
      </c>
      <c r="J21" s="745">
        <v>1181000</v>
      </c>
      <c r="K21" s="745">
        <v>1273000</v>
      </c>
      <c r="L21" s="745">
        <v>1245000</v>
      </c>
      <c r="M21" s="724"/>
      <c r="N21" s="167">
        <f t="shared" si="4"/>
        <v>-28000</v>
      </c>
      <c r="O21" s="127">
        <f t="shared" si="5"/>
        <v>-2.199528672427337E-2</v>
      </c>
    </row>
    <row r="22" spans="1:15" x14ac:dyDescent="0.25">
      <c r="A22" s="135" t="s">
        <v>748</v>
      </c>
      <c r="B22" s="743">
        <v>568000</v>
      </c>
      <c r="C22" s="743">
        <v>635000</v>
      </c>
      <c r="D22" s="743">
        <v>642000</v>
      </c>
      <c r="F22" s="167">
        <f t="shared" si="6"/>
        <v>7000</v>
      </c>
      <c r="G22" s="127">
        <f t="shared" si="3"/>
        <v>1.1023622047244094E-2</v>
      </c>
      <c r="I22" s="135" t="s">
        <v>748</v>
      </c>
      <c r="J22" s="745">
        <v>3187000</v>
      </c>
      <c r="K22" s="745">
        <v>3244000</v>
      </c>
      <c r="L22" s="745">
        <v>3316000</v>
      </c>
      <c r="M22" s="724"/>
      <c r="N22" s="167">
        <f t="shared" si="4"/>
        <v>72000</v>
      </c>
      <c r="O22" s="127">
        <f t="shared" si="5"/>
        <v>2.2194821208384709E-2</v>
      </c>
    </row>
    <row r="23" spans="1:15" x14ac:dyDescent="0.25">
      <c r="A23" s="130" t="s">
        <v>749</v>
      </c>
      <c r="B23" s="743">
        <v>108640</v>
      </c>
      <c r="C23" s="743">
        <v>102370</v>
      </c>
      <c r="D23" s="743">
        <v>115795</v>
      </c>
      <c r="F23" s="167">
        <f t="shared" si="6"/>
        <v>13425</v>
      </c>
      <c r="G23" s="127">
        <f t="shared" si="3"/>
        <v>0.13114193611409591</v>
      </c>
      <c r="I23" s="130" t="s">
        <v>749</v>
      </c>
      <c r="J23" s="745">
        <v>436500</v>
      </c>
      <c r="K23" s="745">
        <v>442050</v>
      </c>
      <c r="L23" s="745">
        <v>462800</v>
      </c>
      <c r="M23" s="724"/>
      <c r="N23" s="167">
        <f t="shared" si="4"/>
        <v>20750</v>
      </c>
      <c r="O23" s="127">
        <f t="shared" si="5"/>
        <v>4.6940391358443613E-2</v>
      </c>
    </row>
    <row r="24" spans="1:15" x14ac:dyDescent="0.25">
      <c r="A24" s="130" t="s">
        <v>743</v>
      </c>
      <c r="B24" s="743">
        <v>865955</v>
      </c>
      <c r="C24" s="743">
        <v>858205</v>
      </c>
      <c r="D24" s="743">
        <v>900210</v>
      </c>
      <c r="F24" s="167">
        <f t="shared" si="6"/>
        <v>42005</v>
      </c>
      <c r="G24" s="127">
        <f t="shared" si="3"/>
        <v>4.8945182095187049E-2</v>
      </c>
      <c r="I24" s="130" t="s">
        <v>743</v>
      </c>
      <c r="J24" s="745">
        <v>5731000</v>
      </c>
      <c r="K24" s="745">
        <v>5913000</v>
      </c>
      <c r="L24" s="745">
        <v>5917000</v>
      </c>
      <c r="M24" s="724"/>
      <c r="N24" s="167">
        <f t="shared" si="4"/>
        <v>4000</v>
      </c>
      <c r="O24" s="127">
        <f t="shared" si="5"/>
        <v>6.7647556232031114E-4</v>
      </c>
    </row>
    <row r="25" spans="1:15" x14ac:dyDescent="0.25">
      <c r="A25" s="130" t="s">
        <v>744</v>
      </c>
      <c r="B25" s="743">
        <v>106355</v>
      </c>
      <c r="C25" s="743">
        <v>111450</v>
      </c>
      <c r="D25" s="743">
        <v>126105</v>
      </c>
      <c r="F25" s="167">
        <f t="shared" si="6"/>
        <v>14655</v>
      </c>
      <c r="G25" s="127">
        <f t="shared" si="3"/>
        <v>0.13149394347240914</v>
      </c>
      <c r="I25" s="130" t="s">
        <v>744</v>
      </c>
      <c r="J25" s="745">
        <v>1105000</v>
      </c>
      <c r="K25" s="745">
        <v>1122000</v>
      </c>
      <c r="L25" s="745">
        <v>1161000</v>
      </c>
      <c r="M25" s="724"/>
      <c r="N25" s="167">
        <f t="shared" si="4"/>
        <v>39000</v>
      </c>
      <c r="O25" s="127">
        <f t="shared" si="5"/>
        <v>3.4759358288770054E-2</v>
      </c>
    </row>
    <row r="26" spans="1:15" x14ac:dyDescent="0.25">
      <c r="A26" s="130" t="s">
        <v>524</v>
      </c>
      <c r="B26" s="743">
        <v>327550</v>
      </c>
      <c r="C26" s="743">
        <v>285250</v>
      </c>
      <c r="D26" s="743">
        <v>307000</v>
      </c>
      <c r="F26" s="167">
        <f t="shared" si="6"/>
        <v>21750</v>
      </c>
      <c r="G26" s="127">
        <f t="shared" si="3"/>
        <v>7.6248904469763359E-2</v>
      </c>
      <c r="I26" s="130" t="s">
        <v>524</v>
      </c>
      <c r="J26" s="745">
        <v>1734000</v>
      </c>
      <c r="K26" s="745">
        <v>1738000</v>
      </c>
      <c r="L26" s="745">
        <v>1817000</v>
      </c>
      <c r="M26" s="724"/>
      <c r="N26" s="167">
        <f t="shared" si="4"/>
        <v>79000</v>
      </c>
      <c r="O26" s="127">
        <f t="shared" si="5"/>
        <v>4.5454545454545456E-2</v>
      </c>
    </row>
    <row r="27" spans="1:15" x14ac:dyDescent="0.25">
      <c r="A27" s="130" t="s">
        <v>736</v>
      </c>
      <c r="B27" s="743">
        <v>769000</v>
      </c>
      <c r="C27" s="743">
        <v>794000</v>
      </c>
      <c r="D27" s="743">
        <v>770000</v>
      </c>
      <c r="F27" s="167">
        <f>D27-C27</f>
        <v>-24000</v>
      </c>
      <c r="G27" s="127">
        <f t="shared" si="3"/>
        <v>-3.0226700251889168E-2</v>
      </c>
      <c r="I27" s="130" t="s">
        <v>736</v>
      </c>
      <c r="J27" s="745">
        <v>3941000</v>
      </c>
      <c r="K27" s="745">
        <v>3908000</v>
      </c>
      <c r="L27" s="745">
        <v>3938000</v>
      </c>
      <c r="M27" s="724"/>
      <c r="N27" s="167">
        <f>L27-K27</f>
        <v>30000</v>
      </c>
      <c r="O27" s="127">
        <f t="shared" si="5"/>
        <v>7.6765609007164786E-3</v>
      </c>
    </row>
    <row r="28" spans="1:15" x14ac:dyDescent="0.25">
      <c r="A28" s="130" t="s">
        <v>737</v>
      </c>
      <c r="B28" s="743">
        <v>599000</v>
      </c>
      <c r="C28" s="743">
        <v>586000</v>
      </c>
      <c r="D28" s="743">
        <v>583000</v>
      </c>
      <c r="F28" s="167">
        <f t="shared" ref="F28:F30" si="7">D28-C28</f>
        <v>-3000</v>
      </c>
      <c r="G28" s="127">
        <f t="shared" si="3"/>
        <v>-5.1194539249146756E-3</v>
      </c>
      <c r="I28" s="130" t="s">
        <v>737</v>
      </c>
      <c r="J28" s="745">
        <v>3322000</v>
      </c>
      <c r="K28" s="745">
        <v>3299000</v>
      </c>
      <c r="L28" s="745">
        <v>3325000</v>
      </c>
      <c r="M28" s="724"/>
      <c r="N28" s="167">
        <f t="shared" ref="N28:N30" si="8">L28-K28</f>
        <v>26000</v>
      </c>
      <c r="O28" s="127">
        <f t="shared" si="5"/>
        <v>7.8811761139739311E-3</v>
      </c>
    </row>
    <row r="29" spans="1:15" x14ac:dyDescent="0.25">
      <c r="A29" s="130" t="s">
        <v>738</v>
      </c>
      <c r="B29" s="743">
        <v>381900</v>
      </c>
      <c r="C29" s="743">
        <v>431100</v>
      </c>
      <c r="D29" s="743">
        <v>433925</v>
      </c>
      <c r="F29" s="167">
        <f t="shared" si="7"/>
        <v>2825</v>
      </c>
      <c r="G29" s="127">
        <f t="shared" si="3"/>
        <v>6.5530039434006032E-3</v>
      </c>
      <c r="I29" s="130" t="s">
        <v>738</v>
      </c>
      <c r="J29" s="745">
        <v>2375000</v>
      </c>
      <c r="K29" s="745">
        <v>2499000</v>
      </c>
      <c r="L29" s="745">
        <v>2555000</v>
      </c>
      <c r="M29" s="724"/>
      <c r="N29" s="167">
        <f t="shared" si="8"/>
        <v>56000</v>
      </c>
      <c r="O29" s="127">
        <f t="shared" si="5"/>
        <v>2.2408963585434174E-2</v>
      </c>
    </row>
    <row r="30" spans="1:15" x14ac:dyDescent="0.25">
      <c r="A30" s="130" t="s">
        <v>389</v>
      </c>
      <c r="B30" s="167">
        <f>SUM(B20:B29)</f>
        <v>4559935</v>
      </c>
      <c r="C30" s="167">
        <f t="shared" ref="C30" si="9">SUM(C20:C29)</f>
        <v>4653555</v>
      </c>
      <c r="D30" s="167">
        <f t="shared" ref="D30" si="10">SUM(D20:D29)</f>
        <v>4744425</v>
      </c>
      <c r="F30" s="167">
        <f t="shared" si="7"/>
        <v>90870</v>
      </c>
      <c r="G30" s="127">
        <f t="shared" si="3"/>
        <v>1.9527006772241867E-2</v>
      </c>
      <c r="I30" s="130" t="s">
        <v>389</v>
      </c>
      <c r="J30" s="167">
        <f>SUM(J20:J29)</f>
        <v>25043100</v>
      </c>
      <c r="K30" s="167">
        <f t="shared" ref="K30" si="11">SUM(K20:K29)</f>
        <v>25478175</v>
      </c>
      <c r="L30" s="167">
        <f t="shared" ref="L30" si="12">SUM(L20:L29)</f>
        <v>25820900</v>
      </c>
      <c r="M30" s="724"/>
      <c r="N30" s="167">
        <f t="shared" si="8"/>
        <v>342725</v>
      </c>
      <c r="O30" s="127">
        <f t="shared" si="5"/>
        <v>1.3451709158917387E-2</v>
      </c>
    </row>
  </sheetData>
  <mergeCells count="3">
    <mergeCell ref="B3:D3"/>
    <mergeCell ref="B18:D18"/>
    <mergeCell ref="J18:L18"/>
  </mergeCells>
  <hyperlinks>
    <hyperlink ref="G1" location="Contents!A1" display="Table of Contents " xr:uid="{7205C5C0-5031-4EF5-9F4C-28DC08715752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1A444-0606-473B-878E-7A70D5CA0F6A}">
  <dimension ref="A1:AJ97"/>
  <sheetViews>
    <sheetView topLeftCell="A76" zoomScale="70" zoomScaleNormal="70" workbookViewId="0">
      <selection activeCell="P82" sqref="P82"/>
    </sheetView>
  </sheetViews>
  <sheetFormatPr defaultRowHeight="15" x14ac:dyDescent="0.25"/>
  <cols>
    <col min="1" max="1" width="9.140625" style="93"/>
    <col min="2" max="2" width="48.5703125" style="93" customWidth="1"/>
    <col min="3" max="3" width="15.28515625" style="93" bestFit="1" customWidth="1"/>
    <col min="4" max="4" width="16.28515625" style="93" customWidth="1"/>
    <col min="5" max="5" width="22.7109375" style="93" customWidth="1"/>
    <col min="6" max="6" width="16.85546875" style="93" customWidth="1"/>
    <col min="7" max="7" width="19.5703125" style="93" customWidth="1"/>
    <col min="8" max="8" width="23.42578125" style="93" customWidth="1"/>
    <col min="9" max="9" width="15.5703125" style="93" customWidth="1"/>
    <col min="10" max="10" width="32.42578125" style="93" customWidth="1"/>
    <col min="11" max="11" width="18.7109375" style="93" customWidth="1"/>
    <col min="12" max="12" width="12.85546875" style="93" bestFit="1" customWidth="1"/>
    <col min="13" max="13" width="16.5703125" style="93" customWidth="1"/>
    <col min="14" max="14" width="31.7109375" style="93" customWidth="1"/>
    <col min="15" max="15" width="10.7109375" style="93" customWidth="1"/>
    <col min="16" max="16" width="16.28515625" style="93" customWidth="1"/>
    <col min="17" max="17" width="19.5703125" style="93" customWidth="1"/>
    <col min="18" max="18" width="14.5703125" style="93" customWidth="1"/>
    <col min="19" max="19" width="13.85546875" style="93" customWidth="1"/>
    <col min="20" max="20" width="15.85546875" style="93" customWidth="1"/>
    <col min="21" max="21" width="16.42578125" style="93" customWidth="1"/>
    <col min="22" max="22" width="11.42578125" style="93" customWidth="1"/>
    <col min="23" max="23" width="17.7109375" style="93" customWidth="1"/>
    <col min="24" max="24" width="13.28515625" style="93" customWidth="1"/>
    <col min="25" max="25" width="13.5703125" style="93" customWidth="1"/>
    <col min="26" max="26" width="25.7109375" style="93" customWidth="1"/>
    <col min="27" max="27" width="14.85546875" style="93" customWidth="1"/>
    <col min="28" max="28" width="15.28515625" style="93" customWidth="1"/>
    <col min="29" max="29" width="19.28515625" style="93" customWidth="1"/>
    <col min="30" max="30" width="16.28515625" style="93" customWidth="1"/>
    <col min="31" max="31" width="18.140625" style="93" customWidth="1"/>
    <col min="32" max="32" width="17.5703125" style="93" customWidth="1"/>
    <col min="33" max="33" width="20.140625" style="93" customWidth="1"/>
    <col min="34" max="34" width="13.28515625" style="93" customWidth="1"/>
    <col min="35" max="35" width="9.140625" style="93"/>
    <col min="36" max="36" width="12.5703125" style="93" customWidth="1"/>
    <col min="38" max="38" width="13.28515625" customWidth="1"/>
  </cols>
  <sheetData>
    <row r="1" spans="2:17" x14ac:dyDescent="0.25">
      <c r="B1" s="156" t="s">
        <v>400</v>
      </c>
    </row>
    <row r="2" spans="2:17" ht="15.75" thickBot="1" x14ac:dyDescent="0.3">
      <c r="B2" s="138"/>
    </row>
    <row r="3" spans="2:17" ht="15.75" thickBot="1" x14ac:dyDescent="0.3">
      <c r="B3" s="138"/>
      <c r="C3" s="815" t="s">
        <v>147</v>
      </c>
      <c r="D3" s="816"/>
      <c r="E3" s="816"/>
      <c r="F3" s="816"/>
      <c r="G3" s="817"/>
      <c r="H3" s="815" t="s">
        <v>90</v>
      </c>
      <c r="I3" s="816"/>
      <c r="J3" s="816"/>
      <c r="K3" s="816"/>
      <c r="L3" s="816"/>
      <c r="M3" s="812" t="s">
        <v>448</v>
      </c>
      <c r="N3" s="813"/>
      <c r="O3" s="813"/>
      <c r="P3" s="813"/>
      <c r="Q3" s="814"/>
    </row>
    <row r="4" spans="2:17" ht="15.75" thickBot="1" x14ac:dyDescent="0.3">
      <c r="C4" s="38">
        <v>2016</v>
      </c>
      <c r="D4" s="38">
        <v>2017</v>
      </c>
      <c r="E4" s="382" t="s">
        <v>155</v>
      </c>
      <c r="F4" s="382" t="s">
        <v>156</v>
      </c>
      <c r="G4" s="382" t="s">
        <v>157</v>
      </c>
      <c r="H4" s="38">
        <v>2016</v>
      </c>
      <c r="I4" s="38">
        <v>2017</v>
      </c>
      <c r="J4" s="382" t="s">
        <v>155</v>
      </c>
      <c r="K4" s="382" t="s">
        <v>156</v>
      </c>
      <c r="L4" s="382" t="s">
        <v>157</v>
      </c>
      <c r="M4" s="387">
        <v>2016</v>
      </c>
      <c r="N4" s="225">
        <v>2017</v>
      </c>
      <c r="O4" s="82" t="s">
        <v>176</v>
      </c>
      <c r="P4" s="82" t="s">
        <v>468</v>
      </c>
      <c r="Q4" s="83" t="s">
        <v>157</v>
      </c>
    </row>
    <row r="5" spans="2:17" x14ac:dyDescent="0.25">
      <c r="B5" s="384" t="s">
        <v>158</v>
      </c>
      <c r="C5" s="154">
        <v>38000</v>
      </c>
      <c r="D5" s="154">
        <v>41000</v>
      </c>
      <c r="E5" s="139">
        <f>D5-C5</f>
        <v>3000</v>
      </c>
      <c r="F5" s="127">
        <f>(D5-C5)/C5</f>
        <v>7.8947368421052627E-2</v>
      </c>
      <c r="G5" s="127">
        <f t="shared" ref="G5:G22" si="0">D5/$E$50</f>
        <v>9.2425608656447247E-3</v>
      </c>
      <c r="H5" s="154">
        <v>157000</v>
      </c>
      <c r="I5" s="154">
        <v>161000</v>
      </c>
      <c r="J5" s="139">
        <f>I5-H5</f>
        <v>4000</v>
      </c>
      <c r="K5" s="127">
        <f>(I5-H5)/H5</f>
        <v>2.5477707006369428E-2</v>
      </c>
      <c r="L5" s="127">
        <f t="shared" ref="L5:L22" si="1">I5/$M$50</f>
        <v>6.2352348863328301E-3</v>
      </c>
      <c r="M5" s="388">
        <v>38875</v>
      </c>
      <c r="N5" s="139">
        <v>42100</v>
      </c>
      <c r="O5" s="139">
        <f>N5-M5</f>
        <v>3225</v>
      </c>
      <c r="P5" s="127">
        <f>(N5-M5)/M5</f>
        <v>8.295819935691319E-2</v>
      </c>
      <c r="Q5" s="211">
        <f>N5/$N$23</f>
        <v>8.8695065941937386E-3</v>
      </c>
    </row>
    <row r="6" spans="2:17" x14ac:dyDescent="0.25">
      <c r="B6" s="385" t="s">
        <v>159</v>
      </c>
      <c r="C6" s="154">
        <v>61000</v>
      </c>
      <c r="D6" s="154">
        <v>71000</v>
      </c>
      <c r="E6" s="139">
        <f t="shared" ref="E6:E23" si="2">D6-C6</f>
        <v>10000</v>
      </c>
      <c r="F6" s="127">
        <f t="shared" ref="F6:F23" si="3">(D6-C6)/C6</f>
        <v>0.16393442622950818</v>
      </c>
      <c r="G6" s="127">
        <f t="shared" si="0"/>
        <v>1.6005410279531108E-2</v>
      </c>
      <c r="H6" s="154">
        <v>286000</v>
      </c>
      <c r="I6" s="154">
        <v>300000</v>
      </c>
      <c r="J6" s="139">
        <f t="shared" ref="J6:J23" si="4">I6-H6</f>
        <v>14000</v>
      </c>
      <c r="K6" s="127">
        <f t="shared" ref="K6:K23" si="5">(I6-H6)/H6</f>
        <v>4.8951048951048952E-2</v>
      </c>
      <c r="L6" s="127">
        <f t="shared" si="1"/>
        <v>1.1618450098756826E-2</v>
      </c>
      <c r="M6" s="388">
        <v>62250</v>
      </c>
      <c r="N6" s="139">
        <v>74000</v>
      </c>
      <c r="O6" s="139">
        <f t="shared" ref="O6:O23" si="6">N6-M6</f>
        <v>11750</v>
      </c>
      <c r="P6" s="127">
        <f t="shared" ref="P6:P23" si="7">(N6-M6)/M6</f>
        <v>0.18875502008032127</v>
      </c>
      <c r="Q6" s="211">
        <f t="shared" ref="Q6:Q22" si="8">N6/$N$23</f>
        <v>1.5590106602620824E-2</v>
      </c>
    </row>
    <row r="7" spans="2:17" x14ac:dyDescent="0.25">
      <c r="B7" s="385" t="s">
        <v>160</v>
      </c>
      <c r="C7" s="154">
        <v>542000</v>
      </c>
      <c r="D7" s="154">
        <v>565000</v>
      </c>
      <c r="E7" s="139">
        <f t="shared" si="2"/>
        <v>23000</v>
      </c>
      <c r="F7" s="127">
        <f t="shared" si="3"/>
        <v>4.2435424354243544E-2</v>
      </c>
      <c r="G7" s="127">
        <f t="shared" si="0"/>
        <v>0.12736699729486023</v>
      </c>
      <c r="H7" s="154">
        <v>2039000</v>
      </c>
      <c r="I7" s="154">
        <v>2085000</v>
      </c>
      <c r="J7" s="139">
        <f t="shared" si="4"/>
        <v>46000</v>
      </c>
      <c r="K7" s="127">
        <f t="shared" si="5"/>
        <v>2.2560078469838155E-2</v>
      </c>
      <c r="L7" s="127">
        <f t="shared" si="1"/>
        <v>8.0748228186359933E-2</v>
      </c>
      <c r="M7" s="388">
        <v>580000</v>
      </c>
      <c r="N7" s="139">
        <v>605000</v>
      </c>
      <c r="O7" s="139">
        <f t="shared" si="6"/>
        <v>25000</v>
      </c>
      <c r="P7" s="127">
        <f t="shared" si="7"/>
        <v>4.3103448275862072E-2</v>
      </c>
      <c r="Q7" s="211">
        <f t="shared" si="8"/>
        <v>0.12745965533223783</v>
      </c>
    </row>
    <row r="8" spans="2:17" x14ac:dyDescent="0.25">
      <c r="B8" s="385" t="s">
        <v>161</v>
      </c>
      <c r="C8" s="154">
        <v>191000</v>
      </c>
      <c r="D8" s="154">
        <v>196000</v>
      </c>
      <c r="E8" s="139">
        <f t="shared" si="2"/>
        <v>5000</v>
      </c>
      <c r="F8" s="127">
        <f t="shared" si="3"/>
        <v>2.6178010471204188E-2</v>
      </c>
      <c r="G8" s="127">
        <f t="shared" si="0"/>
        <v>4.4183949504057712E-2</v>
      </c>
      <c r="H8" s="154">
        <v>1142000</v>
      </c>
      <c r="I8" s="154">
        <v>1228000</v>
      </c>
      <c r="J8" s="139">
        <f t="shared" si="4"/>
        <v>86000</v>
      </c>
      <c r="K8" s="127">
        <f t="shared" si="5"/>
        <v>7.5306479859894915E-2</v>
      </c>
      <c r="L8" s="127">
        <f t="shared" si="1"/>
        <v>4.7558189070911271E-2</v>
      </c>
      <c r="M8" s="388">
        <v>205000</v>
      </c>
      <c r="N8" s="139">
        <v>214000</v>
      </c>
      <c r="O8" s="139">
        <f t="shared" si="6"/>
        <v>9000</v>
      </c>
      <c r="P8" s="127">
        <f t="shared" si="7"/>
        <v>4.3902439024390241E-2</v>
      </c>
      <c r="Q8" s="211">
        <f t="shared" si="8"/>
        <v>4.5084902877849407E-2</v>
      </c>
    </row>
    <row r="9" spans="2:17" x14ac:dyDescent="0.25">
      <c r="B9" s="385" t="s">
        <v>162</v>
      </c>
      <c r="C9" s="154">
        <v>94000</v>
      </c>
      <c r="D9" s="154">
        <v>103000</v>
      </c>
      <c r="E9" s="139">
        <f t="shared" si="2"/>
        <v>9000</v>
      </c>
      <c r="F9" s="127">
        <f t="shared" si="3"/>
        <v>9.5744680851063829E-2</v>
      </c>
      <c r="G9" s="127">
        <f t="shared" si="0"/>
        <v>2.3219116321009918E-2</v>
      </c>
      <c r="H9" s="154">
        <v>454000</v>
      </c>
      <c r="I9" s="154">
        <v>450000</v>
      </c>
      <c r="J9" s="139">
        <f t="shared" si="4"/>
        <v>-4000</v>
      </c>
      <c r="K9" s="127">
        <f t="shared" si="5"/>
        <v>-8.8105726872246704E-3</v>
      </c>
      <c r="L9" s="127">
        <f t="shared" si="1"/>
        <v>1.742767514813524E-2</v>
      </c>
      <c r="M9" s="388">
        <v>102000</v>
      </c>
      <c r="N9" s="139">
        <v>111000</v>
      </c>
      <c r="O9" s="139">
        <f t="shared" si="6"/>
        <v>9000</v>
      </c>
      <c r="P9" s="127">
        <f t="shared" si="7"/>
        <v>8.8235294117647065E-2</v>
      </c>
      <c r="Q9" s="211">
        <f t="shared" si="8"/>
        <v>2.3385159903931235E-2</v>
      </c>
    </row>
    <row r="10" spans="2:17" x14ac:dyDescent="0.25">
      <c r="B10" s="385" t="s">
        <v>163</v>
      </c>
      <c r="C10" s="154">
        <v>220000</v>
      </c>
      <c r="D10" s="154">
        <v>205000</v>
      </c>
      <c r="E10" s="139">
        <f t="shared" si="2"/>
        <v>-15000</v>
      </c>
      <c r="F10" s="127">
        <f t="shared" si="3"/>
        <v>-6.8181818181818177E-2</v>
      </c>
      <c r="G10" s="127">
        <f t="shared" si="0"/>
        <v>4.6212804328223625E-2</v>
      </c>
      <c r="H10" s="154">
        <v>1051000</v>
      </c>
      <c r="I10" s="154">
        <v>1036000</v>
      </c>
      <c r="J10" s="139">
        <f t="shared" si="4"/>
        <v>-15000</v>
      </c>
      <c r="K10" s="127">
        <f t="shared" si="5"/>
        <v>-1.4272121788772598E-2</v>
      </c>
      <c r="L10" s="127">
        <f t="shared" si="1"/>
        <v>4.0122381007706903E-2</v>
      </c>
      <c r="M10" s="388">
        <v>237000</v>
      </c>
      <c r="N10" s="139">
        <v>223000</v>
      </c>
      <c r="O10" s="139">
        <f t="shared" si="6"/>
        <v>-14000</v>
      </c>
      <c r="P10" s="127">
        <f t="shared" si="7"/>
        <v>-5.9071729957805907E-2</v>
      </c>
      <c r="Q10" s="211">
        <f t="shared" si="8"/>
        <v>4.6980996924114102E-2</v>
      </c>
    </row>
    <row r="11" spans="2:17" x14ac:dyDescent="0.25">
      <c r="B11" s="385" t="s">
        <v>164</v>
      </c>
      <c r="C11" s="154">
        <v>425000</v>
      </c>
      <c r="D11" s="154">
        <v>407000</v>
      </c>
      <c r="E11" s="139">
        <f t="shared" si="2"/>
        <v>-18000</v>
      </c>
      <c r="F11" s="127">
        <f t="shared" si="3"/>
        <v>-4.2352941176470586E-2</v>
      </c>
      <c r="G11" s="127">
        <f t="shared" si="0"/>
        <v>9.1749323715058617E-2</v>
      </c>
      <c r="H11" s="154">
        <v>2403000</v>
      </c>
      <c r="I11" s="154">
        <v>2452000</v>
      </c>
      <c r="J11" s="139">
        <f t="shared" si="4"/>
        <v>49000</v>
      </c>
      <c r="K11" s="127">
        <f t="shared" si="5"/>
        <v>2.0391177694548481E-2</v>
      </c>
      <c r="L11" s="127">
        <f t="shared" si="1"/>
        <v>9.496146547383913E-2</v>
      </c>
      <c r="M11" s="388">
        <v>455000</v>
      </c>
      <c r="N11" s="139">
        <v>436000</v>
      </c>
      <c r="O11" s="139">
        <f t="shared" si="6"/>
        <v>-19000</v>
      </c>
      <c r="P11" s="127">
        <f t="shared" si="7"/>
        <v>-4.1758241758241756E-2</v>
      </c>
      <c r="Q11" s="211">
        <f t="shared" si="8"/>
        <v>9.1855222685711876E-2</v>
      </c>
    </row>
    <row r="12" spans="2:17" x14ac:dyDescent="0.25">
      <c r="B12" s="385" t="s">
        <v>165</v>
      </c>
      <c r="C12" s="154">
        <v>241000</v>
      </c>
      <c r="D12" s="154">
        <v>236000</v>
      </c>
      <c r="E12" s="139">
        <f t="shared" si="2"/>
        <v>-5000</v>
      </c>
      <c r="F12" s="127">
        <f t="shared" si="3"/>
        <v>-2.0746887966804978E-2</v>
      </c>
      <c r="G12" s="127">
        <f t="shared" si="0"/>
        <v>5.3201082055906221E-2</v>
      </c>
      <c r="H12" s="154">
        <v>1274000</v>
      </c>
      <c r="I12" s="154">
        <v>1244000</v>
      </c>
      <c r="J12" s="139">
        <f t="shared" si="4"/>
        <v>-30000</v>
      </c>
      <c r="K12" s="127">
        <f t="shared" si="5"/>
        <v>-2.3547880690737835E-2</v>
      </c>
      <c r="L12" s="127">
        <f t="shared" si="1"/>
        <v>4.8177839742844973E-2</v>
      </c>
      <c r="M12" s="388">
        <v>266000</v>
      </c>
      <c r="N12" s="139">
        <v>264000</v>
      </c>
      <c r="O12" s="139">
        <f t="shared" si="6"/>
        <v>-2000</v>
      </c>
      <c r="P12" s="127">
        <f t="shared" si="7"/>
        <v>-7.5187969924812026E-3</v>
      </c>
      <c r="Q12" s="211">
        <f t="shared" si="8"/>
        <v>5.5618758690431043E-2</v>
      </c>
    </row>
    <row r="13" spans="2:17" x14ac:dyDescent="0.25">
      <c r="B13" s="385" t="s">
        <v>166</v>
      </c>
      <c r="C13" s="154">
        <v>301000</v>
      </c>
      <c r="D13" s="154">
        <v>306000</v>
      </c>
      <c r="E13" s="139">
        <f t="shared" si="2"/>
        <v>5000</v>
      </c>
      <c r="F13" s="127">
        <f t="shared" si="3"/>
        <v>1.6611295681063124E-2</v>
      </c>
      <c r="G13" s="127">
        <f t="shared" si="0"/>
        <v>6.8981064021641114E-2</v>
      </c>
      <c r="H13" s="154">
        <v>1869000</v>
      </c>
      <c r="I13" s="154">
        <v>1905000</v>
      </c>
      <c r="J13" s="139">
        <f t="shared" si="4"/>
        <v>36000</v>
      </c>
      <c r="K13" s="127">
        <f t="shared" si="5"/>
        <v>1.9261637239165328E-2</v>
      </c>
      <c r="L13" s="127">
        <f t="shared" si="1"/>
        <v>7.3777158127105849E-2</v>
      </c>
      <c r="M13" s="388">
        <v>324000</v>
      </c>
      <c r="N13" s="139">
        <v>330000</v>
      </c>
      <c r="O13" s="139">
        <f t="shared" si="6"/>
        <v>6000</v>
      </c>
      <c r="P13" s="127">
        <f t="shared" si="7"/>
        <v>1.8518518518518517E-2</v>
      </c>
      <c r="Q13" s="211">
        <f t="shared" si="8"/>
        <v>6.9523448363038809E-2</v>
      </c>
    </row>
    <row r="14" spans="2:17" x14ac:dyDescent="0.25">
      <c r="B14" s="385" t="s">
        <v>167</v>
      </c>
      <c r="C14" s="154">
        <v>106000</v>
      </c>
      <c r="D14" s="154">
        <v>118000</v>
      </c>
      <c r="E14" s="139">
        <f t="shared" si="2"/>
        <v>12000</v>
      </c>
      <c r="F14" s="127">
        <f t="shared" si="3"/>
        <v>0.11320754716981132</v>
      </c>
      <c r="G14" s="127">
        <f t="shared" si="0"/>
        <v>2.660054102795311E-2</v>
      </c>
      <c r="H14" s="154">
        <v>1123000</v>
      </c>
      <c r="I14" s="154">
        <v>1161000</v>
      </c>
      <c r="J14" s="139">
        <f t="shared" si="4"/>
        <v>38000</v>
      </c>
      <c r="K14" s="127">
        <f t="shared" si="5"/>
        <v>3.3837934105075691E-2</v>
      </c>
      <c r="L14" s="127">
        <f t="shared" si="1"/>
        <v>4.4963401882188919E-2</v>
      </c>
      <c r="M14" s="388">
        <v>112000</v>
      </c>
      <c r="N14" s="139">
        <v>125000</v>
      </c>
      <c r="O14" s="139">
        <f t="shared" si="6"/>
        <v>13000</v>
      </c>
      <c r="P14" s="127">
        <f t="shared" si="7"/>
        <v>0.11607142857142858</v>
      </c>
      <c r="Q14" s="211">
        <f t="shared" si="8"/>
        <v>2.6334639531454093E-2</v>
      </c>
    </row>
    <row r="15" spans="2:17" x14ac:dyDescent="0.25">
      <c r="B15" s="385" t="s">
        <v>168</v>
      </c>
      <c r="C15" s="154">
        <v>82000</v>
      </c>
      <c r="D15" s="154">
        <v>83000</v>
      </c>
      <c r="E15" s="139">
        <f t="shared" si="2"/>
        <v>1000</v>
      </c>
      <c r="F15" s="127">
        <f t="shared" si="3"/>
        <v>1.2195121951219513E-2</v>
      </c>
      <c r="G15" s="127">
        <f t="shared" si="0"/>
        <v>1.8710550045085664E-2</v>
      </c>
      <c r="H15" s="154">
        <v>922000</v>
      </c>
      <c r="I15" s="154">
        <v>914000</v>
      </c>
      <c r="J15" s="139">
        <f t="shared" si="4"/>
        <v>-8000</v>
      </c>
      <c r="K15" s="127">
        <f t="shared" si="5"/>
        <v>-8.6767895878524948E-3</v>
      </c>
      <c r="L15" s="127">
        <f t="shared" si="1"/>
        <v>3.5397544634212463E-2</v>
      </c>
      <c r="M15" s="388">
        <v>85500</v>
      </c>
      <c r="N15" s="139">
        <v>88000</v>
      </c>
      <c r="O15" s="139">
        <f t="shared" si="6"/>
        <v>2500</v>
      </c>
      <c r="P15" s="127">
        <f t="shared" si="7"/>
        <v>2.9239766081871343E-2</v>
      </c>
      <c r="Q15" s="211">
        <f t="shared" si="8"/>
        <v>1.8539586230143682E-2</v>
      </c>
    </row>
    <row r="16" spans="2:17" x14ac:dyDescent="0.25">
      <c r="B16" s="385" t="s">
        <v>169</v>
      </c>
      <c r="C16" s="154">
        <v>51000</v>
      </c>
      <c r="D16" s="154">
        <v>71000</v>
      </c>
      <c r="E16" s="139">
        <f t="shared" si="2"/>
        <v>20000</v>
      </c>
      <c r="F16" s="127">
        <f t="shared" si="3"/>
        <v>0.39215686274509803</v>
      </c>
      <c r="G16" s="127">
        <f t="shared" si="0"/>
        <v>1.6005410279531108E-2</v>
      </c>
      <c r="H16" s="154">
        <v>421000</v>
      </c>
      <c r="I16" s="154">
        <v>439000</v>
      </c>
      <c r="J16" s="139">
        <f t="shared" si="4"/>
        <v>18000</v>
      </c>
      <c r="K16" s="127">
        <f t="shared" si="5"/>
        <v>4.2755344418052253E-2</v>
      </c>
      <c r="L16" s="127">
        <f t="shared" si="1"/>
        <v>1.7001665311180823E-2</v>
      </c>
      <c r="M16" s="388">
        <v>54000</v>
      </c>
      <c r="N16" s="139">
        <v>76500</v>
      </c>
      <c r="O16" s="139">
        <f t="shared" si="6"/>
        <v>22500</v>
      </c>
      <c r="P16" s="127">
        <f t="shared" si="7"/>
        <v>0.41666666666666669</v>
      </c>
      <c r="Q16" s="211">
        <f t="shared" si="8"/>
        <v>1.6116799393249906E-2</v>
      </c>
    </row>
    <row r="17" spans="2:17" x14ac:dyDescent="0.25">
      <c r="B17" s="385" t="s">
        <v>170</v>
      </c>
      <c r="C17" s="154">
        <v>283000</v>
      </c>
      <c r="D17" s="154">
        <v>297000</v>
      </c>
      <c r="E17" s="139">
        <f t="shared" si="2"/>
        <v>14000</v>
      </c>
      <c r="F17" s="127">
        <f t="shared" si="3"/>
        <v>4.9469964664310952E-2</v>
      </c>
      <c r="G17" s="127">
        <f t="shared" si="0"/>
        <v>6.6952209197475201E-2</v>
      </c>
      <c r="H17" s="154">
        <v>2296000</v>
      </c>
      <c r="I17" s="154">
        <v>2238000</v>
      </c>
      <c r="J17" s="139">
        <f t="shared" si="4"/>
        <v>-58000</v>
      </c>
      <c r="K17" s="127">
        <f t="shared" si="5"/>
        <v>-2.5261324041811847E-2</v>
      </c>
      <c r="L17" s="127">
        <f t="shared" si="1"/>
        <v>8.6673637736725914E-2</v>
      </c>
      <c r="M17" s="388">
        <v>303000</v>
      </c>
      <c r="N17" s="139">
        <v>317000</v>
      </c>
      <c r="O17" s="139">
        <f t="shared" si="6"/>
        <v>14000</v>
      </c>
      <c r="P17" s="127">
        <f t="shared" si="7"/>
        <v>4.6204620462046202E-2</v>
      </c>
      <c r="Q17" s="211">
        <f t="shared" si="8"/>
        <v>6.6784645851767577E-2</v>
      </c>
    </row>
    <row r="18" spans="2:17" x14ac:dyDescent="0.25">
      <c r="B18" s="385" t="s">
        <v>171</v>
      </c>
      <c r="C18" s="154">
        <v>373000</v>
      </c>
      <c r="D18" s="154">
        <v>392000</v>
      </c>
      <c r="E18" s="139">
        <f t="shared" si="2"/>
        <v>19000</v>
      </c>
      <c r="F18" s="127">
        <f t="shared" si="3"/>
        <v>5.0938337801608578E-2</v>
      </c>
      <c r="G18" s="127">
        <f t="shared" si="0"/>
        <v>8.8367899008115425E-2</v>
      </c>
      <c r="H18" s="154">
        <v>2341000</v>
      </c>
      <c r="I18" s="154">
        <v>2401000</v>
      </c>
      <c r="J18" s="139">
        <f t="shared" si="4"/>
        <v>60000</v>
      </c>
      <c r="K18" s="127">
        <f t="shared" si="5"/>
        <v>2.5630072618539085E-2</v>
      </c>
      <c r="L18" s="127">
        <f t="shared" si="1"/>
        <v>9.298632895705046E-2</v>
      </c>
      <c r="M18" s="388">
        <v>397000</v>
      </c>
      <c r="N18" s="139">
        <v>422000</v>
      </c>
      <c r="O18" s="139">
        <f t="shared" si="6"/>
        <v>25000</v>
      </c>
      <c r="P18" s="127">
        <f t="shared" si="7"/>
        <v>6.2972292191435769E-2</v>
      </c>
      <c r="Q18" s="211">
        <f t="shared" si="8"/>
        <v>8.8905743058189018E-2</v>
      </c>
    </row>
    <row r="19" spans="2:17" x14ac:dyDescent="0.25">
      <c r="B19" s="385" t="s">
        <v>172</v>
      </c>
      <c r="C19" s="154">
        <v>167000</v>
      </c>
      <c r="D19" s="154">
        <v>166000</v>
      </c>
      <c r="E19" s="139">
        <f t="shared" si="2"/>
        <v>-1000</v>
      </c>
      <c r="F19" s="127">
        <f t="shared" si="3"/>
        <v>-5.9880239520958087E-3</v>
      </c>
      <c r="G19" s="127">
        <f t="shared" si="0"/>
        <v>3.7421100090171328E-2</v>
      </c>
      <c r="H19" s="154">
        <v>1013000</v>
      </c>
      <c r="I19" s="154">
        <v>1013000</v>
      </c>
      <c r="J19" s="139">
        <f t="shared" si="4"/>
        <v>0</v>
      </c>
      <c r="K19" s="127">
        <f t="shared" si="5"/>
        <v>0</v>
      </c>
      <c r="L19" s="127">
        <f t="shared" si="1"/>
        <v>3.9231633166802213E-2</v>
      </c>
      <c r="M19" s="388">
        <v>173000</v>
      </c>
      <c r="N19" s="139">
        <v>173000</v>
      </c>
      <c r="O19" s="139">
        <f t="shared" si="6"/>
        <v>0</v>
      </c>
      <c r="P19" s="127">
        <f t="shared" si="7"/>
        <v>0</v>
      </c>
      <c r="Q19" s="211">
        <f t="shared" si="8"/>
        <v>3.6447141111532466E-2</v>
      </c>
    </row>
    <row r="20" spans="2:17" x14ac:dyDescent="0.25">
      <c r="B20" s="385" t="s">
        <v>173</v>
      </c>
      <c r="C20" s="154">
        <v>390000</v>
      </c>
      <c r="D20" s="154">
        <v>391000</v>
      </c>
      <c r="E20" s="139">
        <f t="shared" si="2"/>
        <v>1000</v>
      </c>
      <c r="F20" s="127">
        <f t="shared" si="3"/>
        <v>2.5641025641025641E-3</v>
      </c>
      <c r="G20" s="127">
        <f t="shared" si="0"/>
        <v>8.81424706943192E-2</v>
      </c>
      <c r="H20" s="154">
        <v>2286000</v>
      </c>
      <c r="I20" s="154">
        <v>2312000</v>
      </c>
      <c r="J20" s="139">
        <f t="shared" si="4"/>
        <v>26000</v>
      </c>
      <c r="K20" s="127">
        <f t="shared" si="5"/>
        <v>1.1373578302712161E-2</v>
      </c>
      <c r="L20" s="127">
        <f t="shared" si="1"/>
        <v>8.9539522094419274E-2</v>
      </c>
      <c r="M20" s="388">
        <v>413000</v>
      </c>
      <c r="N20" s="139">
        <v>410000</v>
      </c>
      <c r="O20" s="139">
        <f t="shared" si="6"/>
        <v>-3000</v>
      </c>
      <c r="P20" s="127">
        <f t="shared" si="7"/>
        <v>-7.2639225181598066E-3</v>
      </c>
      <c r="Q20" s="211">
        <f t="shared" si="8"/>
        <v>8.6377617663169426E-2</v>
      </c>
    </row>
    <row r="21" spans="2:17" x14ac:dyDescent="0.25">
      <c r="B21" s="385" t="s">
        <v>174</v>
      </c>
      <c r="C21" s="154">
        <v>596000</v>
      </c>
      <c r="D21" s="154">
        <v>605000</v>
      </c>
      <c r="E21" s="139">
        <f t="shared" si="2"/>
        <v>9000</v>
      </c>
      <c r="F21" s="127">
        <f t="shared" si="3"/>
        <v>1.5100671140939598E-2</v>
      </c>
      <c r="G21" s="127">
        <f t="shared" si="0"/>
        <v>0.13638412984670875</v>
      </c>
      <c r="H21" s="154">
        <v>3244000</v>
      </c>
      <c r="I21" s="154">
        <v>3316000</v>
      </c>
      <c r="J21" s="139">
        <f t="shared" si="4"/>
        <v>72000</v>
      </c>
      <c r="K21" s="127">
        <f t="shared" si="5"/>
        <v>2.2194821208384709E-2</v>
      </c>
      <c r="L21" s="127">
        <f t="shared" si="1"/>
        <v>0.12842260175825879</v>
      </c>
      <c r="M21" s="388">
        <v>629000</v>
      </c>
      <c r="N21" s="139">
        <v>640000</v>
      </c>
      <c r="O21" s="139">
        <f t="shared" si="6"/>
        <v>11000</v>
      </c>
      <c r="P21" s="127">
        <f t="shared" si="7"/>
        <v>1.7488076311605722E-2</v>
      </c>
      <c r="Q21" s="211">
        <f t="shared" si="8"/>
        <v>0.13483335440104496</v>
      </c>
    </row>
    <row r="22" spans="2:17" x14ac:dyDescent="0.25">
      <c r="B22" s="385" t="s">
        <v>175</v>
      </c>
      <c r="C22" s="154">
        <v>191000</v>
      </c>
      <c r="D22" s="154">
        <v>183000</v>
      </c>
      <c r="E22" s="139">
        <f t="shared" si="2"/>
        <v>-8000</v>
      </c>
      <c r="F22" s="127">
        <f t="shared" si="3"/>
        <v>-4.1884816753926704E-2</v>
      </c>
      <c r="G22" s="127">
        <f t="shared" si="0"/>
        <v>4.1253381424706942E-2</v>
      </c>
      <c r="H22" s="154">
        <v>1156000</v>
      </c>
      <c r="I22" s="154">
        <v>1166000</v>
      </c>
      <c r="J22" s="139">
        <f t="shared" si="4"/>
        <v>10000</v>
      </c>
      <c r="K22" s="127">
        <f t="shared" si="5"/>
        <v>8.6505190311418692E-3</v>
      </c>
      <c r="L22" s="127">
        <f t="shared" si="1"/>
        <v>4.5157042717168194E-2</v>
      </c>
      <c r="M22" s="388">
        <v>205000</v>
      </c>
      <c r="N22" s="139">
        <v>196000</v>
      </c>
      <c r="O22" s="139">
        <f t="shared" si="6"/>
        <v>-9000</v>
      </c>
      <c r="P22" s="127">
        <f t="shared" si="7"/>
        <v>-4.3902439024390241E-2</v>
      </c>
      <c r="Q22" s="211">
        <f t="shared" si="8"/>
        <v>4.1292714785320019E-2</v>
      </c>
    </row>
    <row r="23" spans="2:17" ht="15.75" thickBot="1" x14ac:dyDescent="0.3">
      <c r="B23" s="386" t="s">
        <v>389</v>
      </c>
      <c r="C23" s="383">
        <f>SUM(C5:C22)</f>
        <v>4352000</v>
      </c>
      <c r="D23" s="383">
        <f>SUM(D5:D22)</f>
        <v>4436000</v>
      </c>
      <c r="E23" s="160">
        <f t="shared" si="2"/>
        <v>84000</v>
      </c>
      <c r="F23" s="166">
        <f t="shared" si="3"/>
        <v>1.9301470588235295E-2</v>
      </c>
      <c r="G23" s="166"/>
      <c r="H23" s="383">
        <f>SUM(H5:H22)</f>
        <v>25477000</v>
      </c>
      <c r="I23" s="383">
        <f>SUM(I5:I22)</f>
        <v>25821000</v>
      </c>
      <c r="J23" s="160">
        <f t="shared" si="4"/>
        <v>344000</v>
      </c>
      <c r="K23" s="166">
        <f t="shared" si="5"/>
        <v>1.3502374690897672E-2</v>
      </c>
      <c r="L23" s="166"/>
      <c r="M23" s="389">
        <f>SUM(M5:M22)</f>
        <v>4641625</v>
      </c>
      <c r="N23" s="381">
        <f>SUM(N5:N22)</f>
        <v>4746600</v>
      </c>
      <c r="O23" s="226">
        <f t="shared" si="6"/>
        <v>104975</v>
      </c>
      <c r="P23" s="227">
        <f t="shared" si="7"/>
        <v>2.2616001938976112E-2</v>
      </c>
      <c r="Q23" s="222"/>
    </row>
    <row r="24" spans="2:17" x14ac:dyDescent="0.25">
      <c r="J24" s="138"/>
    </row>
    <row r="25" spans="2:17" x14ac:dyDescent="0.25">
      <c r="J25" s="138"/>
    </row>
    <row r="27" spans="2:17" x14ac:dyDescent="0.25">
      <c r="B27" s="2"/>
      <c r="C27" s="2" t="s">
        <v>460</v>
      </c>
      <c r="J27" s="2"/>
      <c r="K27" s="2" t="s">
        <v>90</v>
      </c>
    </row>
    <row r="28" spans="2:17" x14ac:dyDescent="0.25">
      <c r="B28" s="2"/>
      <c r="C28" s="2" t="s">
        <v>152</v>
      </c>
      <c r="J28" s="2"/>
      <c r="K28" s="2" t="s">
        <v>152</v>
      </c>
    </row>
    <row r="30" spans="2:17" x14ac:dyDescent="0.25">
      <c r="B30" s="8" t="s">
        <v>153</v>
      </c>
      <c r="C30" s="38">
        <v>2015</v>
      </c>
      <c r="D30" s="38">
        <v>2016</v>
      </c>
      <c r="E30" s="38">
        <v>2017</v>
      </c>
      <c r="F30" s="135"/>
      <c r="G30" s="135"/>
      <c r="H30" s="135"/>
      <c r="J30" s="195" t="s">
        <v>153</v>
      </c>
      <c r="K30" s="38">
        <v>2015</v>
      </c>
      <c r="L30" s="38">
        <v>2016</v>
      </c>
      <c r="M30" s="38">
        <v>2017</v>
      </c>
      <c r="N30" s="363"/>
      <c r="O30" s="363"/>
      <c r="P30" s="363"/>
    </row>
    <row r="31" spans="2:17" x14ac:dyDescent="0.25">
      <c r="B31" s="135"/>
      <c r="C31" s="382" t="s">
        <v>154</v>
      </c>
      <c r="D31" s="382" t="s">
        <v>154</v>
      </c>
      <c r="E31" s="382" t="s">
        <v>154</v>
      </c>
      <c r="F31" s="382" t="s">
        <v>155</v>
      </c>
      <c r="G31" s="382" t="s">
        <v>156</v>
      </c>
      <c r="H31" s="382" t="s">
        <v>157</v>
      </c>
      <c r="J31" s="363"/>
      <c r="K31" s="382" t="s">
        <v>154</v>
      </c>
      <c r="L31" s="382" t="s">
        <v>154</v>
      </c>
      <c r="M31" s="382" t="s">
        <v>154</v>
      </c>
      <c r="N31" s="382" t="s">
        <v>155</v>
      </c>
      <c r="O31" s="382" t="s">
        <v>156</v>
      </c>
      <c r="P31" s="382" t="s">
        <v>157</v>
      </c>
    </row>
    <row r="32" spans="2:17" x14ac:dyDescent="0.25">
      <c r="B32" s="309" t="s">
        <v>158</v>
      </c>
      <c r="C32" s="154">
        <v>40000</v>
      </c>
      <c r="D32" s="154">
        <v>38000</v>
      </c>
      <c r="E32" s="154">
        <v>41000</v>
      </c>
      <c r="F32" s="139">
        <f>E32-D32</f>
        <v>3000</v>
      </c>
      <c r="G32" s="127">
        <f>(E32-D32)/D32</f>
        <v>7.8947368421052627E-2</v>
      </c>
      <c r="H32" s="127">
        <f>E32/$E$50</f>
        <v>9.2425608656447247E-3</v>
      </c>
      <c r="J32" s="322" t="s">
        <v>158</v>
      </c>
      <c r="K32" s="344">
        <v>161000</v>
      </c>
      <c r="L32" s="344">
        <v>157000</v>
      </c>
      <c r="M32" s="344">
        <v>161000</v>
      </c>
      <c r="N32" s="333">
        <f>M32-L32</f>
        <v>4000</v>
      </c>
      <c r="O32" s="364">
        <f>(M32-L32)/L32</f>
        <v>2.5477707006369428E-2</v>
      </c>
      <c r="P32" s="364">
        <f>M32/$M$50</f>
        <v>6.2352348863328301E-3</v>
      </c>
    </row>
    <row r="33" spans="2:16" ht="25.5" x14ac:dyDescent="0.25">
      <c r="B33" s="309" t="s">
        <v>159</v>
      </c>
      <c r="C33" s="154">
        <v>65000</v>
      </c>
      <c r="D33" s="154">
        <v>61000</v>
      </c>
      <c r="E33" s="154">
        <v>71000</v>
      </c>
      <c r="F33" s="139">
        <f t="shared" ref="F33:F50" si="9">E33-D33</f>
        <v>10000</v>
      </c>
      <c r="G33" s="127">
        <f t="shared" ref="G33:G50" si="10">(E33-D33)/D33</f>
        <v>0.16393442622950818</v>
      </c>
      <c r="H33" s="127">
        <f t="shared" ref="H33:H49" si="11">E33/$E$50</f>
        <v>1.6005410279531108E-2</v>
      </c>
      <c r="J33" s="322" t="s">
        <v>159</v>
      </c>
      <c r="K33" s="344">
        <v>275000</v>
      </c>
      <c r="L33" s="344">
        <v>286000</v>
      </c>
      <c r="M33" s="344">
        <v>300000</v>
      </c>
      <c r="N33" s="333">
        <f t="shared" ref="N33:N50" si="12">M33-L33</f>
        <v>14000</v>
      </c>
      <c r="O33" s="364">
        <f t="shared" ref="O33:O50" si="13">(M33-L33)/L33</f>
        <v>4.8951048951048952E-2</v>
      </c>
      <c r="P33" s="364">
        <f t="shared" ref="P33:P49" si="14">M33/$M$50</f>
        <v>1.1618450098756826E-2</v>
      </c>
    </row>
    <row r="34" spans="2:16" x14ac:dyDescent="0.25">
      <c r="B34" s="309" t="s">
        <v>160</v>
      </c>
      <c r="C34" s="154">
        <v>546000</v>
      </c>
      <c r="D34" s="154">
        <v>542000</v>
      </c>
      <c r="E34" s="154">
        <v>565000</v>
      </c>
      <c r="F34" s="139">
        <f t="shared" si="9"/>
        <v>23000</v>
      </c>
      <c r="G34" s="127">
        <f t="shared" si="10"/>
        <v>4.2435424354243544E-2</v>
      </c>
      <c r="H34" s="127">
        <f t="shared" si="11"/>
        <v>0.12736699729486023</v>
      </c>
      <c r="J34" s="322" t="s">
        <v>160</v>
      </c>
      <c r="K34" s="344">
        <v>2030000</v>
      </c>
      <c r="L34" s="344">
        <v>2039000</v>
      </c>
      <c r="M34" s="344">
        <v>2085000</v>
      </c>
      <c r="N34" s="333">
        <f t="shared" si="12"/>
        <v>46000</v>
      </c>
      <c r="O34" s="364">
        <f t="shared" si="13"/>
        <v>2.2560078469838155E-2</v>
      </c>
      <c r="P34" s="364">
        <f t="shared" si="14"/>
        <v>8.0748228186359933E-2</v>
      </c>
    </row>
    <row r="35" spans="2:16" x14ac:dyDescent="0.25">
      <c r="B35" s="309" t="s">
        <v>161</v>
      </c>
      <c r="C35" s="154">
        <v>220000</v>
      </c>
      <c r="D35" s="154">
        <v>191000</v>
      </c>
      <c r="E35" s="154">
        <v>196000</v>
      </c>
      <c r="F35" s="139">
        <f t="shared" si="9"/>
        <v>5000</v>
      </c>
      <c r="G35" s="127">
        <f t="shared" si="10"/>
        <v>2.6178010471204188E-2</v>
      </c>
      <c r="H35" s="127">
        <f t="shared" si="11"/>
        <v>4.4183949504057712E-2</v>
      </c>
      <c r="J35" s="322" t="s">
        <v>161</v>
      </c>
      <c r="K35" s="344">
        <v>1123000</v>
      </c>
      <c r="L35" s="344">
        <v>1142000</v>
      </c>
      <c r="M35" s="344">
        <v>1228000</v>
      </c>
      <c r="N35" s="333">
        <f t="shared" si="12"/>
        <v>86000</v>
      </c>
      <c r="O35" s="364">
        <f t="shared" si="13"/>
        <v>7.5306479859894915E-2</v>
      </c>
      <c r="P35" s="364">
        <f t="shared" si="14"/>
        <v>4.7558189070911271E-2</v>
      </c>
    </row>
    <row r="36" spans="2:16" x14ac:dyDescent="0.25">
      <c r="B36" s="309" t="s">
        <v>162</v>
      </c>
      <c r="C36" s="154">
        <v>91000</v>
      </c>
      <c r="D36" s="154">
        <v>94000</v>
      </c>
      <c r="E36" s="154">
        <v>103000</v>
      </c>
      <c r="F36" s="139">
        <f t="shared" si="9"/>
        <v>9000</v>
      </c>
      <c r="G36" s="127">
        <f t="shared" si="10"/>
        <v>9.5744680851063829E-2</v>
      </c>
      <c r="H36" s="127">
        <f t="shared" si="11"/>
        <v>2.3219116321009918E-2</v>
      </c>
      <c r="J36" s="322" t="s">
        <v>162</v>
      </c>
      <c r="K36" s="344">
        <v>448000</v>
      </c>
      <c r="L36" s="344">
        <v>454000</v>
      </c>
      <c r="M36" s="344">
        <v>450000</v>
      </c>
      <c r="N36" s="333">
        <f t="shared" si="12"/>
        <v>-4000</v>
      </c>
      <c r="O36" s="364">
        <f t="shared" si="13"/>
        <v>-8.8105726872246704E-3</v>
      </c>
      <c r="P36" s="364">
        <f t="shared" si="14"/>
        <v>1.742767514813524E-2</v>
      </c>
    </row>
    <row r="37" spans="2:16" x14ac:dyDescent="0.25">
      <c r="B37" s="309" t="s">
        <v>163</v>
      </c>
      <c r="C37" s="154">
        <v>203000</v>
      </c>
      <c r="D37" s="154">
        <v>220000</v>
      </c>
      <c r="E37" s="154">
        <v>205000</v>
      </c>
      <c r="F37" s="139">
        <f t="shared" si="9"/>
        <v>-15000</v>
      </c>
      <c r="G37" s="127">
        <f t="shared" si="10"/>
        <v>-6.8181818181818177E-2</v>
      </c>
      <c r="H37" s="127">
        <f t="shared" si="11"/>
        <v>4.6212804328223625E-2</v>
      </c>
      <c r="J37" s="322" t="s">
        <v>163</v>
      </c>
      <c r="K37" s="344">
        <v>1035000</v>
      </c>
      <c r="L37" s="344">
        <v>1051000</v>
      </c>
      <c r="M37" s="344">
        <v>1036000</v>
      </c>
      <c r="N37" s="333">
        <f t="shared" si="12"/>
        <v>-15000</v>
      </c>
      <c r="O37" s="364">
        <f t="shared" si="13"/>
        <v>-1.4272121788772598E-2</v>
      </c>
      <c r="P37" s="364">
        <f t="shared" si="14"/>
        <v>4.0122381007706903E-2</v>
      </c>
    </row>
    <row r="38" spans="2:16" ht="29.25" customHeight="1" x14ac:dyDescent="0.25">
      <c r="B38" s="309" t="s">
        <v>164</v>
      </c>
      <c r="C38" s="154">
        <v>418000</v>
      </c>
      <c r="D38" s="154">
        <v>425000</v>
      </c>
      <c r="E38" s="154">
        <v>407000</v>
      </c>
      <c r="F38" s="139">
        <f t="shared" si="9"/>
        <v>-18000</v>
      </c>
      <c r="G38" s="127">
        <f t="shared" si="10"/>
        <v>-4.2352941176470586E-2</v>
      </c>
      <c r="H38" s="127">
        <f t="shared" si="11"/>
        <v>9.1749323715058617E-2</v>
      </c>
      <c r="J38" s="322" t="s">
        <v>164</v>
      </c>
      <c r="K38" s="344">
        <v>2458000</v>
      </c>
      <c r="L38" s="344">
        <v>2403000</v>
      </c>
      <c r="M38" s="344">
        <v>2452000</v>
      </c>
      <c r="N38" s="333">
        <f t="shared" si="12"/>
        <v>49000</v>
      </c>
      <c r="O38" s="364">
        <f t="shared" si="13"/>
        <v>2.0391177694548481E-2</v>
      </c>
      <c r="P38" s="364">
        <f t="shared" si="14"/>
        <v>9.496146547383913E-2</v>
      </c>
    </row>
    <row r="39" spans="2:16" ht="25.5" customHeight="1" x14ac:dyDescent="0.25">
      <c r="B39" s="309" t="s">
        <v>165</v>
      </c>
      <c r="C39" s="154">
        <v>229000</v>
      </c>
      <c r="D39" s="154">
        <v>241000</v>
      </c>
      <c r="E39" s="154">
        <v>236000</v>
      </c>
      <c r="F39" s="139">
        <f t="shared" si="9"/>
        <v>-5000</v>
      </c>
      <c r="G39" s="127">
        <f t="shared" si="10"/>
        <v>-2.0746887966804978E-2</v>
      </c>
      <c r="H39" s="127">
        <f t="shared" si="11"/>
        <v>5.3201082055906221E-2</v>
      </c>
      <c r="J39" s="322" t="s">
        <v>165</v>
      </c>
      <c r="K39" s="344">
        <v>1181000</v>
      </c>
      <c r="L39" s="344">
        <v>1274000</v>
      </c>
      <c r="M39" s="344">
        <v>1244000</v>
      </c>
      <c r="N39" s="333">
        <f t="shared" si="12"/>
        <v>-30000</v>
      </c>
      <c r="O39" s="364">
        <f t="shared" si="13"/>
        <v>-2.3547880690737835E-2</v>
      </c>
      <c r="P39" s="364">
        <f t="shared" si="14"/>
        <v>4.8177839742844973E-2</v>
      </c>
    </row>
    <row r="40" spans="2:16" ht="28.5" customHeight="1" x14ac:dyDescent="0.25">
      <c r="B40" s="309" t="s">
        <v>166</v>
      </c>
      <c r="C40" s="154">
        <v>259000</v>
      </c>
      <c r="D40" s="154">
        <v>301000</v>
      </c>
      <c r="E40" s="154">
        <v>306000</v>
      </c>
      <c r="F40" s="139">
        <f t="shared" si="9"/>
        <v>5000</v>
      </c>
      <c r="G40" s="127">
        <f t="shared" si="10"/>
        <v>1.6611295681063124E-2</v>
      </c>
      <c r="H40" s="127">
        <f t="shared" si="11"/>
        <v>6.8981064021641114E-2</v>
      </c>
      <c r="J40" s="322" t="s">
        <v>166</v>
      </c>
      <c r="K40" s="344">
        <v>1776000</v>
      </c>
      <c r="L40" s="344">
        <v>1869000</v>
      </c>
      <c r="M40" s="344">
        <v>1905000</v>
      </c>
      <c r="N40" s="333">
        <f t="shared" si="12"/>
        <v>36000</v>
      </c>
      <c r="O40" s="364">
        <f t="shared" si="13"/>
        <v>1.9261637239165328E-2</v>
      </c>
      <c r="P40" s="364">
        <f t="shared" si="14"/>
        <v>7.3777158127105849E-2</v>
      </c>
    </row>
    <row r="41" spans="2:16" x14ac:dyDescent="0.25">
      <c r="B41" s="309" t="s">
        <v>167</v>
      </c>
      <c r="C41" s="154">
        <v>101000</v>
      </c>
      <c r="D41" s="154">
        <v>106000</v>
      </c>
      <c r="E41" s="154">
        <v>118000</v>
      </c>
      <c r="F41" s="139">
        <f t="shared" si="9"/>
        <v>12000</v>
      </c>
      <c r="G41" s="127">
        <f t="shared" si="10"/>
        <v>0.11320754716981132</v>
      </c>
      <c r="H41" s="127">
        <f t="shared" si="11"/>
        <v>2.660054102795311E-2</v>
      </c>
      <c r="J41" s="322" t="s">
        <v>167</v>
      </c>
      <c r="K41" s="344">
        <v>1107000</v>
      </c>
      <c r="L41" s="344">
        <v>1123000</v>
      </c>
      <c r="M41" s="344">
        <v>1161000</v>
      </c>
      <c r="N41" s="333">
        <f t="shared" si="12"/>
        <v>38000</v>
      </c>
      <c r="O41" s="364">
        <f t="shared" si="13"/>
        <v>3.3837934105075691E-2</v>
      </c>
      <c r="P41" s="364">
        <f t="shared" si="14"/>
        <v>4.4963401882188919E-2</v>
      </c>
    </row>
    <row r="42" spans="2:16" x14ac:dyDescent="0.25">
      <c r="B42" s="309" t="s">
        <v>168</v>
      </c>
      <c r="C42" s="154">
        <v>90000</v>
      </c>
      <c r="D42" s="154">
        <v>82000</v>
      </c>
      <c r="E42" s="154">
        <v>83000</v>
      </c>
      <c r="F42" s="139">
        <f t="shared" si="9"/>
        <v>1000</v>
      </c>
      <c r="G42" s="127">
        <f t="shared" si="10"/>
        <v>1.2195121951219513E-2</v>
      </c>
      <c r="H42" s="127">
        <f t="shared" si="11"/>
        <v>1.8710550045085664E-2</v>
      </c>
      <c r="J42" s="322" t="s">
        <v>168</v>
      </c>
      <c r="K42" s="344">
        <v>898000</v>
      </c>
      <c r="L42" s="344">
        <v>922000</v>
      </c>
      <c r="M42" s="344">
        <v>914000</v>
      </c>
      <c r="N42" s="333">
        <f t="shared" si="12"/>
        <v>-8000</v>
      </c>
      <c r="O42" s="364">
        <f t="shared" si="13"/>
        <v>-8.6767895878524948E-3</v>
      </c>
      <c r="P42" s="364">
        <f t="shared" si="14"/>
        <v>3.5397544634212463E-2</v>
      </c>
    </row>
    <row r="43" spans="2:16" x14ac:dyDescent="0.25">
      <c r="B43" s="309" t="s">
        <v>169</v>
      </c>
      <c r="C43" s="154">
        <v>58000</v>
      </c>
      <c r="D43" s="154">
        <v>51000</v>
      </c>
      <c r="E43" s="154">
        <v>71000</v>
      </c>
      <c r="F43" s="139">
        <f t="shared" si="9"/>
        <v>20000</v>
      </c>
      <c r="G43" s="127">
        <f t="shared" si="10"/>
        <v>0.39215686274509803</v>
      </c>
      <c r="H43" s="127">
        <f t="shared" si="11"/>
        <v>1.6005410279531108E-2</v>
      </c>
      <c r="J43" s="322" t="s">
        <v>169</v>
      </c>
      <c r="K43" s="344">
        <v>435000</v>
      </c>
      <c r="L43" s="344">
        <v>421000</v>
      </c>
      <c r="M43" s="344">
        <v>439000</v>
      </c>
      <c r="N43" s="333">
        <f t="shared" si="12"/>
        <v>18000</v>
      </c>
      <c r="O43" s="364">
        <f t="shared" si="13"/>
        <v>4.2755344418052253E-2</v>
      </c>
      <c r="P43" s="364">
        <f t="shared" si="14"/>
        <v>1.7001665311180823E-2</v>
      </c>
    </row>
    <row r="44" spans="2:16" ht="25.5" x14ac:dyDescent="0.25">
      <c r="B44" s="309" t="s">
        <v>170</v>
      </c>
      <c r="C44" s="154">
        <v>270000</v>
      </c>
      <c r="D44" s="154">
        <v>283000</v>
      </c>
      <c r="E44" s="154">
        <v>297000</v>
      </c>
      <c r="F44" s="139">
        <f t="shared" si="9"/>
        <v>14000</v>
      </c>
      <c r="G44" s="127">
        <f t="shared" si="10"/>
        <v>4.9469964664310952E-2</v>
      </c>
      <c r="H44" s="127">
        <f t="shared" si="11"/>
        <v>6.6952209197475201E-2</v>
      </c>
      <c r="J44" s="322" t="s">
        <v>170</v>
      </c>
      <c r="K44" s="344">
        <v>2177000</v>
      </c>
      <c r="L44" s="344">
        <v>2296000</v>
      </c>
      <c r="M44" s="344">
        <v>2238000</v>
      </c>
      <c r="N44" s="333">
        <f t="shared" si="12"/>
        <v>-58000</v>
      </c>
      <c r="O44" s="364">
        <f t="shared" si="13"/>
        <v>-2.5261324041811847E-2</v>
      </c>
      <c r="P44" s="364">
        <f t="shared" si="14"/>
        <v>8.6673637736725914E-2</v>
      </c>
    </row>
    <row r="45" spans="2:16" ht="25.5" x14ac:dyDescent="0.25">
      <c r="B45" s="309" t="s">
        <v>171</v>
      </c>
      <c r="C45" s="154">
        <v>389000</v>
      </c>
      <c r="D45" s="154">
        <v>373000</v>
      </c>
      <c r="E45" s="154">
        <v>392000</v>
      </c>
      <c r="F45" s="139">
        <f t="shared" si="9"/>
        <v>19000</v>
      </c>
      <c r="G45" s="127">
        <f t="shared" si="10"/>
        <v>5.0938337801608578E-2</v>
      </c>
      <c r="H45" s="127">
        <f t="shared" si="11"/>
        <v>8.8367899008115425E-2</v>
      </c>
      <c r="J45" s="322" t="s">
        <v>171</v>
      </c>
      <c r="K45" s="344">
        <v>2290000</v>
      </c>
      <c r="L45" s="344">
        <v>2341000</v>
      </c>
      <c r="M45" s="344">
        <v>2401000</v>
      </c>
      <c r="N45" s="333">
        <f t="shared" si="12"/>
        <v>60000</v>
      </c>
      <c r="O45" s="364">
        <f t="shared" si="13"/>
        <v>2.5630072618539085E-2</v>
      </c>
      <c r="P45" s="364">
        <f t="shared" si="14"/>
        <v>9.298632895705046E-2</v>
      </c>
    </row>
    <row r="46" spans="2:16" ht="25.5" x14ac:dyDescent="0.25">
      <c r="B46" s="309" t="s">
        <v>172</v>
      </c>
      <c r="C46" s="154">
        <v>167000</v>
      </c>
      <c r="D46" s="154">
        <v>167000</v>
      </c>
      <c r="E46" s="154">
        <v>166000</v>
      </c>
      <c r="F46" s="139">
        <f t="shared" si="9"/>
        <v>-1000</v>
      </c>
      <c r="G46" s="127">
        <f t="shared" si="10"/>
        <v>-5.9880239520958087E-3</v>
      </c>
      <c r="H46" s="127">
        <f t="shared" si="11"/>
        <v>3.7421100090171328E-2</v>
      </c>
      <c r="J46" s="322" t="s">
        <v>172</v>
      </c>
      <c r="K46" s="344">
        <v>1029000</v>
      </c>
      <c r="L46" s="344">
        <v>1013000</v>
      </c>
      <c r="M46" s="344">
        <v>1013000</v>
      </c>
      <c r="N46" s="333">
        <f t="shared" si="12"/>
        <v>0</v>
      </c>
      <c r="O46" s="364">
        <f t="shared" si="13"/>
        <v>0</v>
      </c>
      <c r="P46" s="364">
        <f t="shared" si="14"/>
        <v>3.9231633166802213E-2</v>
      </c>
    </row>
    <row r="47" spans="2:16" x14ac:dyDescent="0.25">
      <c r="B47" s="309" t="s">
        <v>173</v>
      </c>
      <c r="C47" s="154">
        <v>403000</v>
      </c>
      <c r="D47" s="154">
        <v>390000</v>
      </c>
      <c r="E47" s="154">
        <v>391000</v>
      </c>
      <c r="F47" s="139">
        <f t="shared" si="9"/>
        <v>1000</v>
      </c>
      <c r="G47" s="127">
        <f t="shared" si="10"/>
        <v>2.5641025641025641E-3</v>
      </c>
      <c r="H47" s="127">
        <f t="shared" si="11"/>
        <v>8.81424706943192E-2</v>
      </c>
      <c r="J47" s="322" t="s">
        <v>173</v>
      </c>
      <c r="K47" s="344">
        <v>2293000</v>
      </c>
      <c r="L47" s="344">
        <v>2286000</v>
      </c>
      <c r="M47" s="344">
        <v>2312000</v>
      </c>
      <c r="N47" s="333">
        <f t="shared" si="12"/>
        <v>26000</v>
      </c>
      <c r="O47" s="364">
        <f t="shared" si="13"/>
        <v>1.1373578302712161E-2</v>
      </c>
      <c r="P47" s="364">
        <f t="shared" si="14"/>
        <v>8.9539522094419274E-2</v>
      </c>
    </row>
    <row r="48" spans="2:16" x14ac:dyDescent="0.25">
      <c r="B48" s="309" t="s">
        <v>174</v>
      </c>
      <c r="C48" s="154">
        <v>537000</v>
      </c>
      <c r="D48" s="154">
        <v>596000</v>
      </c>
      <c r="E48" s="154">
        <v>605000</v>
      </c>
      <c r="F48" s="139">
        <f t="shared" si="9"/>
        <v>9000</v>
      </c>
      <c r="G48" s="127">
        <f t="shared" si="10"/>
        <v>1.5100671140939598E-2</v>
      </c>
      <c r="H48" s="127">
        <f t="shared" si="11"/>
        <v>0.13638412984670875</v>
      </c>
      <c r="J48" s="322" t="s">
        <v>174</v>
      </c>
      <c r="K48" s="344">
        <v>3187000</v>
      </c>
      <c r="L48" s="344">
        <v>3244000</v>
      </c>
      <c r="M48" s="344">
        <v>3316000</v>
      </c>
      <c r="N48" s="333">
        <f t="shared" si="12"/>
        <v>72000</v>
      </c>
      <c r="O48" s="364">
        <f t="shared" si="13"/>
        <v>2.2194821208384709E-2</v>
      </c>
      <c r="P48" s="364">
        <f t="shared" si="14"/>
        <v>0.12842260175825879</v>
      </c>
    </row>
    <row r="49" spans="2:36" ht="25.5" x14ac:dyDescent="0.25">
      <c r="B49" s="309" t="s">
        <v>175</v>
      </c>
      <c r="C49" s="154">
        <v>182000</v>
      </c>
      <c r="D49" s="154">
        <v>191000</v>
      </c>
      <c r="E49" s="154">
        <v>183000</v>
      </c>
      <c r="F49" s="139">
        <f t="shared" si="9"/>
        <v>-8000</v>
      </c>
      <c r="G49" s="127">
        <f t="shared" si="10"/>
        <v>-4.1884816753926704E-2</v>
      </c>
      <c r="H49" s="127">
        <f t="shared" si="11"/>
        <v>4.1253381424706942E-2</v>
      </c>
      <c r="J49" s="322" t="s">
        <v>175</v>
      </c>
      <c r="K49" s="344">
        <v>1141000</v>
      </c>
      <c r="L49" s="344">
        <v>1156000</v>
      </c>
      <c r="M49" s="344">
        <v>1166000</v>
      </c>
      <c r="N49" s="333">
        <f t="shared" si="12"/>
        <v>10000</v>
      </c>
      <c r="O49" s="364">
        <f t="shared" si="13"/>
        <v>8.6505190311418692E-3</v>
      </c>
      <c r="P49" s="364">
        <f t="shared" si="14"/>
        <v>4.5157042717168194E-2</v>
      </c>
    </row>
    <row r="50" spans="2:36" x14ac:dyDescent="0.25">
      <c r="B50" s="309" t="s">
        <v>389</v>
      </c>
      <c r="C50" s="383">
        <f>SUM(C32:C49)</f>
        <v>4268000</v>
      </c>
      <c r="D50" s="383">
        <f t="shared" ref="D50:E50" si="15">SUM(D32:D49)</f>
        <v>4352000</v>
      </c>
      <c r="E50" s="383">
        <f t="shared" si="15"/>
        <v>4436000</v>
      </c>
      <c r="F50" s="139">
        <f t="shared" si="9"/>
        <v>84000</v>
      </c>
      <c r="G50" s="127">
        <f t="shared" si="10"/>
        <v>1.9301470588235295E-2</v>
      </c>
      <c r="H50" s="127"/>
      <c r="J50" s="322" t="s">
        <v>401</v>
      </c>
      <c r="K50" s="383">
        <f>SUM(K32:K49)</f>
        <v>25044000</v>
      </c>
      <c r="L50" s="383">
        <f t="shared" ref="L50" si="16">SUM(L32:L49)</f>
        <v>25477000</v>
      </c>
      <c r="M50" s="383">
        <f t="shared" ref="M50" si="17">SUM(M32:M49)</f>
        <v>25821000</v>
      </c>
      <c r="N50" s="333">
        <f t="shared" si="12"/>
        <v>344000</v>
      </c>
      <c r="O50" s="364">
        <f t="shared" si="13"/>
        <v>1.3502374690897672E-2</v>
      </c>
      <c r="P50" s="364"/>
    </row>
    <row r="52" spans="2:36" x14ac:dyDescent="0.25">
      <c r="B52" s="5"/>
      <c r="J52" s="5"/>
    </row>
    <row r="55" spans="2:36" ht="38.25" x14ac:dyDescent="0.25">
      <c r="B55" s="195" t="s">
        <v>465</v>
      </c>
      <c r="C55" s="38" t="s">
        <v>70</v>
      </c>
      <c r="D55" s="38" t="s">
        <v>71</v>
      </c>
      <c r="E55" s="38" t="s">
        <v>72</v>
      </c>
      <c r="F55" s="38" t="s">
        <v>73</v>
      </c>
      <c r="G55" s="38" t="s">
        <v>74</v>
      </c>
      <c r="H55" s="38" t="s">
        <v>75</v>
      </c>
      <c r="I55" s="38" t="s">
        <v>76</v>
      </c>
      <c r="J55" s="38" t="s">
        <v>77</v>
      </c>
      <c r="K55" s="38" t="s">
        <v>78</v>
      </c>
      <c r="L55" s="38" t="s">
        <v>448</v>
      </c>
      <c r="N55" s="195" t="s">
        <v>466</v>
      </c>
      <c r="O55" s="38" t="s">
        <v>70</v>
      </c>
      <c r="P55" s="38" t="s">
        <v>71</v>
      </c>
      <c r="Q55" s="38" t="s">
        <v>72</v>
      </c>
      <c r="R55" s="38" t="s">
        <v>73</v>
      </c>
      <c r="S55" s="38" t="s">
        <v>74</v>
      </c>
      <c r="T55" s="38" t="s">
        <v>75</v>
      </c>
      <c r="U55" s="38" t="s">
        <v>76</v>
      </c>
      <c r="V55" s="38" t="s">
        <v>77</v>
      </c>
      <c r="W55" s="38" t="s">
        <v>78</v>
      </c>
      <c r="X55" s="38" t="s">
        <v>448</v>
      </c>
      <c r="Z55" s="8" t="s">
        <v>467</v>
      </c>
      <c r="AA55" s="9" t="s">
        <v>70</v>
      </c>
      <c r="AB55" s="9" t="s">
        <v>71</v>
      </c>
      <c r="AC55" s="9" t="s">
        <v>72</v>
      </c>
      <c r="AD55" s="9" t="s">
        <v>73</v>
      </c>
      <c r="AE55" s="9" t="s">
        <v>74</v>
      </c>
      <c r="AF55" s="9" t="s">
        <v>75</v>
      </c>
      <c r="AG55" s="9" t="s">
        <v>76</v>
      </c>
      <c r="AH55" s="9" t="s">
        <v>77</v>
      </c>
      <c r="AI55" s="9" t="s">
        <v>78</v>
      </c>
      <c r="AJ55" s="9" t="s">
        <v>448</v>
      </c>
    </row>
    <row r="56" spans="2:36" x14ac:dyDescent="0.25">
      <c r="B56" s="135"/>
      <c r="C56" s="382" t="s">
        <v>154</v>
      </c>
      <c r="D56" s="382" t="s">
        <v>154</v>
      </c>
      <c r="E56" s="382" t="s">
        <v>154</v>
      </c>
      <c r="F56" s="382" t="s">
        <v>154</v>
      </c>
      <c r="G56" s="382" t="s">
        <v>154</v>
      </c>
      <c r="H56" s="382" t="s">
        <v>154</v>
      </c>
      <c r="I56" s="382" t="s">
        <v>154</v>
      </c>
      <c r="J56" s="382" t="s">
        <v>154</v>
      </c>
      <c r="K56" s="382" t="s">
        <v>154</v>
      </c>
      <c r="L56" s="135"/>
      <c r="N56" s="135"/>
      <c r="O56" s="382" t="s">
        <v>154</v>
      </c>
      <c r="P56" s="382" t="s">
        <v>154</v>
      </c>
      <c r="Q56" s="382" t="s">
        <v>154</v>
      </c>
      <c r="R56" s="382" t="s">
        <v>154</v>
      </c>
      <c r="S56" s="382" t="s">
        <v>154</v>
      </c>
      <c r="T56" s="382" t="s">
        <v>154</v>
      </c>
      <c r="U56" s="382" t="s">
        <v>154</v>
      </c>
      <c r="V56" s="382" t="s">
        <v>154</v>
      </c>
      <c r="W56" s="382" t="s">
        <v>154</v>
      </c>
      <c r="X56" s="135"/>
      <c r="Z56" s="135"/>
      <c r="AA56" s="81" t="s">
        <v>154</v>
      </c>
      <c r="AB56" s="81" t="s">
        <v>154</v>
      </c>
      <c r="AC56" s="81" t="s">
        <v>154</v>
      </c>
      <c r="AD56" s="81" t="s">
        <v>154</v>
      </c>
      <c r="AE56" s="81" t="s">
        <v>154</v>
      </c>
      <c r="AF56" s="81" t="s">
        <v>154</v>
      </c>
      <c r="AG56" s="81" t="s">
        <v>154</v>
      </c>
      <c r="AH56" s="81" t="s">
        <v>154</v>
      </c>
      <c r="AI56" s="81" t="s">
        <v>154</v>
      </c>
      <c r="AJ56" s="81"/>
    </row>
    <row r="57" spans="2:36" ht="25.5" x14ac:dyDescent="0.25">
      <c r="B57" s="309" t="s">
        <v>158</v>
      </c>
      <c r="C57" s="154">
        <v>200</v>
      </c>
      <c r="D57" s="154">
        <v>3500</v>
      </c>
      <c r="E57" s="154">
        <v>4500</v>
      </c>
      <c r="F57" s="154">
        <v>2250</v>
      </c>
      <c r="G57" s="154">
        <v>10000</v>
      </c>
      <c r="H57" s="154">
        <v>2500</v>
      </c>
      <c r="I57" s="154">
        <v>5000</v>
      </c>
      <c r="J57" s="154">
        <v>11000</v>
      </c>
      <c r="K57" s="154">
        <v>3000</v>
      </c>
      <c r="L57" s="139">
        <f>SUM(C57:K57)</f>
        <v>41950</v>
      </c>
      <c r="N57" s="309" t="s">
        <v>158</v>
      </c>
      <c r="O57" s="154">
        <v>125</v>
      </c>
      <c r="P57" s="154">
        <v>3000</v>
      </c>
      <c r="Q57" s="154">
        <v>4000</v>
      </c>
      <c r="R57" s="154">
        <v>2000</v>
      </c>
      <c r="S57" s="154">
        <v>10000</v>
      </c>
      <c r="T57" s="154">
        <v>2250</v>
      </c>
      <c r="U57" s="154">
        <v>4500</v>
      </c>
      <c r="V57" s="154">
        <v>10000</v>
      </c>
      <c r="W57" s="154">
        <v>3000</v>
      </c>
      <c r="X57" s="139">
        <f>SUM(O57:W57)</f>
        <v>38875</v>
      </c>
      <c r="Z57" s="309" t="s">
        <v>158</v>
      </c>
      <c r="AA57" s="6">
        <v>100</v>
      </c>
      <c r="AB57" s="6">
        <v>3000</v>
      </c>
      <c r="AC57" s="6">
        <v>5000</v>
      </c>
      <c r="AD57" s="6">
        <v>2000</v>
      </c>
      <c r="AE57" s="6">
        <v>11000</v>
      </c>
      <c r="AF57" s="6">
        <v>3000</v>
      </c>
      <c r="AG57" s="6">
        <v>5000</v>
      </c>
      <c r="AH57" s="6">
        <v>10000</v>
      </c>
      <c r="AI57" s="6">
        <v>3000</v>
      </c>
      <c r="AJ57" s="139">
        <f>SUM(AA57:AI57)</f>
        <v>42100</v>
      </c>
    </row>
    <row r="58" spans="2:36" ht="25.5" x14ac:dyDescent="0.25">
      <c r="B58" s="309" t="s">
        <v>159</v>
      </c>
      <c r="C58" s="154">
        <v>9000</v>
      </c>
      <c r="D58" s="154">
        <v>8000</v>
      </c>
      <c r="E58" s="154">
        <v>15000</v>
      </c>
      <c r="F58" s="154">
        <v>7000</v>
      </c>
      <c r="G58" s="154">
        <v>7000</v>
      </c>
      <c r="H58" s="154">
        <v>13000</v>
      </c>
      <c r="I58" s="154">
        <v>3500</v>
      </c>
      <c r="J58" s="154">
        <v>3000</v>
      </c>
      <c r="K58" s="154">
        <v>2500</v>
      </c>
      <c r="L58" s="139">
        <f t="shared" ref="L58:L74" si="18">SUM(C58:K58)</f>
        <v>68000</v>
      </c>
      <c r="N58" s="309" t="s">
        <v>159</v>
      </c>
      <c r="O58" s="154">
        <v>9000</v>
      </c>
      <c r="P58" s="154">
        <v>8000</v>
      </c>
      <c r="Q58" s="154">
        <v>14000</v>
      </c>
      <c r="R58" s="154">
        <v>6000</v>
      </c>
      <c r="S58" s="154">
        <v>6000</v>
      </c>
      <c r="T58" s="154">
        <v>11000</v>
      </c>
      <c r="U58" s="154">
        <v>3500</v>
      </c>
      <c r="V58" s="154">
        <v>2500</v>
      </c>
      <c r="W58" s="154">
        <v>2250</v>
      </c>
      <c r="X58" s="139">
        <f t="shared" ref="X58:X74" si="19">SUM(O58:W58)</f>
        <v>62250</v>
      </c>
      <c r="Z58" s="309" t="s">
        <v>159</v>
      </c>
      <c r="AA58" s="6">
        <v>10000</v>
      </c>
      <c r="AB58" s="6">
        <v>10000</v>
      </c>
      <c r="AC58" s="6">
        <v>16000</v>
      </c>
      <c r="AD58" s="6">
        <v>7000</v>
      </c>
      <c r="AE58" s="6">
        <v>6000</v>
      </c>
      <c r="AF58" s="6">
        <v>13000</v>
      </c>
      <c r="AG58" s="6">
        <v>5000</v>
      </c>
      <c r="AH58" s="6">
        <v>3500</v>
      </c>
      <c r="AI58" s="6">
        <v>3500</v>
      </c>
      <c r="AJ58" s="139">
        <f t="shared" ref="AJ58:AJ74" si="20">SUM(AA58:AI58)</f>
        <v>74000</v>
      </c>
    </row>
    <row r="59" spans="2:36" x14ac:dyDescent="0.25">
      <c r="B59" s="309" t="s">
        <v>160</v>
      </c>
      <c r="C59" s="154">
        <v>66000</v>
      </c>
      <c r="D59" s="154">
        <v>51000</v>
      </c>
      <c r="E59" s="154">
        <v>126000</v>
      </c>
      <c r="F59" s="154">
        <v>90000</v>
      </c>
      <c r="G59" s="154">
        <v>63000</v>
      </c>
      <c r="H59" s="154">
        <v>61000</v>
      </c>
      <c r="I59" s="154">
        <v>58000</v>
      </c>
      <c r="J59" s="154">
        <v>37000</v>
      </c>
      <c r="K59" s="154">
        <v>32000</v>
      </c>
      <c r="L59" s="139">
        <f t="shared" si="18"/>
        <v>584000</v>
      </c>
      <c r="N59" s="309" t="s">
        <v>160</v>
      </c>
      <c r="O59" s="154">
        <v>61000</v>
      </c>
      <c r="P59" s="154">
        <v>53000</v>
      </c>
      <c r="Q59" s="154">
        <v>125000</v>
      </c>
      <c r="R59" s="154">
        <v>90000</v>
      </c>
      <c r="S59" s="154">
        <v>60000</v>
      </c>
      <c r="T59" s="154">
        <v>64000</v>
      </c>
      <c r="U59" s="154">
        <v>58000</v>
      </c>
      <c r="V59" s="154">
        <v>37000</v>
      </c>
      <c r="W59" s="154">
        <v>32000</v>
      </c>
      <c r="X59" s="139">
        <f t="shared" si="19"/>
        <v>580000</v>
      </c>
      <c r="Z59" s="309" t="s">
        <v>160</v>
      </c>
      <c r="AA59" s="6">
        <v>63000</v>
      </c>
      <c r="AB59" s="6">
        <v>53000</v>
      </c>
      <c r="AC59" s="6">
        <v>135000</v>
      </c>
      <c r="AD59" s="6">
        <v>91000</v>
      </c>
      <c r="AE59" s="6">
        <v>67000</v>
      </c>
      <c r="AF59" s="6">
        <v>66000</v>
      </c>
      <c r="AG59" s="6">
        <v>59000</v>
      </c>
      <c r="AH59" s="6">
        <v>38000</v>
      </c>
      <c r="AI59" s="6">
        <v>33000</v>
      </c>
      <c r="AJ59" s="139">
        <f t="shared" si="20"/>
        <v>605000</v>
      </c>
    </row>
    <row r="60" spans="2:36" x14ac:dyDescent="0.25">
      <c r="B60" s="309" t="s">
        <v>161</v>
      </c>
      <c r="C60" s="154">
        <v>24000</v>
      </c>
      <c r="D60" s="154">
        <v>18000</v>
      </c>
      <c r="E60" s="154">
        <v>48000</v>
      </c>
      <c r="F60" s="154">
        <v>49000</v>
      </c>
      <c r="G60" s="154">
        <v>23000</v>
      </c>
      <c r="H60" s="154">
        <v>21000</v>
      </c>
      <c r="I60" s="154">
        <v>27000</v>
      </c>
      <c r="J60" s="154">
        <v>15000</v>
      </c>
      <c r="K60" s="154">
        <v>13000</v>
      </c>
      <c r="L60" s="139">
        <f t="shared" si="18"/>
        <v>238000</v>
      </c>
      <c r="N60" s="309" t="s">
        <v>161</v>
      </c>
      <c r="O60" s="154">
        <v>18000</v>
      </c>
      <c r="P60" s="154">
        <v>15000</v>
      </c>
      <c r="Q60" s="154">
        <v>50000</v>
      </c>
      <c r="R60" s="154">
        <v>34000</v>
      </c>
      <c r="S60" s="154">
        <v>25000</v>
      </c>
      <c r="T60" s="154">
        <v>21000</v>
      </c>
      <c r="U60" s="154">
        <v>20000</v>
      </c>
      <c r="V60" s="154">
        <v>12000</v>
      </c>
      <c r="W60" s="154">
        <v>10000</v>
      </c>
      <c r="X60" s="139">
        <f t="shared" si="19"/>
        <v>205000</v>
      </c>
      <c r="Z60" s="309" t="s">
        <v>161</v>
      </c>
      <c r="AA60" s="6">
        <v>21000</v>
      </c>
      <c r="AB60" s="6">
        <v>17000</v>
      </c>
      <c r="AC60" s="6">
        <v>44000</v>
      </c>
      <c r="AD60" s="6">
        <v>40000</v>
      </c>
      <c r="AE60" s="6">
        <v>22000</v>
      </c>
      <c r="AF60" s="6">
        <v>19000</v>
      </c>
      <c r="AG60" s="6">
        <v>24000</v>
      </c>
      <c r="AH60" s="6">
        <v>14000</v>
      </c>
      <c r="AI60" s="6">
        <v>13000</v>
      </c>
      <c r="AJ60" s="139">
        <f t="shared" si="20"/>
        <v>214000</v>
      </c>
    </row>
    <row r="61" spans="2:36" x14ac:dyDescent="0.25">
      <c r="B61" s="309" t="s">
        <v>162</v>
      </c>
      <c r="C61" s="154">
        <v>10000</v>
      </c>
      <c r="D61" s="154">
        <v>12000</v>
      </c>
      <c r="E61" s="154">
        <v>18000</v>
      </c>
      <c r="F61" s="154">
        <v>17000</v>
      </c>
      <c r="G61" s="154">
        <v>9000</v>
      </c>
      <c r="H61" s="154">
        <v>9000</v>
      </c>
      <c r="I61" s="154">
        <v>11000</v>
      </c>
      <c r="J61" s="154">
        <v>6000</v>
      </c>
      <c r="K61" s="154">
        <v>6000</v>
      </c>
      <c r="L61" s="139">
        <f t="shared" si="18"/>
        <v>98000</v>
      </c>
      <c r="N61" s="309" t="s">
        <v>162</v>
      </c>
      <c r="O61" s="154">
        <v>11000</v>
      </c>
      <c r="P61" s="154">
        <v>12000</v>
      </c>
      <c r="Q61" s="154">
        <v>19000</v>
      </c>
      <c r="R61" s="154">
        <v>17000</v>
      </c>
      <c r="S61" s="154">
        <v>11000</v>
      </c>
      <c r="T61" s="154">
        <v>9000</v>
      </c>
      <c r="U61" s="154">
        <v>11000</v>
      </c>
      <c r="V61" s="154">
        <v>6000</v>
      </c>
      <c r="W61" s="154">
        <v>6000</v>
      </c>
      <c r="X61" s="139">
        <f t="shared" si="19"/>
        <v>102000</v>
      </c>
      <c r="Z61" s="309" t="s">
        <v>162</v>
      </c>
      <c r="AA61" s="6">
        <v>12000</v>
      </c>
      <c r="AB61" s="6">
        <v>15000</v>
      </c>
      <c r="AC61" s="6">
        <v>19000</v>
      </c>
      <c r="AD61" s="6">
        <v>20000</v>
      </c>
      <c r="AE61" s="6">
        <v>10000</v>
      </c>
      <c r="AF61" s="6">
        <v>9000</v>
      </c>
      <c r="AG61" s="6">
        <v>12000</v>
      </c>
      <c r="AH61" s="6">
        <v>7000</v>
      </c>
      <c r="AI61" s="6">
        <v>7000</v>
      </c>
      <c r="AJ61" s="139">
        <f t="shared" si="20"/>
        <v>111000</v>
      </c>
    </row>
    <row r="62" spans="2:36" x14ac:dyDescent="0.25">
      <c r="B62" s="309" t="s">
        <v>163</v>
      </c>
      <c r="C62" s="154">
        <v>29000</v>
      </c>
      <c r="D62" s="154">
        <v>23000</v>
      </c>
      <c r="E62" s="154">
        <v>33000</v>
      </c>
      <c r="F62" s="154">
        <v>43000</v>
      </c>
      <c r="G62" s="154">
        <v>19000</v>
      </c>
      <c r="H62" s="154">
        <v>22000</v>
      </c>
      <c r="I62" s="154">
        <v>26000</v>
      </c>
      <c r="J62" s="154">
        <v>15000</v>
      </c>
      <c r="K62" s="154">
        <v>13000</v>
      </c>
      <c r="L62" s="139">
        <f t="shared" si="18"/>
        <v>223000</v>
      </c>
      <c r="N62" s="309" t="s">
        <v>163</v>
      </c>
      <c r="O62" s="154">
        <v>29000</v>
      </c>
      <c r="P62" s="154">
        <v>23000</v>
      </c>
      <c r="Q62" s="154">
        <v>39000</v>
      </c>
      <c r="R62" s="154">
        <v>43000</v>
      </c>
      <c r="S62" s="154">
        <v>22000</v>
      </c>
      <c r="T62" s="154">
        <v>26000</v>
      </c>
      <c r="U62" s="154">
        <v>27000</v>
      </c>
      <c r="V62" s="154">
        <v>15000</v>
      </c>
      <c r="W62" s="154">
        <v>13000</v>
      </c>
      <c r="X62" s="139">
        <f t="shared" si="19"/>
        <v>237000</v>
      </c>
      <c r="Z62" s="309" t="s">
        <v>163</v>
      </c>
      <c r="AA62" s="6">
        <v>29000</v>
      </c>
      <c r="AB62" s="6">
        <v>22000</v>
      </c>
      <c r="AC62" s="6">
        <v>34000</v>
      </c>
      <c r="AD62" s="6">
        <v>43000</v>
      </c>
      <c r="AE62" s="6">
        <v>18000</v>
      </c>
      <c r="AF62" s="6">
        <v>22000</v>
      </c>
      <c r="AG62" s="6">
        <v>27000</v>
      </c>
      <c r="AH62" s="6">
        <v>15000</v>
      </c>
      <c r="AI62" s="6">
        <v>13000</v>
      </c>
      <c r="AJ62" s="139">
        <f t="shared" si="20"/>
        <v>223000</v>
      </c>
    </row>
    <row r="63" spans="2:36" x14ac:dyDescent="0.25">
      <c r="B63" s="309" t="s">
        <v>164</v>
      </c>
      <c r="C63" s="154">
        <v>44000</v>
      </c>
      <c r="D63" s="154">
        <v>36000</v>
      </c>
      <c r="E63" s="154">
        <v>101000</v>
      </c>
      <c r="F63" s="154">
        <v>80000</v>
      </c>
      <c r="G63" s="154">
        <v>47000</v>
      </c>
      <c r="H63" s="154">
        <v>44000</v>
      </c>
      <c r="I63" s="154">
        <v>45000</v>
      </c>
      <c r="J63" s="154">
        <v>28000</v>
      </c>
      <c r="K63" s="154">
        <v>23000</v>
      </c>
      <c r="L63" s="139">
        <f t="shared" si="18"/>
        <v>448000</v>
      </c>
      <c r="N63" s="309" t="s">
        <v>164</v>
      </c>
      <c r="O63" s="154">
        <v>47000</v>
      </c>
      <c r="P63" s="154">
        <v>38000</v>
      </c>
      <c r="Q63" s="154">
        <v>97000</v>
      </c>
      <c r="R63" s="154">
        <v>85000</v>
      </c>
      <c r="S63" s="154">
        <v>45000</v>
      </c>
      <c r="T63" s="154">
        <v>42000</v>
      </c>
      <c r="U63" s="154">
        <v>47000</v>
      </c>
      <c r="V63" s="154">
        <v>29000</v>
      </c>
      <c r="W63" s="154">
        <v>25000</v>
      </c>
      <c r="X63" s="139">
        <f t="shared" si="19"/>
        <v>455000</v>
      </c>
      <c r="Z63" s="309" t="s">
        <v>164</v>
      </c>
      <c r="AA63" s="6">
        <v>45000</v>
      </c>
      <c r="AB63" s="6">
        <v>37000</v>
      </c>
      <c r="AC63" s="6">
        <v>93000</v>
      </c>
      <c r="AD63" s="6">
        <v>82000</v>
      </c>
      <c r="AE63" s="6">
        <v>44000</v>
      </c>
      <c r="AF63" s="6">
        <v>41000</v>
      </c>
      <c r="AG63" s="6">
        <v>44000</v>
      </c>
      <c r="AH63" s="6">
        <v>27000</v>
      </c>
      <c r="AI63" s="6">
        <v>23000</v>
      </c>
      <c r="AJ63" s="139">
        <f t="shared" si="20"/>
        <v>436000</v>
      </c>
    </row>
    <row r="64" spans="2:36" ht="25.5" x14ac:dyDescent="0.25">
      <c r="B64" s="309" t="s">
        <v>165</v>
      </c>
      <c r="C64" s="154">
        <v>30000</v>
      </c>
      <c r="D64" s="154">
        <v>30000</v>
      </c>
      <c r="E64" s="154">
        <v>37000</v>
      </c>
      <c r="F64" s="154">
        <v>49000</v>
      </c>
      <c r="G64" s="154">
        <v>22000</v>
      </c>
      <c r="H64" s="154">
        <v>25000</v>
      </c>
      <c r="I64" s="154">
        <v>31000</v>
      </c>
      <c r="J64" s="154">
        <v>12000</v>
      </c>
      <c r="K64" s="154">
        <v>10000</v>
      </c>
      <c r="L64" s="139">
        <f t="shared" si="18"/>
        <v>246000</v>
      </c>
      <c r="N64" s="309" t="s">
        <v>165</v>
      </c>
      <c r="O64" s="154">
        <v>28000</v>
      </c>
      <c r="P64" s="154">
        <v>30000</v>
      </c>
      <c r="Q64" s="154">
        <v>38000</v>
      </c>
      <c r="R64" s="154">
        <v>58000</v>
      </c>
      <c r="S64" s="154">
        <v>24000</v>
      </c>
      <c r="T64" s="154">
        <v>27000</v>
      </c>
      <c r="U64" s="154">
        <v>33000</v>
      </c>
      <c r="V64" s="154">
        <v>11000</v>
      </c>
      <c r="W64" s="154">
        <v>17000</v>
      </c>
      <c r="X64" s="139">
        <f t="shared" si="19"/>
        <v>266000</v>
      </c>
      <c r="Z64" s="309" t="s">
        <v>165</v>
      </c>
      <c r="AA64" s="6">
        <v>25000</v>
      </c>
      <c r="AB64" s="6">
        <v>26000</v>
      </c>
      <c r="AC64" s="6">
        <v>41000</v>
      </c>
      <c r="AD64" s="6">
        <v>58000</v>
      </c>
      <c r="AE64" s="6">
        <v>25000</v>
      </c>
      <c r="AF64" s="6">
        <v>28000</v>
      </c>
      <c r="AG64" s="6">
        <v>32000</v>
      </c>
      <c r="AH64" s="6">
        <v>9000</v>
      </c>
      <c r="AI64" s="6">
        <v>20000</v>
      </c>
      <c r="AJ64" s="139">
        <f t="shared" si="20"/>
        <v>264000</v>
      </c>
    </row>
    <row r="65" spans="2:36" ht="25.5" x14ac:dyDescent="0.25">
      <c r="B65" s="309" t="s">
        <v>166</v>
      </c>
      <c r="C65" s="154">
        <v>20000</v>
      </c>
      <c r="D65" s="154">
        <v>28000</v>
      </c>
      <c r="E65" s="154">
        <v>52000</v>
      </c>
      <c r="F65" s="154">
        <v>61000</v>
      </c>
      <c r="G65" s="154">
        <v>29000</v>
      </c>
      <c r="H65" s="154">
        <v>24000</v>
      </c>
      <c r="I65" s="154">
        <v>32000</v>
      </c>
      <c r="J65" s="154">
        <v>19000</v>
      </c>
      <c r="K65" s="154">
        <v>16000</v>
      </c>
      <c r="L65" s="139">
        <f t="shared" si="18"/>
        <v>281000</v>
      </c>
      <c r="N65" s="309" t="s">
        <v>166</v>
      </c>
      <c r="O65" s="154">
        <v>21000</v>
      </c>
      <c r="P65" s="154">
        <v>30000</v>
      </c>
      <c r="Q65" s="154">
        <v>69000</v>
      </c>
      <c r="R65" s="154">
        <v>64000</v>
      </c>
      <c r="S65" s="154">
        <v>36000</v>
      </c>
      <c r="T65" s="154">
        <v>32000</v>
      </c>
      <c r="U65" s="154">
        <v>34000</v>
      </c>
      <c r="V65" s="154">
        <v>21000</v>
      </c>
      <c r="W65" s="154">
        <v>17000</v>
      </c>
      <c r="X65" s="139">
        <f t="shared" si="19"/>
        <v>324000</v>
      </c>
      <c r="Z65" s="309" t="s">
        <v>166</v>
      </c>
      <c r="AA65" s="6">
        <v>24000</v>
      </c>
      <c r="AB65" s="6">
        <v>32000</v>
      </c>
      <c r="AC65" s="6">
        <v>64000</v>
      </c>
      <c r="AD65" s="6">
        <v>68000</v>
      </c>
      <c r="AE65" s="6">
        <v>34000</v>
      </c>
      <c r="AF65" s="6">
        <v>31000</v>
      </c>
      <c r="AG65" s="6">
        <v>36000</v>
      </c>
      <c r="AH65" s="6">
        <v>22000</v>
      </c>
      <c r="AI65" s="6">
        <v>19000</v>
      </c>
      <c r="AJ65" s="139">
        <f t="shared" si="20"/>
        <v>330000</v>
      </c>
    </row>
    <row r="66" spans="2:36" ht="25.5" x14ac:dyDescent="0.25">
      <c r="B66" s="309" t="s">
        <v>167</v>
      </c>
      <c r="C66" s="154">
        <v>6000</v>
      </c>
      <c r="D66" s="154">
        <v>15000</v>
      </c>
      <c r="E66" s="154">
        <v>24000</v>
      </c>
      <c r="F66" s="154">
        <v>24000</v>
      </c>
      <c r="G66" s="154">
        <v>5000</v>
      </c>
      <c r="H66" s="154">
        <v>9000</v>
      </c>
      <c r="I66" s="154">
        <v>10000</v>
      </c>
      <c r="J66" s="154">
        <v>7000</v>
      </c>
      <c r="K66" s="154">
        <v>7000</v>
      </c>
      <c r="L66" s="139">
        <f t="shared" si="18"/>
        <v>107000</v>
      </c>
      <c r="N66" s="309" t="s">
        <v>167</v>
      </c>
      <c r="O66" s="154">
        <v>7000</v>
      </c>
      <c r="P66" s="154">
        <v>15000</v>
      </c>
      <c r="Q66" s="154">
        <v>24000</v>
      </c>
      <c r="R66" s="154">
        <v>26000</v>
      </c>
      <c r="S66" s="154">
        <v>6000</v>
      </c>
      <c r="T66" s="154">
        <v>9000</v>
      </c>
      <c r="U66" s="154">
        <v>11000</v>
      </c>
      <c r="V66" s="154">
        <v>7000</v>
      </c>
      <c r="W66" s="154">
        <v>7000</v>
      </c>
      <c r="X66" s="139">
        <f t="shared" si="19"/>
        <v>112000</v>
      </c>
      <c r="Z66" s="309" t="s">
        <v>167</v>
      </c>
      <c r="AA66" s="6">
        <v>7000</v>
      </c>
      <c r="AB66" s="6">
        <v>15000</v>
      </c>
      <c r="AC66" s="6">
        <v>30000</v>
      </c>
      <c r="AD66" s="6">
        <v>27000</v>
      </c>
      <c r="AE66" s="6">
        <v>7000</v>
      </c>
      <c r="AF66" s="6">
        <v>13000</v>
      </c>
      <c r="AG66" s="6">
        <v>12000</v>
      </c>
      <c r="AH66" s="6">
        <v>7000</v>
      </c>
      <c r="AI66" s="6">
        <v>7000</v>
      </c>
      <c r="AJ66" s="139">
        <f t="shared" si="20"/>
        <v>125000</v>
      </c>
    </row>
    <row r="67" spans="2:36" x14ac:dyDescent="0.25">
      <c r="B67" s="309" t="s">
        <v>168</v>
      </c>
      <c r="C67" s="154">
        <v>9000</v>
      </c>
      <c r="D67" s="154">
        <v>11000</v>
      </c>
      <c r="E67" s="154">
        <v>12000</v>
      </c>
      <c r="F67" s="154">
        <v>31000</v>
      </c>
      <c r="G67" s="154">
        <v>4500</v>
      </c>
      <c r="H67" s="154">
        <v>10000</v>
      </c>
      <c r="I67" s="154">
        <v>9000</v>
      </c>
      <c r="J67" s="154">
        <v>3500</v>
      </c>
      <c r="K67" s="154">
        <v>5000</v>
      </c>
      <c r="L67" s="139">
        <f t="shared" si="18"/>
        <v>95000</v>
      </c>
      <c r="N67" s="309" t="s">
        <v>168</v>
      </c>
      <c r="O67" s="154">
        <v>8000</v>
      </c>
      <c r="P67" s="154">
        <v>9000</v>
      </c>
      <c r="Q67" s="154">
        <v>10000</v>
      </c>
      <c r="R67" s="154">
        <v>31000</v>
      </c>
      <c r="S67" s="154">
        <v>3000</v>
      </c>
      <c r="T67" s="154">
        <v>9000</v>
      </c>
      <c r="U67" s="154">
        <v>7000</v>
      </c>
      <c r="V67" s="154">
        <v>4000</v>
      </c>
      <c r="W67" s="154">
        <v>4500</v>
      </c>
      <c r="X67" s="139">
        <f t="shared" si="19"/>
        <v>85500</v>
      </c>
      <c r="Z67" s="309" t="s">
        <v>168</v>
      </c>
      <c r="AA67" s="6">
        <v>8000</v>
      </c>
      <c r="AB67" s="6">
        <v>10000</v>
      </c>
      <c r="AC67" s="6">
        <v>13000</v>
      </c>
      <c r="AD67" s="6">
        <v>28000</v>
      </c>
      <c r="AE67" s="6">
        <v>4000</v>
      </c>
      <c r="AF67" s="6">
        <v>10000</v>
      </c>
      <c r="AG67" s="6">
        <v>7000</v>
      </c>
      <c r="AH67" s="6">
        <v>4000</v>
      </c>
      <c r="AI67" s="6">
        <v>4000</v>
      </c>
      <c r="AJ67" s="139">
        <f t="shared" si="20"/>
        <v>88000</v>
      </c>
    </row>
    <row r="68" spans="2:36" x14ac:dyDescent="0.25">
      <c r="B68" s="309" t="s">
        <v>169</v>
      </c>
      <c r="C68" s="154">
        <v>6000</v>
      </c>
      <c r="D68" s="154">
        <v>5000</v>
      </c>
      <c r="E68" s="154">
        <v>12000</v>
      </c>
      <c r="F68" s="154">
        <v>14000</v>
      </c>
      <c r="G68" s="154">
        <v>5000</v>
      </c>
      <c r="H68" s="154">
        <v>5000</v>
      </c>
      <c r="I68" s="154">
        <v>5000</v>
      </c>
      <c r="J68" s="154">
        <v>4500</v>
      </c>
      <c r="K68" s="154">
        <v>5000</v>
      </c>
      <c r="L68" s="139">
        <f t="shared" si="18"/>
        <v>61500</v>
      </c>
      <c r="N68" s="309" t="s">
        <v>169</v>
      </c>
      <c r="O68" s="154">
        <v>6000</v>
      </c>
      <c r="P68" s="154">
        <v>4500</v>
      </c>
      <c r="Q68" s="154">
        <v>10000</v>
      </c>
      <c r="R68" s="154">
        <v>13000</v>
      </c>
      <c r="S68" s="154">
        <v>4000</v>
      </c>
      <c r="T68" s="154">
        <v>4000</v>
      </c>
      <c r="U68" s="154">
        <v>4500</v>
      </c>
      <c r="V68" s="154">
        <v>3500</v>
      </c>
      <c r="W68" s="154">
        <v>4500</v>
      </c>
      <c r="X68" s="139">
        <f t="shared" si="19"/>
        <v>54000</v>
      </c>
      <c r="Z68" s="309" t="s">
        <v>169</v>
      </c>
      <c r="AA68" s="6">
        <v>11000</v>
      </c>
      <c r="AB68" s="6">
        <v>7000</v>
      </c>
      <c r="AC68" s="6">
        <v>12000</v>
      </c>
      <c r="AD68" s="6">
        <v>18000</v>
      </c>
      <c r="AE68" s="6">
        <v>4500</v>
      </c>
      <c r="AF68" s="6">
        <v>5000</v>
      </c>
      <c r="AG68" s="6">
        <v>6000</v>
      </c>
      <c r="AH68" s="6">
        <v>6000</v>
      </c>
      <c r="AI68" s="6">
        <v>7000</v>
      </c>
      <c r="AJ68" s="139">
        <f t="shared" si="20"/>
        <v>76500</v>
      </c>
    </row>
    <row r="69" spans="2:36" ht="25.5" x14ac:dyDescent="0.25">
      <c r="B69" s="309" t="s">
        <v>170</v>
      </c>
      <c r="C69" s="154">
        <v>23000</v>
      </c>
      <c r="D69" s="154">
        <v>37000</v>
      </c>
      <c r="E69" s="154">
        <v>53000</v>
      </c>
      <c r="F69" s="154">
        <v>69000</v>
      </c>
      <c r="G69" s="154">
        <v>18000</v>
      </c>
      <c r="H69" s="154">
        <v>37000</v>
      </c>
      <c r="I69" s="154">
        <v>22000</v>
      </c>
      <c r="J69" s="154">
        <v>15000</v>
      </c>
      <c r="K69" s="154">
        <v>14000</v>
      </c>
      <c r="L69" s="139">
        <f t="shared" si="18"/>
        <v>288000</v>
      </c>
      <c r="N69" s="309" t="s">
        <v>170</v>
      </c>
      <c r="O69" s="154">
        <v>20000</v>
      </c>
      <c r="P69" s="154">
        <v>36000</v>
      </c>
      <c r="Q69" s="154">
        <v>56000</v>
      </c>
      <c r="R69" s="154">
        <v>74000</v>
      </c>
      <c r="S69" s="154">
        <v>19000</v>
      </c>
      <c r="T69" s="154">
        <v>41000</v>
      </c>
      <c r="U69" s="154">
        <v>25000</v>
      </c>
      <c r="V69" s="154">
        <v>17000</v>
      </c>
      <c r="W69" s="154">
        <v>15000</v>
      </c>
      <c r="X69" s="139">
        <f t="shared" si="19"/>
        <v>303000</v>
      </c>
      <c r="Z69" s="309" t="s">
        <v>170</v>
      </c>
      <c r="AA69" s="6">
        <v>21000</v>
      </c>
      <c r="AB69" s="6">
        <v>40000</v>
      </c>
      <c r="AC69" s="6">
        <v>55000</v>
      </c>
      <c r="AD69" s="6">
        <v>80000</v>
      </c>
      <c r="AE69" s="6">
        <v>19000</v>
      </c>
      <c r="AF69" s="6">
        <v>41000</v>
      </c>
      <c r="AG69" s="6">
        <v>27000</v>
      </c>
      <c r="AH69" s="6">
        <v>18000</v>
      </c>
      <c r="AI69" s="6">
        <v>16000</v>
      </c>
      <c r="AJ69" s="139">
        <f t="shared" si="20"/>
        <v>317000</v>
      </c>
    </row>
    <row r="70" spans="2:36" ht="25.5" x14ac:dyDescent="0.25">
      <c r="B70" s="309" t="s">
        <v>171</v>
      </c>
      <c r="C70" s="154">
        <v>38000</v>
      </c>
      <c r="D70" s="154">
        <v>38000</v>
      </c>
      <c r="E70" s="154">
        <v>106000</v>
      </c>
      <c r="F70" s="154">
        <v>86000</v>
      </c>
      <c r="G70" s="154">
        <v>36000</v>
      </c>
      <c r="H70" s="154">
        <v>41000</v>
      </c>
      <c r="I70" s="154">
        <v>37000</v>
      </c>
      <c r="J70" s="154">
        <v>19000</v>
      </c>
      <c r="K70" s="154">
        <v>17000</v>
      </c>
      <c r="L70" s="139">
        <f t="shared" si="18"/>
        <v>418000</v>
      </c>
      <c r="N70" s="309" t="s">
        <v>171</v>
      </c>
      <c r="O70" s="154">
        <v>39000</v>
      </c>
      <c r="P70" s="154">
        <v>37000</v>
      </c>
      <c r="Q70" s="154">
        <v>96000</v>
      </c>
      <c r="R70" s="154">
        <v>82000</v>
      </c>
      <c r="S70" s="154">
        <v>34000</v>
      </c>
      <c r="T70" s="154">
        <v>40000</v>
      </c>
      <c r="U70" s="154">
        <v>32000</v>
      </c>
      <c r="V70" s="154">
        <v>20000</v>
      </c>
      <c r="W70" s="154">
        <v>17000</v>
      </c>
      <c r="X70" s="139">
        <f t="shared" si="19"/>
        <v>397000</v>
      </c>
      <c r="Z70" s="309" t="s">
        <v>171</v>
      </c>
      <c r="AA70" s="6">
        <v>45000</v>
      </c>
      <c r="AB70" s="6">
        <v>38000</v>
      </c>
      <c r="AC70" s="6">
        <v>96000</v>
      </c>
      <c r="AD70" s="6">
        <v>92000</v>
      </c>
      <c r="AE70" s="6">
        <v>36000</v>
      </c>
      <c r="AF70" s="6">
        <v>40000</v>
      </c>
      <c r="AG70" s="6">
        <v>32000</v>
      </c>
      <c r="AH70" s="6">
        <v>21000</v>
      </c>
      <c r="AI70" s="6">
        <v>22000</v>
      </c>
      <c r="AJ70" s="139">
        <f t="shared" si="20"/>
        <v>422000</v>
      </c>
    </row>
    <row r="71" spans="2:36" ht="25.5" x14ac:dyDescent="0.25">
      <c r="B71" s="309" t="s">
        <v>172</v>
      </c>
      <c r="C71" s="154">
        <v>14000</v>
      </c>
      <c r="D71" s="154">
        <v>16000</v>
      </c>
      <c r="E71" s="154">
        <v>37000</v>
      </c>
      <c r="F71" s="154">
        <v>36000</v>
      </c>
      <c r="G71" s="154">
        <v>15000</v>
      </c>
      <c r="H71" s="154">
        <v>19000</v>
      </c>
      <c r="I71" s="154">
        <v>17000</v>
      </c>
      <c r="J71" s="154">
        <v>12000</v>
      </c>
      <c r="K71" s="154">
        <v>8000</v>
      </c>
      <c r="L71" s="139">
        <f t="shared" si="18"/>
        <v>174000</v>
      </c>
      <c r="N71" s="309" t="s">
        <v>172</v>
      </c>
      <c r="O71" s="154">
        <v>13000</v>
      </c>
      <c r="P71" s="154">
        <v>15000</v>
      </c>
      <c r="Q71" s="154">
        <v>40000</v>
      </c>
      <c r="R71" s="154">
        <v>36000</v>
      </c>
      <c r="S71" s="154">
        <v>15000</v>
      </c>
      <c r="T71" s="154">
        <v>19000</v>
      </c>
      <c r="U71" s="154">
        <v>16000</v>
      </c>
      <c r="V71" s="154">
        <v>11000</v>
      </c>
      <c r="W71" s="154">
        <v>8000</v>
      </c>
      <c r="X71" s="139">
        <f t="shared" si="19"/>
        <v>173000</v>
      </c>
      <c r="Z71" s="309" t="s">
        <v>172</v>
      </c>
      <c r="AA71" s="6">
        <v>14000</v>
      </c>
      <c r="AB71" s="6">
        <v>15000</v>
      </c>
      <c r="AC71" s="6">
        <v>37000</v>
      </c>
      <c r="AD71" s="6">
        <v>38000</v>
      </c>
      <c r="AE71" s="6">
        <v>14000</v>
      </c>
      <c r="AF71" s="6">
        <v>19000</v>
      </c>
      <c r="AG71" s="6">
        <v>16000</v>
      </c>
      <c r="AH71" s="6">
        <v>11000</v>
      </c>
      <c r="AI71" s="6">
        <v>9000</v>
      </c>
      <c r="AJ71" s="139">
        <f t="shared" si="20"/>
        <v>173000</v>
      </c>
    </row>
    <row r="72" spans="2:36" x14ac:dyDescent="0.25">
      <c r="B72" s="309" t="s">
        <v>173</v>
      </c>
      <c r="C72" s="154">
        <v>41000</v>
      </c>
      <c r="D72" s="154">
        <v>41000</v>
      </c>
      <c r="E72" s="154">
        <v>88000</v>
      </c>
      <c r="F72" s="154">
        <v>87000</v>
      </c>
      <c r="G72" s="154">
        <v>39000</v>
      </c>
      <c r="H72" s="154">
        <v>46000</v>
      </c>
      <c r="I72" s="154">
        <v>36000</v>
      </c>
      <c r="J72" s="154">
        <v>25000</v>
      </c>
      <c r="K72" s="154">
        <v>22000</v>
      </c>
      <c r="L72" s="139">
        <f t="shared" si="18"/>
        <v>425000</v>
      </c>
      <c r="N72" s="309" t="s">
        <v>173</v>
      </c>
      <c r="O72" s="154">
        <v>40000</v>
      </c>
      <c r="P72" s="154">
        <v>41000</v>
      </c>
      <c r="Q72" s="154">
        <v>83000</v>
      </c>
      <c r="R72" s="154">
        <v>87000</v>
      </c>
      <c r="S72" s="154">
        <v>36000</v>
      </c>
      <c r="T72" s="154">
        <v>45000</v>
      </c>
      <c r="U72" s="154">
        <v>35000</v>
      </c>
      <c r="V72" s="154">
        <v>25000</v>
      </c>
      <c r="W72" s="154">
        <v>21000</v>
      </c>
      <c r="X72" s="139">
        <f t="shared" si="19"/>
        <v>413000</v>
      </c>
      <c r="Z72" s="309" t="s">
        <v>173</v>
      </c>
      <c r="AA72" s="6">
        <v>40000</v>
      </c>
      <c r="AB72" s="6">
        <v>43000</v>
      </c>
      <c r="AC72" s="6">
        <v>85000</v>
      </c>
      <c r="AD72" s="6">
        <v>84000</v>
      </c>
      <c r="AE72" s="6">
        <v>35000</v>
      </c>
      <c r="AF72" s="6">
        <v>44000</v>
      </c>
      <c r="AG72" s="6">
        <v>33000</v>
      </c>
      <c r="AH72" s="6">
        <v>25000</v>
      </c>
      <c r="AI72" s="6">
        <v>21000</v>
      </c>
      <c r="AJ72" s="139">
        <f t="shared" si="20"/>
        <v>410000</v>
      </c>
    </row>
    <row r="73" spans="2:36" x14ac:dyDescent="0.25">
      <c r="B73" s="309" t="s">
        <v>174</v>
      </c>
      <c r="C73" s="154">
        <v>58000</v>
      </c>
      <c r="D73" s="154">
        <v>46000</v>
      </c>
      <c r="E73" s="154">
        <v>122000</v>
      </c>
      <c r="F73" s="154">
        <v>108000</v>
      </c>
      <c r="G73" s="154">
        <v>56000</v>
      </c>
      <c r="H73" s="154">
        <v>53000</v>
      </c>
      <c r="I73" s="154">
        <v>60000</v>
      </c>
      <c r="J73" s="154">
        <v>35000</v>
      </c>
      <c r="K73" s="154">
        <v>29000</v>
      </c>
      <c r="L73" s="139">
        <f t="shared" si="18"/>
        <v>567000</v>
      </c>
      <c r="N73" s="309" t="s">
        <v>174</v>
      </c>
      <c r="O73" s="154">
        <v>66000</v>
      </c>
      <c r="P73" s="154">
        <v>53000</v>
      </c>
      <c r="Q73" s="154">
        <v>132000</v>
      </c>
      <c r="R73" s="154">
        <v>127000</v>
      </c>
      <c r="S73" s="154">
        <v>59000</v>
      </c>
      <c r="T73" s="154">
        <v>53000</v>
      </c>
      <c r="U73" s="154">
        <v>66000</v>
      </c>
      <c r="V73" s="154">
        <v>40000</v>
      </c>
      <c r="W73" s="154">
        <v>33000</v>
      </c>
      <c r="X73" s="139">
        <f t="shared" si="19"/>
        <v>629000</v>
      </c>
      <c r="Z73" s="309" t="s">
        <v>174</v>
      </c>
      <c r="AA73" s="6">
        <v>67000</v>
      </c>
      <c r="AB73" s="6">
        <v>53000</v>
      </c>
      <c r="AC73" s="6">
        <v>137000</v>
      </c>
      <c r="AD73" s="6">
        <v>127000</v>
      </c>
      <c r="AE73" s="6">
        <v>61000</v>
      </c>
      <c r="AF73" s="6">
        <v>56000</v>
      </c>
      <c r="AG73" s="6">
        <v>65000</v>
      </c>
      <c r="AH73" s="6">
        <v>40000</v>
      </c>
      <c r="AI73" s="6">
        <v>34000</v>
      </c>
      <c r="AJ73" s="139">
        <f t="shared" si="20"/>
        <v>640000</v>
      </c>
    </row>
    <row r="74" spans="2:36" ht="38.25" x14ac:dyDescent="0.25">
      <c r="B74" s="309" t="s">
        <v>175</v>
      </c>
      <c r="C74" s="154">
        <v>21000</v>
      </c>
      <c r="D74" s="154">
        <v>19000</v>
      </c>
      <c r="E74" s="154">
        <v>34000</v>
      </c>
      <c r="F74" s="154">
        <v>38000</v>
      </c>
      <c r="G74" s="154">
        <v>15000</v>
      </c>
      <c r="H74" s="154">
        <v>19000</v>
      </c>
      <c r="I74" s="154">
        <v>24000</v>
      </c>
      <c r="J74" s="154">
        <v>13000</v>
      </c>
      <c r="K74" s="154">
        <v>11000</v>
      </c>
      <c r="L74" s="139">
        <f t="shared" si="18"/>
        <v>194000</v>
      </c>
      <c r="N74" s="309" t="s">
        <v>175</v>
      </c>
      <c r="O74" s="154">
        <v>22000</v>
      </c>
      <c r="P74" s="154">
        <v>21000</v>
      </c>
      <c r="Q74" s="154">
        <v>35000</v>
      </c>
      <c r="R74" s="154">
        <v>42000</v>
      </c>
      <c r="S74" s="154">
        <v>16000</v>
      </c>
      <c r="T74" s="154">
        <v>19000</v>
      </c>
      <c r="U74" s="154">
        <v>24000</v>
      </c>
      <c r="V74" s="154">
        <v>14000</v>
      </c>
      <c r="W74" s="154">
        <v>12000</v>
      </c>
      <c r="X74" s="139">
        <f t="shared" si="19"/>
        <v>205000</v>
      </c>
      <c r="Z74" s="309" t="s">
        <v>175</v>
      </c>
      <c r="AA74" s="6">
        <v>22000</v>
      </c>
      <c r="AB74" s="6">
        <v>20000</v>
      </c>
      <c r="AC74" s="6">
        <v>32000</v>
      </c>
      <c r="AD74" s="6">
        <v>40000</v>
      </c>
      <c r="AE74" s="6">
        <v>14000</v>
      </c>
      <c r="AF74" s="6">
        <v>17000</v>
      </c>
      <c r="AG74" s="6">
        <v>25000</v>
      </c>
      <c r="AH74" s="6">
        <v>13000</v>
      </c>
      <c r="AI74" s="6">
        <v>13000</v>
      </c>
      <c r="AJ74" s="139">
        <f t="shared" si="20"/>
        <v>196000</v>
      </c>
    </row>
    <row r="75" spans="2:36" x14ac:dyDescent="0.25">
      <c r="B75" s="317" t="s">
        <v>389</v>
      </c>
      <c r="C75" s="383">
        <f>SUM(C57:C74)</f>
        <v>448200</v>
      </c>
      <c r="D75" s="383">
        <f t="shared" ref="D75:L75" si="21">SUM(D57:D74)</f>
        <v>437500</v>
      </c>
      <c r="E75" s="383">
        <f t="shared" si="21"/>
        <v>922500</v>
      </c>
      <c r="F75" s="383">
        <f t="shared" si="21"/>
        <v>891250</v>
      </c>
      <c r="G75" s="383">
        <f t="shared" si="21"/>
        <v>422500</v>
      </c>
      <c r="H75" s="383">
        <f t="shared" si="21"/>
        <v>460500</v>
      </c>
      <c r="I75" s="383">
        <f t="shared" si="21"/>
        <v>458500</v>
      </c>
      <c r="J75" s="383">
        <f t="shared" si="21"/>
        <v>280000</v>
      </c>
      <c r="K75" s="383">
        <f t="shared" si="21"/>
        <v>236500</v>
      </c>
      <c r="L75" s="383">
        <f t="shared" si="21"/>
        <v>4557450</v>
      </c>
      <c r="N75" s="317" t="s">
        <v>389</v>
      </c>
      <c r="O75" s="383">
        <f>SUM(O57:O74)</f>
        <v>445125</v>
      </c>
      <c r="P75" s="383">
        <f t="shared" ref="P75" si="22">SUM(P57:P74)</f>
        <v>443500</v>
      </c>
      <c r="Q75" s="383">
        <f t="shared" ref="Q75" si="23">SUM(Q57:Q74)</f>
        <v>941000</v>
      </c>
      <c r="R75" s="383">
        <f t="shared" ref="R75" si="24">SUM(R57:R74)</f>
        <v>917000</v>
      </c>
      <c r="S75" s="383">
        <f t="shared" ref="S75" si="25">SUM(S57:S74)</f>
        <v>431000</v>
      </c>
      <c r="T75" s="383">
        <f t="shared" ref="T75" si="26">SUM(T57:T74)</f>
        <v>473250</v>
      </c>
      <c r="U75" s="383">
        <f t="shared" ref="U75" si="27">SUM(U57:U74)</f>
        <v>458500</v>
      </c>
      <c r="V75" s="383">
        <f t="shared" ref="V75" si="28">SUM(V57:V74)</f>
        <v>285000</v>
      </c>
      <c r="W75" s="383">
        <f t="shared" ref="W75" si="29">SUM(W57:W74)</f>
        <v>247250</v>
      </c>
      <c r="X75" s="383">
        <f t="shared" ref="X75" si="30">SUM(X57:X74)</f>
        <v>4641625</v>
      </c>
      <c r="Z75" s="317" t="s">
        <v>401</v>
      </c>
      <c r="AA75" s="383">
        <f>SUM(AA57:AA74)</f>
        <v>464100</v>
      </c>
      <c r="AB75" s="383">
        <f t="shared" ref="AB75" si="31">SUM(AB57:AB74)</f>
        <v>456000</v>
      </c>
      <c r="AC75" s="383">
        <f t="shared" ref="AC75" si="32">SUM(AC57:AC74)</f>
        <v>948000</v>
      </c>
      <c r="AD75" s="383">
        <f t="shared" ref="AD75" si="33">SUM(AD57:AD74)</f>
        <v>945000</v>
      </c>
      <c r="AE75" s="383">
        <f t="shared" ref="AE75" si="34">SUM(AE57:AE74)</f>
        <v>431500</v>
      </c>
      <c r="AF75" s="383">
        <f t="shared" ref="AF75" si="35">SUM(AF57:AF74)</f>
        <v>477000</v>
      </c>
      <c r="AG75" s="383">
        <f t="shared" ref="AG75" si="36">SUM(AG57:AG74)</f>
        <v>467000</v>
      </c>
      <c r="AH75" s="383">
        <f t="shared" ref="AH75" si="37">SUM(AH57:AH74)</f>
        <v>290500</v>
      </c>
      <c r="AI75" s="383">
        <f t="shared" ref="AI75" si="38">SUM(AI57:AI74)</f>
        <v>267500</v>
      </c>
      <c r="AJ75" s="383">
        <f t="shared" ref="AJ75" si="39">SUM(AJ57:AJ74)</f>
        <v>4746600</v>
      </c>
    </row>
    <row r="79" spans="2:36" x14ac:dyDescent="0.25">
      <c r="E79" s="818"/>
      <c r="F79" s="819" t="s">
        <v>610</v>
      </c>
      <c r="G79" s="819" t="s">
        <v>641</v>
      </c>
      <c r="H79" s="819" t="s">
        <v>606</v>
      </c>
      <c r="I79" s="820" t="s">
        <v>607</v>
      </c>
      <c r="J79" s="821" t="s">
        <v>608</v>
      </c>
      <c r="K79" s="519" t="s">
        <v>642</v>
      </c>
      <c r="L79" s="519" t="s">
        <v>611</v>
      </c>
      <c r="M79" s="819" t="s">
        <v>643</v>
      </c>
      <c r="N79" s="520"/>
      <c r="O79" s="819" t="s">
        <v>644</v>
      </c>
      <c r="P79" s="819" t="s">
        <v>632</v>
      </c>
      <c r="Q79"/>
      <c r="R79" t="s">
        <v>645</v>
      </c>
    </row>
    <row r="80" spans="2:36" x14ac:dyDescent="0.25">
      <c r="E80" s="818"/>
      <c r="F80" s="819"/>
      <c r="G80" s="819"/>
      <c r="H80" s="819"/>
      <c r="I80" s="820"/>
      <c r="J80" s="822"/>
      <c r="K80" s="519" t="s">
        <v>646</v>
      </c>
      <c r="L80" s="519" t="s">
        <v>612</v>
      </c>
      <c r="M80" s="819"/>
      <c r="N80" s="520" t="s">
        <v>647</v>
      </c>
      <c r="O80" s="819"/>
      <c r="P80" s="819"/>
      <c r="Q80"/>
      <c r="R80"/>
    </row>
    <row r="81" spans="5:18" x14ac:dyDescent="0.25">
      <c r="E81" s="818"/>
      <c r="F81" s="819"/>
      <c r="G81" s="819"/>
      <c r="H81" s="819"/>
      <c r="I81" s="820"/>
      <c r="J81" s="823"/>
      <c r="K81" s="521"/>
      <c r="L81" s="521"/>
      <c r="M81" s="819"/>
      <c r="N81" s="522"/>
      <c r="O81" s="819"/>
      <c r="P81" s="819"/>
      <c r="Q81"/>
      <c r="R81"/>
    </row>
    <row r="82" spans="5:18" x14ac:dyDescent="0.25">
      <c r="E82" s="523" t="s">
        <v>518</v>
      </c>
      <c r="F82" s="524">
        <v>102000</v>
      </c>
      <c r="G82" s="524">
        <v>93000</v>
      </c>
      <c r="H82" s="524">
        <v>98000</v>
      </c>
      <c r="I82" s="524">
        <v>1055000</v>
      </c>
      <c r="J82" s="524">
        <v>99000</v>
      </c>
      <c r="K82" s="524">
        <v>112000</v>
      </c>
      <c r="L82" s="525">
        <v>2.5000000000000001E-2</v>
      </c>
      <c r="M82" s="526">
        <v>9.8000000000000004E-2</v>
      </c>
      <c r="N82" s="527">
        <v>461000</v>
      </c>
      <c r="O82" s="528">
        <v>1.7999999999999999E-2</v>
      </c>
      <c r="P82" s="529">
        <v>7.4999999999999997E-2</v>
      </c>
      <c r="Q82"/>
      <c r="R82" s="70">
        <v>429000</v>
      </c>
    </row>
    <row r="83" spans="5:18" x14ac:dyDescent="0.25">
      <c r="E83" s="523" t="s">
        <v>521</v>
      </c>
      <c r="F83" s="524">
        <v>511000</v>
      </c>
      <c r="G83" s="524">
        <v>521000</v>
      </c>
      <c r="H83" s="524">
        <v>531000</v>
      </c>
      <c r="I83" s="524">
        <v>546000</v>
      </c>
      <c r="J83" s="524">
        <v>542000</v>
      </c>
      <c r="K83" s="524">
        <v>565000</v>
      </c>
      <c r="L83" s="525">
        <v>0.127</v>
      </c>
      <c r="M83" s="526">
        <v>0.106</v>
      </c>
      <c r="N83" s="527">
        <v>2085000</v>
      </c>
      <c r="O83" s="528">
        <v>8.1000000000000003E-2</v>
      </c>
      <c r="P83" s="529">
        <v>4.7E-2</v>
      </c>
      <c r="Q83"/>
      <c r="R83" s="1">
        <v>1992000</v>
      </c>
    </row>
    <row r="84" spans="5:18" x14ac:dyDescent="0.25">
      <c r="E84" s="523" t="s">
        <v>524</v>
      </c>
      <c r="F84" s="524">
        <v>174000</v>
      </c>
      <c r="G84" s="524">
        <v>173000</v>
      </c>
      <c r="H84" s="524">
        <v>181000</v>
      </c>
      <c r="I84" s="524">
        <v>220000</v>
      </c>
      <c r="J84" s="524">
        <v>191000</v>
      </c>
      <c r="K84" s="524">
        <v>196000</v>
      </c>
      <c r="L84" s="525">
        <v>4.3999999999999997E-2</v>
      </c>
      <c r="M84" s="526">
        <v>0.126</v>
      </c>
      <c r="N84" s="527">
        <v>1228000</v>
      </c>
      <c r="O84" s="528">
        <v>4.8000000000000001E-2</v>
      </c>
      <c r="P84" s="529">
        <v>0.19600000000000001</v>
      </c>
      <c r="Q84"/>
      <c r="R84" s="1">
        <v>1027000</v>
      </c>
    </row>
    <row r="85" spans="5:18" x14ac:dyDescent="0.25">
      <c r="E85" s="523" t="s">
        <v>648</v>
      </c>
      <c r="F85" s="524">
        <v>701000</v>
      </c>
      <c r="G85" s="524">
        <v>689000</v>
      </c>
      <c r="H85" s="524">
        <v>725000</v>
      </c>
      <c r="I85" s="524">
        <v>712000</v>
      </c>
      <c r="J85" s="524">
        <v>739000</v>
      </c>
      <c r="K85" s="524">
        <v>715000</v>
      </c>
      <c r="L85" s="525">
        <v>0.161</v>
      </c>
      <c r="M85" s="526">
        <v>0.02</v>
      </c>
      <c r="N85" s="530">
        <v>3938000</v>
      </c>
      <c r="O85" s="528">
        <v>1.7000000000000001E-2</v>
      </c>
      <c r="P85" s="529">
        <v>5.1999999999999998E-2</v>
      </c>
      <c r="Q85"/>
      <c r="R85" s="20">
        <v>3743000</v>
      </c>
    </row>
    <row r="86" spans="5:18" x14ac:dyDescent="0.25">
      <c r="E86" s="523" t="s">
        <v>649</v>
      </c>
      <c r="F86" s="524">
        <v>200000</v>
      </c>
      <c r="G86" s="524">
        <v>188000</v>
      </c>
      <c r="H86" s="524">
        <v>202000</v>
      </c>
      <c r="I86" s="524">
        <v>229000</v>
      </c>
      <c r="J86" s="524">
        <v>241000</v>
      </c>
      <c r="K86" s="524">
        <v>236000</v>
      </c>
      <c r="L86" s="525">
        <v>5.2999999999999999E-2</v>
      </c>
      <c r="M86" s="526">
        <v>0.18</v>
      </c>
      <c r="N86" s="527">
        <v>1244000</v>
      </c>
      <c r="O86" s="528">
        <v>0.04</v>
      </c>
      <c r="P86" s="529">
        <v>0.152</v>
      </c>
      <c r="Q86"/>
      <c r="R86" s="1">
        <v>1080000</v>
      </c>
    </row>
    <row r="87" spans="5:18" x14ac:dyDescent="0.25">
      <c r="E87" s="523" t="s">
        <v>650</v>
      </c>
      <c r="F87" s="524">
        <v>232000</v>
      </c>
      <c r="G87" s="524">
        <v>240000</v>
      </c>
      <c r="H87" s="524">
        <v>241000</v>
      </c>
      <c r="I87" s="524">
        <v>259000</v>
      </c>
      <c r="J87" s="524">
        <v>301000</v>
      </c>
      <c r="K87" s="524">
        <v>306000</v>
      </c>
      <c r="L87" s="525">
        <v>6.9000000000000006E-2</v>
      </c>
      <c r="M87" s="526">
        <v>0.31900000000000001</v>
      </c>
      <c r="N87" s="527">
        <v>1905000</v>
      </c>
      <c r="O87" s="528">
        <v>9.5000000000000001E-2</v>
      </c>
      <c r="P87" s="529">
        <v>0.21299999999999999</v>
      </c>
      <c r="Q87"/>
      <c r="R87" s="1">
        <v>1571000</v>
      </c>
    </row>
    <row r="88" spans="5:18" x14ac:dyDescent="0.25">
      <c r="E88" s="523" t="s">
        <v>651</v>
      </c>
      <c r="F88" s="524">
        <v>93000</v>
      </c>
      <c r="G88" s="524">
        <v>102000</v>
      </c>
      <c r="H88" s="524">
        <v>104000</v>
      </c>
      <c r="I88" s="524">
        <v>101000</v>
      </c>
      <c r="J88" s="524">
        <v>106000</v>
      </c>
      <c r="K88" s="524">
        <v>118000</v>
      </c>
      <c r="L88" s="525">
        <v>2.7E-2</v>
      </c>
      <c r="M88" s="526">
        <v>0.26900000000000002</v>
      </c>
      <c r="N88" s="527">
        <v>1161000</v>
      </c>
      <c r="O88" s="528">
        <v>4.8000000000000001E-2</v>
      </c>
      <c r="P88" s="529">
        <v>0.221</v>
      </c>
      <c r="Q88"/>
      <c r="R88" s="1">
        <v>951000</v>
      </c>
    </row>
    <row r="89" spans="5:18" x14ac:dyDescent="0.25">
      <c r="E89" s="523" t="s">
        <v>652</v>
      </c>
      <c r="F89" s="524">
        <v>94000</v>
      </c>
      <c r="G89" s="524">
        <v>91000</v>
      </c>
      <c r="H89" s="524">
        <v>81000</v>
      </c>
      <c r="I89" s="524">
        <v>90000</v>
      </c>
      <c r="J89" s="524">
        <v>82000</v>
      </c>
      <c r="K89" s="524">
        <v>83000</v>
      </c>
      <c r="L89" s="525">
        <v>1.9E-2</v>
      </c>
      <c r="M89" s="526">
        <v>-0.11700000000000001</v>
      </c>
      <c r="N89" s="527">
        <v>914000</v>
      </c>
      <c r="O89" s="528">
        <v>7.3999999999999996E-2</v>
      </c>
      <c r="P89" s="529">
        <v>-2E-3</v>
      </c>
      <c r="Q89"/>
      <c r="R89" s="1">
        <v>916000</v>
      </c>
    </row>
    <row r="90" spans="5:18" x14ac:dyDescent="0.25">
      <c r="E90" s="523" t="s">
        <v>653</v>
      </c>
      <c r="F90" s="524">
        <v>53000</v>
      </c>
      <c r="G90" s="524">
        <v>58000</v>
      </c>
      <c r="H90" s="524">
        <v>61000</v>
      </c>
      <c r="I90" s="524">
        <v>58000</v>
      </c>
      <c r="J90" s="524">
        <v>51000</v>
      </c>
      <c r="K90" s="524">
        <v>71000</v>
      </c>
      <c r="L90" s="525">
        <v>1.6E-2</v>
      </c>
      <c r="M90" s="526">
        <v>0.34</v>
      </c>
      <c r="N90" s="527">
        <v>439000</v>
      </c>
      <c r="O90" s="528">
        <v>4.4999999999999998E-2</v>
      </c>
      <c r="P90" s="529">
        <v>0.155</v>
      </c>
      <c r="Q90"/>
      <c r="R90" s="1">
        <v>380000</v>
      </c>
    </row>
    <row r="91" spans="5:18" x14ac:dyDescent="0.25">
      <c r="E91" s="523" t="s">
        <v>654</v>
      </c>
      <c r="F91" s="524">
        <v>223000</v>
      </c>
      <c r="G91" s="524">
        <v>239000</v>
      </c>
      <c r="H91" s="524">
        <v>257000</v>
      </c>
      <c r="I91" s="524">
        <v>270000</v>
      </c>
      <c r="J91" s="524">
        <v>283000</v>
      </c>
      <c r="K91" s="524">
        <v>297000</v>
      </c>
      <c r="L91" s="525">
        <v>6.7000000000000004E-2</v>
      </c>
      <c r="M91" s="526">
        <v>0.33200000000000002</v>
      </c>
      <c r="N91" s="527">
        <v>2238000</v>
      </c>
      <c r="O91" s="528">
        <v>3.5000000000000003E-2</v>
      </c>
      <c r="P91" s="529">
        <v>0.245</v>
      </c>
      <c r="Q91"/>
      <c r="R91" s="1">
        <v>1797000</v>
      </c>
    </row>
    <row r="92" spans="5:18" x14ac:dyDescent="0.25">
      <c r="E92" s="523" t="s">
        <v>655</v>
      </c>
      <c r="F92" s="524">
        <v>338000</v>
      </c>
      <c r="G92" s="524">
        <v>345000</v>
      </c>
      <c r="H92" s="524">
        <v>361000</v>
      </c>
      <c r="I92" s="524">
        <v>389000</v>
      </c>
      <c r="J92" s="524">
        <v>373000</v>
      </c>
      <c r="K92" s="524">
        <v>392000</v>
      </c>
      <c r="L92" s="525">
        <v>8.7999999999999995E-2</v>
      </c>
      <c r="M92" s="526">
        <v>0.16</v>
      </c>
      <c r="N92" s="527">
        <v>2401000</v>
      </c>
      <c r="O92" s="528">
        <v>1.7000000000000001E-2</v>
      </c>
      <c r="P92" s="529">
        <v>0.20799999999999999</v>
      </c>
      <c r="Q92"/>
      <c r="R92" s="1">
        <v>1988000</v>
      </c>
    </row>
    <row r="93" spans="5:18" x14ac:dyDescent="0.25">
      <c r="E93" s="523" t="s">
        <v>656</v>
      </c>
      <c r="F93" s="524">
        <v>183000</v>
      </c>
      <c r="G93" s="524">
        <v>185000</v>
      </c>
      <c r="H93" s="524">
        <v>169000</v>
      </c>
      <c r="I93" s="524">
        <v>167000</v>
      </c>
      <c r="J93" s="524">
        <v>167000</v>
      </c>
      <c r="K93" s="524">
        <v>166000</v>
      </c>
      <c r="L93" s="525">
        <v>3.6999999999999998E-2</v>
      </c>
      <c r="M93" s="526">
        <v>-9.2999999999999999E-2</v>
      </c>
      <c r="N93" s="527">
        <v>1013000</v>
      </c>
      <c r="O93" s="528">
        <v>8.6999999999999994E-2</v>
      </c>
      <c r="P93" s="529">
        <v>-8.3000000000000004E-2</v>
      </c>
      <c r="Q93"/>
      <c r="R93" s="1">
        <v>1105000</v>
      </c>
    </row>
    <row r="94" spans="5:18" x14ac:dyDescent="0.25">
      <c r="E94" s="523" t="s">
        <v>657</v>
      </c>
      <c r="F94" s="524">
        <v>403000</v>
      </c>
      <c r="G94" s="524">
        <v>397000</v>
      </c>
      <c r="H94" s="524">
        <v>406000</v>
      </c>
      <c r="I94" s="524">
        <v>403000</v>
      </c>
      <c r="J94" s="524">
        <v>390000</v>
      </c>
      <c r="K94" s="524">
        <v>391000</v>
      </c>
      <c r="L94" s="525">
        <v>8.7999999999999995E-2</v>
      </c>
      <c r="M94" s="526">
        <v>-0.03</v>
      </c>
      <c r="N94" s="527">
        <v>2312000</v>
      </c>
      <c r="O94" s="528">
        <v>9.2999999999999999E-2</v>
      </c>
      <c r="P94" s="529">
        <v>3.5000000000000003E-2</v>
      </c>
      <c r="Q94"/>
      <c r="R94" s="1">
        <v>2234000</v>
      </c>
    </row>
    <row r="95" spans="5:18" x14ac:dyDescent="0.25">
      <c r="E95" s="523" t="s">
        <v>658</v>
      </c>
      <c r="F95" s="524">
        <v>561000</v>
      </c>
      <c r="G95" s="524">
        <v>554000</v>
      </c>
      <c r="H95" s="524">
        <v>559000</v>
      </c>
      <c r="I95" s="524">
        <v>537000</v>
      </c>
      <c r="J95" s="524">
        <v>596000</v>
      </c>
      <c r="K95" s="524">
        <v>605000</v>
      </c>
      <c r="L95" s="525">
        <v>0.13600000000000001</v>
      </c>
      <c r="M95" s="526">
        <v>7.8E-2</v>
      </c>
      <c r="N95" s="527">
        <v>3316000</v>
      </c>
      <c r="O95" s="528">
        <v>3.9E-2</v>
      </c>
      <c r="P95" s="529">
        <v>9.7000000000000003E-2</v>
      </c>
      <c r="Q95"/>
      <c r="R95" s="1">
        <v>3022000</v>
      </c>
    </row>
    <row r="96" spans="5:18" x14ac:dyDescent="0.25">
      <c r="E96" s="523" t="s">
        <v>629</v>
      </c>
      <c r="F96" s="524">
        <v>162000</v>
      </c>
      <c r="G96" s="524">
        <v>171000</v>
      </c>
      <c r="H96" s="524">
        <v>174000</v>
      </c>
      <c r="I96" s="524">
        <v>182000</v>
      </c>
      <c r="J96" s="524">
        <v>191000</v>
      </c>
      <c r="K96" s="524">
        <v>183000</v>
      </c>
      <c r="L96" s="525">
        <v>4.1000000000000002E-2</v>
      </c>
      <c r="M96" s="526">
        <v>0.13</v>
      </c>
      <c r="N96" s="527">
        <v>1166000</v>
      </c>
      <c r="O96" s="528">
        <v>0.09</v>
      </c>
      <c r="P96" s="529">
        <v>0.14299999999999999</v>
      </c>
      <c r="Q96"/>
      <c r="R96" s="1">
        <v>1020000</v>
      </c>
    </row>
    <row r="97" spans="5:18" x14ac:dyDescent="0.25">
      <c r="E97" s="523" t="s">
        <v>659</v>
      </c>
      <c r="F97" s="531">
        <v>4030000</v>
      </c>
      <c r="G97" s="531">
        <v>4046000</v>
      </c>
      <c r="H97" s="531">
        <v>4150000</v>
      </c>
      <c r="I97" s="531">
        <v>4268000</v>
      </c>
      <c r="J97" s="531">
        <v>4352000</v>
      </c>
      <c r="K97" s="531">
        <v>4436000</v>
      </c>
      <c r="L97" s="532"/>
      <c r="M97" s="526">
        <v>0.10100000000000001</v>
      </c>
      <c r="N97" s="527">
        <v>25821000</v>
      </c>
      <c r="O97" s="533"/>
      <c r="P97" s="534">
        <v>0.11</v>
      </c>
      <c r="Q97"/>
      <c r="R97" s="20">
        <v>23255000</v>
      </c>
    </row>
  </sheetData>
  <mergeCells count="12">
    <mergeCell ref="C3:G3"/>
    <mergeCell ref="H3:L3"/>
    <mergeCell ref="M3:Q3"/>
    <mergeCell ref="E79:E81"/>
    <mergeCell ref="F79:F81"/>
    <mergeCell ref="G79:G81"/>
    <mergeCell ref="H79:H81"/>
    <mergeCell ref="I79:I81"/>
    <mergeCell ref="J79:J81"/>
    <mergeCell ref="M79:M81"/>
    <mergeCell ref="O79:O81"/>
    <mergeCell ref="P79:P8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E4E6E-3722-4C5A-BAE4-E235E7F33E2E}">
  <dimension ref="A1:H21"/>
  <sheetViews>
    <sheetView workbookViewId="0">
      <selection activeCell="E1" sqref="E1"/>
    </sheetView>
  </sheetViews>
  <sheetFormatPr defaultRowHeight="15" x14ac:dyDescent="0.25"/>
  <cols>
    <col min="1" max="1" width="9.140625" style="93"/>
    <col min="2" max="2" width="99.7109375" style="93" bestFit="1" customWidth="1"/>
    <col min="3" max="4" width="9.140625" style="93"/>
    <col min="5" max="5" width="9.140625" style="93" customWidth="1"/>
    <col min="6" max="8" width="9.140625" style="93"/>
  </cols>
  <sheetData>
    <row r="1" spans="1:5" x14ac:dyDescent="0.25">
      <c r="A1" s="121" t="s">
        <v>445</v>
      </c>
      <c r="E1" s="230" t="s">
        <v>876</v>
      </c>
    </row>
    <row r="2" spans="1:5" x14ac:dyDescent="0.25">
      <c r="B2" s="121" t="s">
        <v>324</v>
      </c>
      <c r="C2" s="121"/>
      <c r="D2" s="121"/>
      <c r="E2" s="121"/>
    </row>
    <row r="4" spans="1:5" x14ac:dyDescent="0.25">
      <c r="B4" s="121"/>
      <c r="C4" s="121"/>
      <c r="D4" s="121"/>
      <c r="E4" s="121" t="s">
        <v>320</v>
      </c>
    </row>
    <row r="6" spans="1:5" x14ac:dyDescent="0.25">
      <c r="C6" s="121"/>
      <c r="D6" s="121" t="s">
        <v>321</v>
      </c>
      <c r="E6" s="134">
        <v>721.93860722428917</v>
      </c>
    </row>
    <row r="7" spans="1:5" x14ac:dyDescent="0.25">
      <c r="B7" s="125" t="s">
        <v>214</v>
      </c>
      <c r="C7" s="125" t="s">
        <v>322</v>
      </c>
      <c r="D7" s="121"/>
      <c r="E7" s="121"/>
    </row>
    <row r="8" spans="1:5" x14ac:dyDescent="0.25">
      <c r="B8" s="135" t="s">
        <v>70</v>
      </c>
      <c r="C8" s="136">
        <v>950.26086518449483</v>
      </c>
      <c r="E8" s="137">
        <v>1.3162627066559849</v>
      </c>
    </row>
    <row r="9" spans="1:5" x14ac:dyDescent="0.25">
      <c r="B9" s="135" t="s">
        <v>71</v>
      </c>
      <c r="C9" s="136">
        <v>1027.3018898814589</v>
      </c>
      <c r="E9" s="137">
        <v>1.4229768010762454</v>
      </c>
    </row>
    <row r="10" spans="1:5" x14ac:dyDescent="0.25">
      <c r="B10" s="135" t="s">
        <v>72</v>
      </c>
      <c r="C10" s="136">
        <v>874.95543005262891</v>
      </c>
      <c r="E10" s="137">
        <v>1.2119526803209197</v>
      </c>
    </row>
    <row r="11" spans="1:5" x14ac:dyDescent="0.25">
      <c r="B11" s="135" t="s">
        <v>73</v>
      </c>
      <c r="C11" s="136">
        <v>547.96123339077826</v>
      </c>
      <c r="E11" s="137">
        <v>0.75901361681927582</v>
      </c>
    </row>
    <row r="12" spans="1:5" x14ac:dyDescent="0.25">
      <c r="B12" s="135" t="s">
        <v>74</v>
      </c>
      <c r="C12" s="136">
        <v>189.30779062679923</v>
      </c>
      <c r="E12" s="137">
        <v>0.26222145308816514</v>
      </c>
    </row>
    <row r="13" spans="1:5" x14ac:dyDescent="0.25">
      <c r="B13" s="135" t="s">
        <v>75</v>
      </c>
      <c r="C13" s="136">
        <v>396.90264066995371</v>
      </c>
      <c r="E13" s="137">
        <v>0.5497733972088924</v>
      </c>
    </row>
    <row r="14" spans="1:5" x14ac:dyDescent="0.25">
      <c r="B14" s="135" t="s">
        <v>323</v>
      </c>
      <c r="C14" s="136">
        <v>395.28367318629489</v>
      </c>
      <c r="E14" s="137">
        <v>0.54753086928829342</v>
      </c>
    </row>
    <row r="15" spans="1:5" x14ac:dyDescent="0.25">
      <c r="B15" s="135" t="s">
        <v>77</v>
      </c>
      <c r="C15" s="136">
        <v>376.11693425145177</v>
      </c>
      <c r="E15" s="137">
        <v>0.5209818819602221</v>
      </c>
    </row>
    <row r="16" spans="1:5" x14ac:dyDescent="0.25">
      <c r="B16" s="135" t="s">
        <v>78</v>
      </c>
      <c r="C16" s="136">
        <v>1739.3570077747429</v>
      </c>
      <c r="E16" s="137">
        <v>2.4092865935820025</v>
      </c>
    </row>
    <row r="18" spans="2:2" x14ac:dyDescent="0.25">
      <c r="B18" s="93" t="s">
        <v>315</v>
      </c>
    </row>
    <row r="19" spans="2:2" x14ac:dyDescent="0.25">
      <c r="B19" s="93" t="s">
        <v>316</v>
      </c>
    </row>
    <row r="20" spans="2:2" x14ac:dyDescent="0.25">
      <c r="B20" s="93" t="s">
        <v>317</v>
      </c>
    </row>
    <row r="21" spans="2:2" x14ac:dyDescent="0.25">
      <c r="B21" s="93" t="s">
        <v>318</v>
      </c>
    </row>
  </sheetData>
  <hyperlinks>
    <hyperlink ref="E1" location="Contents!A1" display="Table of Contents " xr:uid="{2A75F01F-3B1A-4D23-9F76-BD5A76C82C05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C8DF3-B99F-48F6-9621-8766C1B88803}">
  <dimension ref="B1:T96"/>
  <sheetViews>
    <sheetView topLeftCell="B58" zoomScale="70" zoomScaleNormal="70" workbookViewId="0">
      <pane xSplit="1" topLeftCell="C1" activePane="topRight" state="frozen"/>
      <selection activeCell="B1" sqref="B1"/>
      <selection pane="topRight" activeCell="Q1" sqref="Q1"/>
    </sheetView>
  </sheetViews>
  <sheetFormatPr defaultRowHeight="15" x14ac:dyDescent="0.25"/>
  <cols>
    <col min="2" max="2" width="49.28515625" customWidth="1"/>
    <col min="3" max="4" width="13.42578125" bestFit="1" customWidth="1"/>
    <col min="5" max="5" width="14.42578125" bestFit="1" customWidth="1"/>
    <col min="6" max="7" width="14" bestFit="1" customWidth="1"/>
    <col min="8" max="16" width="14.42578125" bestFit="1" customWidth="1"/>
    <col min="17" max="17" width="14.42578125" style="718" customWidth="1"/>
    <col min="19" max="19" width="31.5703125" customWidth="1"/>
    <col min="20" max="20" width="31.28515625" customWidth="1"/>
  </cols>
  <sheetData>
    <row r="1" spans="2:20" x14ac:dyDescent="0.25">
      <c r="B1" s="3" t="s">
        <v>403</v>
      </c>
      <c r="Q1" s="230" t="s">
        <v>876</v>
      </c>
    </row>
    <row r="4" spans="2:20" x14ac:dyDescent="0.25">
      <c r="B4" s="195" t="s">
        <v>92</v>
      </c>
      <c r="C4" s="38">
        <v>2004</v>
      </c>
      <c r="D4" s="38">
        <v>2005</v>
      </c>
      <c r="E4" s="38">
        <v>2006</v>
      </c>
      <c r="F4" s="38">
        <v>2007</v>
      </c>
      <c r="G4" s="38">
        <v>2008</v>
      </c>
      <c r="H4" s="38">
        <v>2009</v>
      </c>
      <c r="I4" s="38">
        <v>2010</v>
      </c>
      <c r="J4" s="38">
        <v>2011</v>
      </c>
      <c r="K4" s="38">
        <v>2012</v>
      </c>
      <c r="L4" s="38">
        <v>2013</v>
      </c>
      <c r="M4" s="38">
        <v>2014</v>
      </c>
      <c r="N4" s="41">
        <v>2015</v>
      </c>
      <c r="O4" s="38">
        <v>2016</v>
      </c>
      <c r="P4" s="38">
        <v>2017</v>
      </c>
      <c r="Q4" s="38">
        <v>2018</v>
      </c>
      <c r="S4" s="66" t="s">
        <v>411</v>
      </c>
      <c r="T4" s="66" t="s">
        <v>412</v>
      </c>
    </row>
    <row r="5" spans="2:20" x14ac:dyDescent="0.25">
      <c r="B5" s="4" t="s">
        <v>85</v>
      </c>
      <c r="C5" s="194">
        <f>C86</f>
        <v>9272366</v>
      </c>
      <c r="D5" s="194">
        <f t="shared" ref="D5:O5" si="0">D86</f>
        <v>9337638</v>
      </c>
      <c r="E5" s="194">
        <f t="shared" si="0"/>
        <v>9401857</v>
      </c>
      <c r="F5" s="194">
        <f t="shared" si="0"/>
        <v>9468916</v>
      </c>
      <c r="G5" s="194">
        <f t="shared" si="0"/>
        <v>9544913</v>
      </c>
      <c r="H5" s="194">
        <f t="shared" si="0"/>
        <v>9603040</v>
      </c>
      <c r="I5" s="194">
        <f t="shared" si="0"/>
        <v>9672746</v>
      </c>
      <c r="J5" s="194">
        <f t="shared" si="0"/>
        <v>9741818</v>
      </c>
      <c r="K5" s="194">
        <f t="shared" si="0"/>
        <v>9801273</v>
      </c>
      <c r="L5" s="194">
        <f t="shared" si="0"/>
        <v>9858811</v>
      </c>
      <c r="M5" s="194">
        <f t="shared" si="0"/>
        <v>9928426</v>
      </c>
      <c r="N5" s="194">
        <f t="shared" si="0"/>
        <v>10001752</v>
      </c>
      <c r="O5" s="194">
        <f t="shared" si="0"/>
        <v>10095397</v>
      </c>
      <c r="P5" s="194">
        <f>P86</f>
        <v>10182809</v>
      </c>
      <c r="Q5" s="194">
        <f>Q86</f>
        <v>10249413</v>
      </c>
      <c r="S5" s="65">
        <f>Q5-P5</f>
        <v>66604</v>
      </c>
      <c r="T5" s="60">
        <f>(Q5-P5)/P5</f>
        <v>6.5408277814108075E-3</v>
      </c>
    </row>
    <row r="6" spans="2:20" x14ac:dyDescent="0.25">
      <c r="B6" s="4" t="s">
        <v>114</v>
      </c>
      <c r="C6" s="154">
        <v>50194600</v>
      </c>
      <c r="D6" s="154">
        <v>50606034</v>
      </c>
      <c r="E6" s="154">
        <v>50965186</v>
      </c>
      <c r="F6" s="154">
        <v>51381093</v>
      </c>
      <c r="G6" s="154">
        <v>51815853</v>
      </c>
      <c r="H6" s="154">
        <v>52196381</v>
      </c>
      <c r="I6" s="154">
        <v>52642452</v>
      </c>
      <c r="J6" s="154">
        <v>53107169</v>
      </c>
      <c r="K6" s="154">
        <v>53493729</v>
      </c>
      <c r="L6" s="154">
        <v>53865817</v>
      </c>
      <c r="M6" s="154">
        <v>54316618</v>
      </c>
      <c r="N6" s="154">
        <v>54786327</v>
      </c>
      <c r="O6" s="154">
        <v>55268067</v>
      </c>
      <c r="P6" s="154">
        <v>55619430</v>
      </c>
      <c r="Q6" s="154">
        <v>55977178</v>
      </c>
      <c r="S6" s="65">
        <f>Q6-P6</f>
        <v>357748</v>
      </c>
      <c r="T6" s="60">
        <f>(P6-O6)/O6</f>
        <v>6.3574324030547334E-3</v>
      </c>
    </row>
    <row r="7" spans="2:20" x14ac:dyDescent="0.25">
      <c r="B7" s="4" t="s">
        <v>113</v>
      </c>
      <c r="C7" s="154">
        <v>59950364</v>
      </c>
      <c r="D7" s="154">
        <v>60413276</v>
      </c>
      <c r="E7" s="154">
        <v>60826967</v>
      </c>
      <c r="F7" s="154">
        <v>61319075</v>
      </c>
      <c r="G7" s="154">
        <v>61823772</v>
      </c>
      <c r="H7" s="154">
        <v>62260486</v>
      </c>
      <c r="I7" s="154">
        <v>62759456</v>
      </c>
      <c r="J7" s="154">
        <v>63285145</v>
      </c>
      <c r="K7" s="154">
        <v>63705030</v>
      </c>
      <c r="L7" s="154">
        <v>64105654</v>
      </c>
      <c r="M7" s="154">
        <v>64596752</v>
      </c>
      <c r="N7" s="154">
        <v>65110034</v>
      </c>
      <c r="O7" s="154">
        <v>65648054</v>
      </c>
      <c r="P7" s="154">
        <v>66040229</v>
      </c>
      <c r="Q7" s="154">
        <v>66435550</v>
      </c>
      <c r="S7" s="65">
        <f>Q7-P7</f>
        <v>395321</v>
      </c>
      <c r="T7" s="60">
        <f>(P7-O7)/O7</f>
        <v>5.9739013741366958E-3</v>
      </c>
    </row>
    <row r="8" spans="2:20" x14ac:dyDescent="0.25"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S8" s="70"/>
      <c r="T8" s="71"/>
    </row>
    <row r="9" spans="2:20" x14ac:dyDescent="0.25">
      <c r="B9" s="307" t="s">
        <v>70</v>
      </c>
      <c r="C9" s="154">
        <f>C87</f>
        <v>1092289</v>
      </c>
      <c r="D9" s="154">
        <f t="shared" ref="D9:P9" si="1">D87</f>
        <v>1097270</v>
      </c>
      <c r="E9" s="154">
        <f t="shared" si="1"/>
        <v>1102705</v>
      </c>
      <c r="F9" s="154">
        <f t="shared" si="1"/>
        <v>1108138</v>
      </c>
      <c r="G9" s="154">
        <f t="shared" si="1"/>
        <v>1117118</v>
      </c>
      <c r="H9" s="154">
        <f t="shared" si="1"/>
        <v>1124181</v>
      </c>
      <c r="I9" s="154">
        <f t="shared" si="1"/>
        <v>1132861</v>
      </c>
      <c r="J9" s="154">
        <f t="shared" si="1"/>
        <v>1141679</v>
      </c>
      <c r="K9" s="154">
        <f t="shared" si="1"/>
        <v>1146735</v>
      </c>
      <c r="L9" s="154">
        <f t="shared" si="1"/>
        <v>1152000</v>
      </c>
      <c r="M9" s="154">
        <f t="shared" si="1"/>
        <v>1159125</v>
      </c>
      <c r="N9" s="154">
        <f t="shared" si="1"/>
        <v>1166418</v>
      </c>
      <c r="O9" s="154">
        <f t="shared" si="1"/>
        <v>1177093</v>
      </c>
      <c r="P9" s="154">
        <f t="shared" si="1"/>
        <v>1186098</v>
      </c>
      <c r="Q9" s="154">
        <f t="shared" ref="Q9:Q18" si="2">Q87</f>
        <v>1193390</v>
      </c>
      <c r="S9" s="70"/>
      <c r="T9" s="71"/>
    </row>
    <row r="10" spans="2:20" x14ac:dyDescent="0.25">
      <c r="B10" s="307" t="s">
        <v>71</v>
      </c>
      <c r="C10" s="154">
        <f t="shared" ref="C10:P18" si="3">C88</f>
        <v>816811</v>
      </c>
      <c r="D10" s="154">
        <f t="shared" si="3"/>
        <v>822039</v>
      </c>
      <c r="E10" s="154">
        <f t="shared" si="3"/>
        <v>829188</v>
      </c>
      <c r="F10" s="154">
        <f t="shared" si="3"/>
        <v>835810</v>
      </c>
      <c r="G10" s="154">
        <f t="shared" si="3"/>
        <v>844570</v>
      </c>
      <c r="H10" s="154">
        <f t="shared" si="3"/>
        <v>849524</v>
      </c>
      <c r="I10" s="154">
        <f t="shared" si="3"/>
        <v>855840</v>
      </c>
      <c r="J10" s="154">
        <f t="shared" si="3"/>
        <v>863469</v>
      </c>
      <c r="K10" s="154">
        <f t="shared" si="3"/>
        <v>870824</v>
      </c>
      <c r="L10" s="154">
        <f t="shared" si="3"/>
        <v>877940</v>
      </c>
      <c r="M10" s="154">
        <f t="shared" si="3"/>
        <v>887468</v>
      </c>
      <c r="N10" s="154">
        <f t="shared" si="3"/>
        <v>899442</v>
      </c>
      <c r="O10" s="154">
        <f t="shared" si="3"/>
        <v>912206</v>
      </c>
      <c r="P10" s="154">
        <f t="shared" si="3"/>
        <v>924711</v>
      </c>
      <c r="Q10" s="154">
        <f t="shared" si="2"/>
        <v>937795</v>
      </c>
      <c r="S10" s="70"/>
      <c r="T10" s="71"/>
    </row>
    <row r="11" spans="2:20" x14ac:dyDescent="0.25">
      <c r="B11" s="307" t="s">
        <v>72</v>
      </c>
      <c r="C11" s="154">
        <f t="shared" si="3"/>
        <v>2020561</v>
      </c>
      <c r="D11" s="154">
        <f t="shared" si="3"/>
        <v>2034828</v>
      </c>
      <c r="E11" s="154">
        <f t="shared" si="3"/>
        <v>2045045</v>
      </c>
      <c r="F11" s="154">
        <f t="shared" si="3"/>
        <v>2056005</v>
      </c>
      <c r="G11" s="154">
        <f t="shared" si="3"/>
        <v>2069957</v>
      </c>
      <c r="H11" s="154">
        <f t="shared" si="3"/>
        <v>2083210</v>
      </c>
      <c r="I11" s="154">
        <f t="shared" si="3"/>
        <v>2098381</v>
      </c>
      <c r="J11" s="154">
        <f t="shared" si="3"/>
        <v>2110326</v>
      </c>
      <c r="K11" s="154">
        <f t="shared" si="3"/>
        <v>2122938</v>
      </c>
      <c r="L11" s="154">
        <f t="shared" si="3"/>
        <v>2135031</v>
      </c>
      <c r="M11" s="154">
        <f t="shared" si="3"/>
        <v>2148696</v>
      </c>
      <c r="N11" s="154">
        <f t="shared" si="3"/>
        <v>2162110</v>
      </c>
      <c r="O11" s="154">
        <f t="shared" si="3"/>
        <v>2179199</v>
      </c>
      <c r="P11" s="154">
        <f t="shared" si="3"/>
        <v>2196060</v>
      </c>
      <c r="Q11" s="154">
        <f t="shared" si="2"/>
        <v>2207511</v>
      </c>
      <c r="S11" s="70"/>
      <c r="T11" s="71"/>
    </row>
    <row r="12" spans="2:20" x14ac:dyDescent="0.25">
      <c r="B12" s="307" t="s">
        <v>73</v>
      </c>
      <c r="C12" s="154">
        <f t="shared" si="3"/>
        <v>1841905</v>
      </c>
      <c r="D12" s="154">
        <f t="shared" si="3"/>
        <v>1858360</v>
      </c>
      <c r="E12" s="154">
        <f t="shared" si="3"/>
        <v>1869638</v>
      </c>
      <c r="F12" s="154">
        <f t="shared" si="3"/>
        <v>1883635</v>
      </c>
      <c r="G12" s="154">
        <f t="shared" si="3"/>
        <v>1900215</v>
      </c>
      <c r="H12" s="154">
        <f t="shared" si="3"/>
        <v>1914895</v>
      </c>
      <c r="I12" s="154">
        <f t="shared" si="3"/>
        <v>1929306</v>
      </c>
      <c r="J12" s="154">
        <f t="shared" si="3"/>
        <v>1946483</v>
      </c>
      <c r="K12" s="154">
        <f t="shared" si="3"/>
        <v>1960159</v>
      </c>
      <c r="L12" s="154">
        <f t="shared" si="3"/>
        <v>1970972</v>
      </c>
      <c r="M12" s="154">
        <f t="shared" si="3"/>
        <v>1984093</v>
      </c>
      <c r="N12" s="154">
        <f t="shared" si="3"/>
        <v>1998364</v>
      </c>
      <c r="O12" s="154">
        <f t="shared" si="3"/>
        <v>2017399</v>
      </c>
      <c r="P12" s="154">
        <f t="shared" si="3"/>
        <v>2031281</v>
      </c>
      <c r="Q12" s="154">
        <f t="shared" si="2"/>
        <v>2040322</v>
      </c>
      <c r="S12" s="70"/>
      <c r="T12" s="71"/>
    </row>
    <row r="13" spans="2:20" x14ac:dyDescent="0.25">
      <c r="B13" s="307" t="s">
        <v>74</v>
      </c>
      <c r="C13" s="154">
        <f t="shared" si="3"/>
        <v>989168</v>
      </c>
      <c r="D13" s="154">
        <f t="shared" si="3"/>
        <v>995728</v>
      </c>
      <c r="E13" s="154">
        <f t="shared" si="3"/>
        <v>1005187</v>
      </c>
      <c r="F13" s="154">
        <f t="shared" si="3"/>
        <v>1015129</v>
      </c>
      <c r="G13" s="154">
        <f t="shared" si="3"/>
        <v>1024007</v>
      </c>
      <c r="H13" s="154">
        <f t="shared" si="3"/>
        <v>1029860</v>
      </c>
      <c r="I13" s="154">
        <f t="shared" si="3"/>
        <v>1037295</v>
      </c>
      <c r="J13" s="154">
        <f t="shared" si="3"/>
        <v>1042019</v>
      </c>
      <c r="K13" s="154">
        <f t="shared" si="3"/>
        <v>1047323</v>
      </c>
      <c r="L13" s="154">
        <f t="shared" si="3"/>
        <v>1053202</v>
      </c>
      <c r="M13" s="154">
        <f t="shared" si="3"/>
        <v>1061118</v>
      </c>
      <c r="N13" s="154">
        <f t="shared" si="3"/>
        <v>1067164</v>
      </c>
      <c r="O13" s="154">
        <f t="shared" si="3"/>
        <v>1075446</v>
      </c>
      <c r="P13" s="154">
        <f t="shared" si="3"/>
        <v>1082291</v>
      </c>
      <c r="Q13" s="154">
        <f t="shared" si="2"/>
        <v>1087659</v>
      </c>
      <c r="S13" s="70"/>
      <c r="T13" s="71"/>
    </row>
    <row r="14" spans="2:20" x14ac:dyDescent="0.25">
      <c r="B14" s="307" t="s">
        <v>75</v>
      </c>
      <c r="C14" s="154">
        <f t="shared" si="3"/>
        <v>916261</v>
      </c>
      <c r="D14" s="154">
        <f t="shared" si="3"/>
        <v>926395</v>
      </c>
      <c r="E14" s="154">
        <f t="shared" si="3"/>
        <v>936104</v>
      </c>
      <c r="F14" s="154">
        <f t="shared" si="3"/>
        <v>945858</v>
      </c>
      <c r="G14" s="154">
        <f t="shared" si="3"/>
        <v>954709</v>
      </c>
      <c r="H14" s="154">
        <f t="shared" si="3"/>
        <v>961963</v>
      </c>
      <c r="I14" s="154">
        <f t="shared" si="3"/>
        <v>971204</v>
      </c>
      <c r="J14" s="154">
        <f t="shared" si="3"/>
        <v>980806</v>
      </c>
      <c r="K14" s="154">
        <f t="shared" si="3"/>
        <v>988249</v>
      </c>
      <c r="L14" s="154">
        <f t="shared" si="3"/>
        <v>995548</v>
      </c>
      <c r="M14" s="154">
        <f t="shared" si="3"/>
        <v>1005173</v>
      </c>
      <c r="N14" s="154">
        <f t="shared" si="3"/>
        <v>1017446</v>
      </c>
      <c r="O14" s="154">
        <f t="shared" si="3"/>
        <v>1029979</v>
      </c>
      <c r="P14" s="154">
        <f t="shared" si="3"/>
        <v>1043752</v>
      </c>
      <c r="Q14" s="154">
        <f t="shared" si="2"/>
        <v>1053486</v>
      </c>
      <c r="S14" s="70"/>
      <c r="T14" s="71"/>
    </row>
    <row r="15" spans="2:20" x14ac:dyDescent="0.25">
      <c r="B15" s="307" t="s">
        <v>76</v>
      </c>
      <c r="C15" s="154">
        <f t="shared" si="3"/>
        <v>1059641</v>
      </c>
      <c r="D15" s="154">
        <f t="shared" si="3"/>
        <v>1064194</v>
      </c>
      <c r="E15" s="154">
        <f t="shared" si="3"/>
        <v>1070390</v>
      </c>
      <c r="F15" s="154">
        <f t="shared" si="3"/>
        <v>1076819</v>
      </c>
      <c r="G15" s="154">
        <f t="shared" si="3"/>
        <v>1083651</v>
      </c>
      <c r="H15" s="154">
        <f t="shared" si="3"/>
        <v>1087139</v>
      </c>
      <c r="I15" s="154">
        <f t="shared" si="3"/>
        <v>1092653</v>
      </c>
      <c r="J15" s="154">
        <f t="shared" si="3"/>
        <v>1098265</v>
      </c>
      <c r="K15" s="154">
        <f t="shared" si="3"/>
        <v>1101831</v>
      </c>
      <c r="L15" s="154">
        <f t="shared" si="3"/>
        <v>1107031</v>
      </c>
      <c r="M15" s="154">
        <f t="shared" si="3"/>
        <v>1110826</v>
      </c>
      <c r="N15" s="154">
        <f t="shared" si="3"/>
        <v>1113912</v>
      </c>
      <c r="O15" s="154">
        <f t="shared" si="3"/>
        <v>1120089</v>
      </c>
      <c r="P15" s="154">
        <f t="shared" si="3"/>
        <v>1126203</v>
      </c>
      <c r="Q15" s="154">
        <f t="shared" si="2"/>
        <v>1131052</v>
      </c>
      <c r="S15" s="70"/>
      <c r="T15" s="71"/>
    </row>
    <row r="16" spans="2:20" x14ac:dyDescent="0.25">
      <c r="B16" s="307" t="s">
        <v>77</v>
      </c>
      <c r="C16" s="154">
        <f t="shared" si="3"/>
        <v>625446</v>
      </c>
      <c r="D16" s="154">
        <f t="shared" si="3"/>
        <v>629645</v>
      </c>
      <c r="E16" s="154">
        <f t="shared" si="3"/>
        <v>635344</v>
      </c>
      <c r="F16" s="154">
        <f t="shared" si="3"/>
        <v>640931</v>
      </c>
      <c r="G16" s="154">
        <f t="shared" si="3"/>
        <v>646353</v>
      </c>
      <c r="H16" s="154">
        <f t="shared" si="3"/>
        <v>649325</v>
      </c>
      <c r="I16" s="154">
        <f t="shared" si="3"/>
        <v>653029</v>
      </c>
      <c r="J16" s="154">
        <f t="shared" si="3"/>
        <v>657558</v>
      </c>
      <c r="K16" s="154">
        <f t="shared" si="3"/>
        <v>661424</v>
      </c>
      <c r="L16" s="154">
        <f t="shared" si="3"/>
        <v>664116</v>
      </c>
      <c r="M16" s="154">
        <f t="shared" si="3"/>
        <v>668279</v>
      </c>
      <c r="N16" s="154">
        <f t="shared" si="3"/>
        <v>672426</v>
      </c>
      <c r="O16" s="154">
        <f t="shared" si="3"/>
        <v>677651</v>
      </c>
      <c r="P16" s="154">
        <f t="shared" si="3"/>
        <v>684268</v>
      </c>
      <c r="Q16" s="154">
        <f t="shared" si="2"/>
        <v>690180</v>
      </c>
      <c r="S16" s="70"/>
      <c r="T16" s="71"/>
    </row>
    <row r="17" spans="2:20" x14ac:dyDescent="0.25">
      <c r="B17" s="307" t="s">
        <v>78</v>
      </c>
      <c r="C17" s="154">
        <f t="shared" si="3"/>
        <v>548660</v>
      </c>
      <c r="D17" s="154">
        <f t="shared" si="3"/>
        <v>551332</v>
      </c>
      <c r="E17" s="154">
        <f t="shared" si="3"/>
        <v>554700</v>
      </c>
      <c r="F17" s="154">
        <f t="shared" si="3"/>
        <v>558035</v>
      </c>
      <c r="G17" s="154">
        <f t="shared" si="3"/>
        <v>560790</v>
      </c>
      <c r="H17" s="154">
        <f t="shared" si="3"/>
        <v>562296</v>
      </c>
      <c r="I17" s="154">
        <f t="shared" si="3"/>
        <v>564080</v>
      </c>
      <c r="J17" s="154">
        <f t="shared" si="3"/>
        <v>566557</v>
      </c>
      <c r="K17" s="154">
        <f t="shared" si="3"/>
        <v>569301</v>
      </c>
      <c r="L17" s="154">
        <f t="shared" si="3"/>
        <v>572613</v>
      </c>
      <c r="M17" s="154">
        <f t="shared" si="3"/>
        <v>575993</v>
      </c>
      <c r="N17" s="154">
        <f t="shared" si="3"/>
        <v>579050</v>
      </c>
      <c r="O17" s="154">
        <f t="shared" si="3"/>
        <v>583491</v>
      </c>
      <c r="P17" s="154">
        <f t="shared" si="3"/>
        <v>588370</v>
      </c>
      <c r="Q17" s="154">
        <f t="shared" si="2"/>
        <v>592057</v>
      </c>
      <c r="S17" s="70"/>
      <c r="T17" s="71"/>
    </row>
    <row r="18" spans="2:20" x14ac:dyDescent="0.25">
      <c r="B18" s="390" t="s">
        <v>461</v>
      </c>
      <c r="C18" s="229">
        <f t="shared" si="3"/>
        <v>9910742</v>
      </c>
      <c r="D18" s="229">
        <f t="shared" si="3"/>
        <v>9979791</v>
      </c>
      <c r="E18" s="229">
        <f t="shared" si="3"/>
        <v>10048301</v>
      </c>
      <c r="F18" s="229">
        <f t="shared" si="3"/>
        <v>10120360</v>
      </c>
      <c r="G18" s="229">
        <f t="shared" si="3"/>
        <v>10201370</v>
      </c>
      <c r="H18" s="229">
        <f t="shared" si="3"/>
        <v>10262393</v>
      </c>
      <c r="I18" s="229">
        <f t="shared" si="3"/>
        <v>10334649</v>
      </c>
      <c r="J18" s="229">
        <f t="shared" si="3"/>
        <v>10407162</v>
      </c>
      <c r="K18" s="229">
        <f t="shared" si="3"/>
        <v>10468784</v>
      </c>
      <c r="L18" s="229">
        <f t="shared" si="3"/>
        <v>10528453</v>
      </c>
      <c r="M18" s="229">
        <f t="shared" si="3"/>
        <v>10600771</v>
      </c>
      <c r="N18" s="229">
        <f t="shared" si="3"/>
        <v>10676332</v>
      </c>
      <c r="O18" s="229">
        <f t="shared" si="3"/>
        <v>10772553</v>
      </c>
      <c r="P18" s="229">
        <f t="shared" si="3"/>
        <v>10863034</v>
      </c>
      <c r="Q18" s="229">
        <f t="shared" si="2"/>
        <v>10933452</v>
      </c>
      <c r="S18" s="70"/>
      <c r="T18" s="71"/>
    </row>
    <row r="19" spans="2:20" x14ac:dyDescent="0.25"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S19" s="70"/>
      <c r="T19" s="71"/>
    </row>
    <row r="21" spans="2:20" x14ac:dyDescent="0.25">
      <c r="B21" s="195" t="s">
        <v>92</v>
      </c>
      <c r="C21" s="38">
        <v>2004</v>
      </c>
      <c r="D21" s="38">
        <v>2005</v>
      </c>
      <c r="E21" s="38">
        <v>2006</v>
      </c>
      <c r="F21" s="38">
        <v>2007</v>
      </c>
      <c r="G21" s="38">
        <v>2008</v>
      </c>
      <c r="H21" s="38">
        <v>2009</v>
      </c>
      <c r="I21" s="38">
        <v>2010</v>
      </c>
      <c r="J21" s="38">
        <v>2011</v>
      </c>
      <c r="K21" s="38">
        <v>2012</v>
      </c>
      <c r="L21" s="38">
        <v>2013</v>
      </c>
      <c r="M21" s="38">
        <v>2014</v>
      </c>
      <c r="N21" s="196">
        <v>2015</v>
      </c>
      <c r="O21" s="38">
        <v>2016</v>
      </c>
      <c r="P21" s="38">
        <v>2017</v>
      </c>
      <c r="Q21" s="38">
        <v>2018</v>
      </c>
    </row>
    <row r="22" spans="2:20" x14ac:dyDescent="0.25">
      <c r="B22" s="193" t="s">
        <v>35</v>
      </c>
      <c r="C22" s="720">
        <v>118421</v>
      </c>
      <c r="D22" s="720">
        <v>119152</v>
      </c>
      <c r="E22" s="720">
        <v>120038</v>
      </c>
      <c r="F22" s="720">
        <v>120436</v>
      </c>
      <c r="G22" s="720">
        <v>121170</v>
      </c>
      <c r="H22" s="720">
        <v>121532</v>
      </c>
      <c r="I22" s="720">
        <v>122081</v>
      </c>
      <c r="J22" s="720">
        <v>122521</v>
      </c>
      <c r="K22" s="720">
        <v>122798</v>
      </c>
      <c r="L22" s="720">
        <v>123592</v>
      </c>
      <c r="M22" s="720">
        <v>124050</v>
      </c>
      <c r="N22" s="720">
        <v>124188</v>
      </c>
      <c r="O22" s="720">
        <v>124802</v>
      </c>
      <c r="P22" s="720">
        <v>125898</v>
      </c>
      <c r="Q22" s="721">
        <v>126678</v>
      </c>
    </row>
    <row r="23" spans="2:20" x14ac:dyDescent="0.25">
      <c r="B23" s="193" t="s">
        <v>41</v>
      </c>
      <c r="C23" s="720">
        <v>114105</v>
      </c>
      <c r="D23" s="720">
        <v>115020</v>
      </c>
      <c r="E23" s="720">
        <v>115704</v>
      </c>
      <c r="F23" s="720">
        <v>116301</v>
      </c>
      <c r="G23" s="720">
        <v>116971</v>
      </c>
      <c r="H23" s="720">
        <v>117875</v>
      </c>
      <c r="I23" s="720">
        <v>118566</v>
      </c>
      <c r="J23" s="720">
        <v>119522</v>
      </c>
      <c r="K23" s="720">
        <v>120120</v>
      </c>
      <c r="L23" s="720">
        <v>121546</v>
      </c>
      <c r="M23" s="720">
        <v>122490</v>
      </c>
      <c r="N23" s="720">
        <v>123577</v>
      </c>
      <c r="O23" s="720">
        <v>124513</v>
      </c>
      <c r="P23" s="720">
        <v>126164</v>
      </c>
      <c r="Q23" s="721">
        <v>127151</v>
      </c>
    </row>
    <row r="24" spans="2:20" x14ac:dyDescent="0.25">
      <c r="B24" s="193" t="s">
        <v>42</v>
      </c>
      <c r="C24" s="720">
        <v>110017</v>
      </c>
      <c r="D24" s="720">
        <v>110488</v>
      </c>
      <c r="E24" s="720">
        <v>110876</v>
      </c>
      <c r="F24" s="720">
        <v>111314</v>
      </c>
      <c r="G24" s="720">
        <v>112106</v>
      </c>
      <c r="H24" s="720">
        <v>112563</v>
      </c>
      <c r="I24" s="720">
        <v>112924</v>
      </c>
      <c r="J24" s="720">
        <v>113003</v>
      </c>
      <c r="K24" s="720">
        <v>113235</v>
      </c>
      <c r="L24" s="720">
        <v>113704</v>
      </c>
      <c r="M24" s="720">
        <v>114256</v>
      </c>
      <c r="N24" s="720">
        <v>114689</v>
      </c>
      <c r="O24" s="720">
        <v>115212</v>
      </c>
      <c r="P24" s="720">
        <v>116304</v>
      </c>
      <c r="Q24" s="721">
        <v>116839</v>
      </c>
    </row>
    <row r="25" spans="2:20" x14ac:dyDescent="0.25">
      <c r="B25" s="140" t="s">
        <v>24</v>
      </c>
      <c r="C25" s="54">
        <v>1002376</v>
      </c>
      <c r="D25" s="54">
        <v>1014650</v>
      </c>
      <c r="E25" s="54">
        <v>1020843</v>
      </c>
      <c r="F25" s="54">
        <v>1029021</v>
      </c>
      <c r="G25" s="54">
        <v>1038980</v>
      </c>
      <c r="H25" s="54">
        <v>1050072</v>
      </c>
      <c r="I25" s="54">
        <v>1061074</v>
      </c>
      <c r="J25" s="54">
        <v>1074283</v>
      </c>
      <c r="K25" s="54">
        <v>1085198</v>
      </c>
      <c r="L25" s="54">
        <v>1092190</v>
      </c>
      <c r="M25" s="54">
        <v>1101521</v>
      </c>
      <c r="N25" s="54">
        <v>1112950</v>
      </c>
      <c r="O25" s="54">
        <v>1128077</v>
      </c>
      <c r="P25" s="54">
        <v>1137123</v>
      </c>
      <c r="Q25" s="721">
        <v>1141374</v>
      </c>
    </row>
    <row r="26" spans="2:20" x14ac:dyDescent="0.25">
      <c r="B26" s="193" t="s">
        <v>49</v>
      </c>
      <c r="C26" s="720">
        <v>91664</v>
      </c>
      <c r="D26" s="720">
        <v>91721</v>
      </c>
      <c r="E26" s="720">
        <v>92266</v>
      </c>
      <c r="F26" s="720">
        <v>92741</v>
      </c>
      <c r="G26" s="720">
        <v>93341</v>
      </c>
      <c r="H26" s="720">
        <v>93511</v>
      </c>
      <c r="I26" s="720">
        <v>93935</v>
      </c>
      <c r="J26" s="720">
        <v>94132</v>
      </c>
      <c r="K26" s="720">
        <v>94608</v>
      </c>
      <c r="L26" s="720">
        <v>95105</v>
      </c>
      <c r="M26" s="720">
        <v>95836</v>
      </c>
      <c r="N26" s="720">
        <v>96458</v>
      </c>
      <c r="O26" s="720">
        <v>97562</v>
      </c>
      <c r="P26" s="720">
        <v>98977</v>
      </c>
      <c r="Q26" s="721">
        <v>100421</v>
      </c>
    </row>
    <row r="27" spans="2:20" x14ac:dyDescent="0.25">
      <c r="B27" s="193" t="s">
        <v>32</v>
      </c>
      <c r="C27" s="720">
        <v>73601</v>
      </c>
      <c r="D27" s="720">
        <v>73844</v>
      </c>
      <c r="E27" s="720">
        <v>74347</v>
      </c>
      <c r="F27" s="720">
        <v>74822</v>
      </c>
      <c r="G27" s="720">
        <v>75058</v>
      </c>
      <c r="H27" s="720">
        <v>75224</v>
      </c>
      <c r="I27" s="720">
        <v>75691</v>
      </c>
      <c r="J27" s="720">
        <v>76029</v>
      </c>
      <c r="K27" s="720">
        <v>76480</v>
      </c>
      <c r="L27" s="720">
        <v>76774</v>
      </c>
      <c r="M27" s="720">
        <v>77231</v>
      </c>
      <c r="N27" s="720">
        <v>77917</v>
      </c>
      <c r="O27" s="720">
        <v>78225</v>
      </c>
      <c r="P27" s="720">
        <v>79098</v>
      </c>
      <c r="Q27" s="721">
        <v>79530</v>
      </c>
    </row>
    <row r="28" spans="2:20" x14ac:dyDescent="0.25">
      <c r="B28" s="193" t="s">
        <v>56</v>
      </c>
      <c r="C28" s="720">
        <v>58090</v>
      </c>
      <c r="D28" s="720">
        <v>58551</v>
      </c>
      <c r="E28" s="720">
        <v>59770</v>
      </c>
      <c r="F28" s="720">
        <v>61036</v>
      </c>
      <c r="G28" s="720">
        <v>62176</v>
      </c>
      <c r="H28" s="720">
        <v>63399</v>
      </c>
      <c r="I28" s="720">
        <v>64475</v>
      </c>
      <c r="J28" s="720">
        <v>64615</v>
      </c>
      <c r="K28" s="720">
        <v>64855</v>
      </c>
      <c r="L28" s="720">
        <v>65831</v>
      </c>
      <c r="M28" s="720">
        <v>66454</v>
      </c>
      <c r="N28" s="720">
        <v>66876</v>
      </c>
      <c r="O28" s="720">
        <v>67709</v>
      </c>
      <c r="P28" s="720">
        <v>68488</v>
      </c>
      <c r="Q28" s="721">
        <v>69366</v>
      </c>
    </row>
    <row r="29" spans="2:20" x14ac:dyDescent="0.25">
      <c r="B29" s="140" t="s">
        <v>2</v>
      </c>
      <c r="C29" s="54">
        <v>90516</v>
      </c>
      <c r="D29" s="54">
        <v>91046</v>
      </c>
      <c r="E29" s="54">
        <v>91734</v>
      </c>
      <c r="F29" s="54">
        <v>92563</v>
      </c>
      <c r="G29" s="54">
        <v>93097</v>
      </c>
      <c r="H29" s="54">
        <v>93444</v>
      </c>
      <c r="I29" s="54">
        <v>93507</v>
      </c>
      <c r="J29" s="54">
        <v>93732</v>
      </c>
      <c r="K29" s="54">
        <v>94281</v>
      </c>
      <c r="L29" s="54">
        <v>94806</v>
      </c>
      <c r="M29" s="54">
        <v>95519</v>
      </c>
      <c r="N29" s="54">
        <v>95800</v>
      </c>
      <c r="O29" s="54">
        <v>96770</v>
      </c>
      <c r="P29" s="54">
        <v>97594</v>
      </c>
      <c r="Q29" s="721">
        <v>98662</v>
      </c>
    </row>
    <row r="30" spans="2:20" x14ac:dyDescent="0.25">
      <c r="B30" s="193" t="s">
        <v>45</v>
      </c>
      <c r="C30" s="720">
        <v>108085</v>
      </c>
      <c r="D30" s="720">
        <v>108290</v>
      </c>
      <c r="E30" s="720">
        <v>108254</v>
      </c>
      <c r="F30" s="720">
        <v>108272</v>
      </c>
      <c r="G30" s="720">
        <v>108730</v>
      </c>
      <c r="H30" s="720">
        <v>109217</v>
      </c>
      <c r="I30" s="720">
        <v>109252</v>
      </c>
      <c r="J30" s="720">
        <v>109749</v>
      </c>
      <c r="K30" s="720">
        <v>110568</v>
      </c>
      <c r="L30" s="720">
        <v>111077</v>
      </c>
      <c r="M30" s="720">
        <v>111534</v>
      </c>
      <c r="N30" s="720">
        <v>111837</v>
      </c>
      <c r="O30" s="720">
        <v>112116</v>
      </c>
      <c r="P30" s="720">
        <v>112718</v>
      </c>
      <c r="Q30" s="721">
        <v>113272</v>
      </c>
    </row>
    <row r="31" spans="2:20" x14ac:dyDescent="0.25">
      <c r="B31" s="140" t="s">
        <v>16</v>
      </c>
      <c r="C31" s="54">
        <v>94179</v>
      </c>
      <c r="D31" s="54">
        <v>94772</v>
      </c>
      <c r="E31" s="54">
        <v>94991</v>
      </c>
      <c r="F31" s="54">
        <v>95391</v>
      </c>
      <c r="G31" s="54">
        <v>95999</v>
      </c>
      <c r="H31" s="54">
        <v>96514</v>
      </c>
      <c r="I31" s="54">
        <v>96898</v>
      </c>
      <c r="J31" s="54">
        <v>97582</v>
      </c>
      <c r="K31" s="54">
        <v>97932</v>
      </c>
      <c r="L31" s="54">
        <v>98106</v>
      </c>
      <c r="M31" s="54">
        <v>98508</v>
      </c>
      <c r="N31" s="54">
        <v>98490</v>
      </c>
      <c r="O31" s="54">
        <v>98513</v>
      </c>
      <c r="P31" s="54">
        <v>99126</v>
      </c>
      <c r="Q31" s="721">
        <v>100109</v>
      </c>
    </row>
    <row r="32" spans="2:20" x14ac:dyDescent="0.25">
      <c r="B32" s="193" t="s">
        <v>50</v>
      </c>
      <c r="C32" s="720">
        <v>154740</v>
      </c>
      <c r="D32" s="720">
        <v>155768</v>
      </c>
      <c r="E32" s="720">
        <v>157153</v>
      </c>
      <c r="F32" s="720">
        <v>158667</v>
      </c>
      <c r="G32" s="720">
        <v>160509</v>
      </c>
      <c r="H32" s="720">
        <v>162330</v>
      </c>
      <c r="I32" s="720">
        <v>164346</v>
      </c>
      <c r="J32" s="720">
        <v>165876</v>
      </c>
      <c r="K32" s="720">
        <v>168370</v>
      </c>
      <c r="L32" s="720">
        <v>169993</v>
      </c>
      <c r="M32" s="720">
        <v>172548</v>
      </c>
      <c r="N32" s="720">
        <v>175167</v>
      </c>
      <c r="O32" s="720">
        <v>177378</v>
      </c>
      <c r="P32" s="720">
        <v>180387</v>
      </c>
      <c r="Q32" s="721">
        <v>182643</v>
      </c>
    </row>
    <row r="33" spans="2:17" x14ac:dyDescent="0.25">
      <c r="B33" s="193" t="s">
        <v>33</v>
      </c>
      <c r="C33" s="720">
        <v>100545</v>
      </c>
      <c r="D33" s="720">
        <v>101277</v>
      </c>
      <c r="E33" s="720">
        <v>101674</v>
      </c>
      <c r="F33" s="720">
        <v>102027</v>
      </c>
      <c r="G33" s="720">
        <v>102609</v>
      </c>
      <c r="H33" s="720">
        <v>103037</v>
      </c>
      <c r="I33" s="720">
        <v>103417</v>
      </c>
      <c r="J33" s="720">
        <v>103788</v>
      </c>
      <c r="K33" s="720">
        <v>103788</v>
      </c>
      <c r="L33" s="720">
        <v>104066</v>
      </c>
      <c r="M33" s="720">
        <v>104331</v>
      </c>
      <c r="N33" s="720">
        <v>104463</v>
      </c>
      <c r="O33" s="720">
        <v>104527</v>
      </c>
      <c r="P33" s="720">
        <v>104579</v>
      </c>
      <c r="Q33" s="721">
        <v>104628</v>
      </c>
    </row>
    <row r="34" spans="2:17" x14ac:dyDescent="0.25">
      <c r="B34" s="140" t="s">
        <v>26</v>
      </c>
      <c r="C34" s="54">
        <v>298174</v>
      </c>
      <c r="D34" s="54">
        <v>298386</v>
      </c>
      <c r="E34" s="54">
        <v>300129</v>
      </c>
      <c r="F34" s="54">
        <v>301429</v>
      </c>
      <c r="G34" s="54">
        <v>305186</v>
      </c>
      <c r="H34" s="54">
        <v>307393</v>
      </c>
      <c r="I34" s="54">
        <v>311674</v>
      </c>
      <c r="J34" s="54">
        <v>316915</v>
      </c>
      <c r="K34" s="54">
        <v>322504</v>
      </c>
      <c r="L34" s="54">
        <v>328423</v>
      </c>
      <c r="M34" s="54">
        <v>335018</v>
      </c>
      <c r="N34" s="54">
        <v>344288</v>
      </c>
      <c r="O34" s="54">
        <v>353215</v>
      </c>
      <c r="P34" s="54">
        <v>360149</v>
      </c>
      <c r="Q34" s="721">
        <v>366785</v>
      </c>
    </row>
    <row r="35" spans="2:17" x14ac:dyDescent="0.25">
      <c r="B35" s="193" t="s">
        <v>31</v>
      </c>
      <c r="C35" s="720">
        <v>234501</v>
      </c>
      <c r="D35" s="720">
        <v>236470</v>
      </c>
      <c r="E35" s="720">
        <v>238110</v>
      </c>
      <c r="F35" s="720">
        <v>239917</v>
      </c>
      <c r="G35" s="720">
        <v>241865</v>
      </c>
      <c r="H35" s="720">
        <v>243980</v>
      </c>
      <c r="I35" s="720">
        <v>247035</v>
      </c>
      <c r="J35" s="720">
        <v>248943</v>
      </c>
      <c r="K35" s="720">
        <v>250582</v>
      </c>
      <c r="L35" s="720">
        <v>251312</v>
      </c>
      <c r="M35" s="720">
        <v>252313</v>
      </c>
      <c r="N35" s="720">
        <v>253875</v>
      </c>
      <c r="O35" s="720">
        <v>256203</v>
      </c>
      <c r="P35" s="720">
        <v>257034</v>
      </c>
      <c r="Q35" s="721">
        <v>257174</v>
      </c>
    </row>
    <row r="36" spans="2:17" x14ac:dyDescent="0.25">
      <c r="B36" s="193" t="s">
        <v>37</v>
      </c>
      <c r="C36" s="720">
        <v>69536</v>
      </c>
      <c r="D36" s="720">
        <v>69509</v>
      </c>
      <c r="E36" s="720">
        <v>69526</v>
      </c>
      <c r="F36" s="720">
        <v>69850</v>
      </c>
      <c r="G36" s="720">
        <v>70450</v>
      </c>
      <c r="H36" s="720">
        <v>70705</v>
      </c>
      <c r="I36" s="720">
        <v>71030</v>
      </c>
      <c r="J36" s="720">
        <v>71104</v>
      </c>
      <c r="K36" s="720">
        <v>71386</v>
      </c>
      <c r="L36" s="720">
        <v>71372</v>
      </c>
      <c r="M36" s="720">
        <v>71420</v>
      </c>
      <c r="N36" s="720">
        <v>71301</v>
      </c>
      <c r="O36" s="720">
        <v>71477</v>
      </c>
      <c r="P36" s="720">
        <v>71849</v>
      </c>
      <c r="Q36" s="721">
        <v>71977</v>
      </c>
    </row>
    <row r="37" spans="2:17" x14ac:dyDescent="0.25">
      <c r="B37" s="140" t="s">
        <v>27</v>
      </c>
      <c r="C37" s="54">
        <v>306171</v>
      </c>
      <c r="D37" s="54">
        <v>307004</v>
      </c>
      <c r="E37" s="54">
        <v>307846</v>
      </c>
      <c r="F37" s="54">
        <v>308686</v>
      </c>
      <c r="G37" s="54">
        <v>310377</v>
      </c>
      <c r="H37" s="54">
        <v>311088</v>
      </c>
      <c r="I37" s="54">
        <v>312206</v>
      </c>
      <c r="J37" s="54">
        <v>313261</v>
      </c>
      <c r="K37" s="54">
        <v>313570</v>
      </c>
      <c r="L37" s="54">
        <v>314357</v>
      </c>
      <c r="M37" s="54">
        <v>315653</v>
      </c>
      <c r="N37" s="54">
        <v>316331</v>
      </c>
      <c r="O37" s="54">
        <v>317558</v>
      </c>
      <c r="P37" s="54">
        <v>319419</v>
      </c>
      <c r="Q37" s="721">
        <v>320626</v>
      </c>
    </row>
    <row r="38" spans="2:17" x14ac:dyDescent="0.25">
      <c r="B38" s="193" t="s">
        <v>57</v>
      </c>
      <c r="C38" s="720">
        <v>134889</v>
      </c>
      <c r="D38" s="720">
        <v>135473</v>
      </c>
      <c r="E38" s="720">
        <v>135960</v>
      </c>
      <c r="F38" s="720">
        <v>136939</v>
      </c>
      <c r="G38" s="720">
        <v>137466</v>
      </c>
      <c r="H38" s="720">
        <v>137140</v>
      </c>
      <c r="I38" s="720">
        <v>137251</v>
      </c>
      <c r="J38" s="720">
        <v>136683</v>
      </c>
      <c r="K38" s="720">
        <v>136651</v>
      </c>
      <c r="L38" s="720">
        <v>136799</v>
      </c>
      <c r="M38" s="720">
        <v>137722</v>
      </c>
      <c r="N38" s="720">
        <v>138068</v>
      </c>
      <c r="O38" s="720">
        <v>138743</v>
      </c>
      <c r="P38" s="720">
        <v>139718</v>
      </c>
      <c r="Q38" s="721">
        <v>140741</v>
      </c>
    </row>
    <row r="39" spans="2:17" x14ac:dyDescent="0.25">
      <c r="B39" s="140" t="s">
        <v>17</v>
      </c>
      <c r="C39" s="54">
        <v>106800</v>
      </c>
      <c r="D39" s="54">
        <v>107609</v>
      </c>
      <c r="E39" s="54">
        <v>108466</v>
      </c>
      <c r="F39" s="54">
        <v>109776</v>
      </c>
      <c r="G39" s="54">
        <v>111191</v>
      </c>
      <c r="H39" s="54">
        <v>112033</v>
      </c>
      <c r="I39" s="54">
        <v>112979</v>
      </c>
      <c r="J39" s="54">
        <v>113858</v>
      </c>
      <c r="K39" s="54">
        <v>114487</v>
      </c>
      <c r="L39" s="54">
        <v>114940</v>
      </c>
      <c r="M39" s="54">
        <v>115720</v>
      </c>
      <c r="N39" s="54">
        <v>116196</v>
      </c>
      <c r="O39" s="54">
        <v>116937</v>
      </c>
      <c r="P39" s="54">
        <v>117552</v>
      </c>
      <c r="Q39" s="721">
        <v>118574</v>
      </c>
    </row>
    <row r="40" spans="2:17" x14ac:dyDescent="0.25">
      <c r="B40" s="193" t="s">
        <v>38</v>
      </c>
      <c r="C40" s="720">
        <v>110068</v>
      </c>
      <c r="D40" s="720">
        <v>110102</v>
      </c>
      <c r="E40" s="720">
        <v>109979</v>
      </c>
      <c r="F40" s="720">
        <v>110184</v>
      </c>
      <c r="G40" s="720">
        <v>110809</v>
      </c>
      <c r="H40" s="720">
        <v>111283</v>
      </c>
      <c r="I40" s="720">
        <v>111739</v>
      </c>
      <c r="J40" s="720">
        <v>112249</v>
      </c>
      <c r="K40" s="720">
        <v>112833</v>
      </c>
      <c r="L40" s="720">
        <v>113246</v>
      </c>
      <c r="M40" s="720">
        <v>114155</v>
      </c>
      <c r="N40" s="720">
        <v>114684</v>
      </c>
      <c r="O40" s="720">
        <v>115112</v>
      </c>
      <c r="P40" s="720">
        <v>115314</v>
      </c>
      <c r="Q40" s="721">
        <v>115490</v>
      </c>
    </row>
    <row r="41" spans="2:17" x14ac:dyDescent="0.25">
      <c r="B41" s="193" t="s">
        <v>46</v>
      </c>
      <c r="C41" s="720">
        <v>111847</v>
      </c>
      <c r="D41" s="720">
        <v>111919</v>
      </c>
      <c r="E41" s="720">
        <v>111699</v>
      </c>
      <c r="F41" s="720">
        <v>111924</v>
      </c>
      <c r="G41" s="720">
        <v>112293</v>
      </c>
      <c r="H41" s="720">
        <v>112688</v>
      </c>
      <c r="I41" s="720">
        <v>113066</v>
      </c>
      <c r="J41" s="720">
        <v>113741</v>
      </c>
      <c r="K41" s="720">
        <v>114061</v>
      </c>
      <c r="L41" s="720">
        <v>114974</v>
      </c>
      <c r="M41" s="720">
        <v>115815</v>
      </c>
      <c r="N41" s="720">
        <v>116142</v>
      </c>
      <c r="O41" s="720">
        <v>116746</v>
      </c>
      <c r="P41" s="720">
        <v>117128</v>
      </c>
      <c r="Q41" s="721">
        <v>117786</v>
      </c>
    </row>
    <row r="42" spans="2:17" x14ac:dyDescent="0.25">
      <c r="B42" s="193" t="s">
        <v>51</v>
      </c>
      <c r="C42" s="720">
        <v>79860</v>
      </c>
      <c r="D42" s="720">
        <v>80486</v>
      </c>
      <c r="E42" s="720">
        <v>81492</v>
      </c>
      <c r="F42" s="720">
        <v>82593</v>
      </c>
      <c r="G42" s="720">
        <v>83417</v>
      </c>
      <c r="H42" s="720">
        <v>84132</v>
      </c>
      <c r="I42" s="720">
        <v>84849</v>
      </c>
      <c r="J42" s="720">
        <v>85699</v>
      </c>
      <c r="K42" s="720">
        <v>86368</v>
      </c>
      <c r="L42" s="720">
        <v>87426</v>
      </c>
      <c r="M42" s="720">
        <v>87935</v>
      </c>
      <c r="N42" s="720">
        <v>89144</v>
      </c>
      <c r="O42" s="720">
        <v>90251</v>
      </c>
      <c r="P42" s="720">
        <v>91461</v>
      </c>
      <c r="Q42" s="721">
        <v>92499</v>
      </c>
    </row>
    <row r="43" spans="2:17" x14ac:dyDescent="0.25">
      <c r="B43" s="193" t="s">
        <v>1</v>
      </c>
      <c r="C43" s="720">
        <v>176033</v>
      </c>
      <c r="D43" s="720">
        <v>176587</v>
      </c>
      <c r="E43" s="720">
        <v>178103</v>
      </c>
      <c r="F43" s="720">
        <v>179930</v>
      </c>
      <c r="G43" s="720">
        <v>181791</v>
      </c>
      <c r="H43" s="720">
        <v>182367</v>
      </c>
      <c r="I43" s="720">
        <v>182865</v>
      </c>
      <c r="J43" s="720">
        <v>183619</v>
      </c>
      <c r="K43" s="720">
        <v>185197</v>
      </c>
      <c r="L43" s="720">
        <v>186389</v>
      </c>
      <c r="M43" s="720">
        <v>187737</v>
      </c>
      <c r="N43" s="720">
        <v>188522</v>
      </c>
      <c r="O43" s="720">
        <v>189532</v>
      </c>
      <c r="P43" s="720">
        <v>191041</v>
      </c>
      <c r="Q43" s="721">
        <v>192107</v>
      </c>
    </row>
    <row r="44" spans="2:17" x14ac:dyDescent="0.25">
      <c r="B44" s="193" t="s">
        <v>39</v>
      </c>
      <c r="C44" s="720">
        <v>89261</v>
      </c>
      <c r="D44" s="720">
        <v>89627</v>
      </c>
      <c r="E44" s="720">
        <v>90050</v>
      </c>
      <c r="F44" s="720">
        <v>90553</v>
      </c>
      <c r="G44" s="720">
        <v>90858</v>
      </c>
      <c r="H44" s="720">
        <v>91047</v>
      </c>
      <c r="I44" s="720">
        <v>91063</v>
      </c>
      <c r="J44" s="720">
        <v>90982</v>
      </c>
      <c r="K44" s="720">
        <v>91160</v>
      </c>
      <c r="L44" s="720">
        <v>91172</v>
      </c>
      <c r="M44" s="720">
        <v>91417</v>
      </c>
      <c r="N44" s="720">
        <v>91523</v>
      </c>
      <c r="O44" s="720">
        <v>91720</v>
      </c>
      <c r="P44" s="720">
        <v>92063</v>
      </c>
      <c r="Q44" s="721">
        <v>92221</v>
      </c>
    </row>
    <row r="45" spans="2:17" x14ac:dyDescent="0.25">
      <c r="B45" s="193" t="s">
        <v>52</v>
      </c>
      <c r="C45" s="720">
        <v>101953</v>
      </c>
      <c r="D45" s="720">
        <v>102431</v>
      </c>
      <c r="E45" s="720">
        <v>102996</v>
      </c>
      <c r="F45" s="720">
        <v>103450</v>
      </c>
      <c r="G45" s="720">
        <v>104179</v>
      </c>
      <c r="H45" s="720">
        <v>104473</v>
      </c>
      <c r="I45" s="720">
        <v>104734</v>
      </c>
      <c r="J45" s="720">
        <v>105328</v>
      </c>
      <c r="K45" s="720">
        <v>105956</v>
      </c>
      <c r="L45" s="720">
        <v>106527</v>
      </c>
      <c r="M45" s="720">
        <v>107560</v>
      </c>
      <c r="N45" s="720">
        <v>108603</v>
      </c>
      <c r="O45" s="720">
        <v>109881</v>
      </c>
      <c r="P45" s="720">
        <v>111370</v>
      </c>
      <c r="Q45" s="721">
        <v>112423</v>
      </c>
    </row>
    <row r="46" spans="2:17" x14ac:dyDescent="0.25">
      <c r="B46" s="193" t="s">
        <v>48</v>
      </c>
      <c r="C46" s="720">
        <v>294127</v>
      </c>
      <c r="D46" s="720">
        <v>301543</v>
      </c>
      <c r="E46" s="720">
        <v>306548</v>
      </c>
      <c r="F46" s="720">
        <v>311303</v>
      </c>
      <c r="G46" s="720">
        <v>315473</v>
      </c>
      <c r="H46" s="720">
        <v>319708</v>
      </c>
      <c r="I46" s="720">
        <v>324912</v>
      </c>
      <c r="J46" s="720">
        <v>329627</v>
      </c>
      <c r="K46" s="720">
        <v>332067</v>
      </c>
      <c r="L46" s="720">
        <v>334631</v>
      </c>
      <c r="M46" s="720">
        <v>338491</v>
      </c>
      <c r="N46" s="720">
        <v>344036</v>
      </c>
      <c r="O46" s="720">
        <v>349513</v>
      </c>
      <c r="P46" s="720">
        <v>353540</v>
      </c>
      <c r="Q46" s="721">
        <v>355218</v>
      </c>
    </row>
    <row r="47" spans="2:17" x14ac:dyDescent="0.25">
      <c r="B47" s="140" t="s">
        <v>18</v>
      </c>
      <c r="C47" s="54">
        <v>95580</v>
      </c>
      <c r="D47" s="54">
        <v>96307</v>
      </c>
      <c r="E47" s="54">
        <v>97432</v>
      </c>
      <c r="F47" s="54">
        <v>98528</v>
      </c>
      <c r="G47" s="54">
        <v>99490</v>
      </c>
      <c r="H47" s="54">
        <v>100012</v>
      </c>
      <c r="I47" s="54">
        <v>100424</v>
      </c>
      <c r="J47" s="54">
        <v>100911</v>
      </c>
      <c r="K47" s="54">
        <v>101175</v>
      </c>
      <c r="L47" s="54">
        <v>101716</v>
      </c>
      <c r="M47" s="54">
        <v>102062</v>
      </c>
      <c r="N47" s="54">
        <v>102566</v>
      </c>
      <c r="O47" s="54">
        <v>102831</v>
      </c>
      <c r="P47" s="54">
        <v>103507</v>
      </c>
      <c r="Q47" s="721">
        <v>103965</v>
      </c>
    </row>
    <row r="48" spans="2:17" x14ac:dyDescent="0.25">
      <c r="B48" s="193" t="s">
        <v>58</v>
      </c>
      <c r="C48" s="720">
        <v>87746</v>
      </c>
      <c r="D48" s="720">
        <v>88603</v>
      </c>
      <c r="E48" s="720">
        <v>89433</v>
      </c>
      <c r="F48" s="720">
        <v>89873</v>
      </c>
      <c r="G48" s="720">
        <v>90207</v>
      </c>
      <c r="H48" s="720">
        <v>90813</v>
      </c>
      <c r="I48" s="720">
        <v>92188</v>
      </c>
      <c r="J48" s="720">
        <v>93085</v>
      </c>
      <c r="K48" s="720">
        <v>94535</v>
      </c>
      <c r="L48" s="720">
        <v>95371</v>
      </c>
      <c r="M48" s="720">
        <v>95910</v>
      </c>
      <c r="N48" s="720">
        <v>96641</v>
      </c>
      <c r="O48" s="720">
        <v>97385</v>
      </c>
      <c r="P48" s="720">
        <v>98438</v>
      </c>
      <c r="Q48" s="721">
        <v>99039</v>
      </c>
    </row>
    <row r="49" spans="2:17" x14ac:dyDescent="0.25">
      <c r="B49" s="193" t="s">
        <v>3</v>
      </c>
      <c r="C49" s="720">
        <v>73166</v>
      </c>
      <c r="D49" s="720">
        <v>73425</v>
      </c>
      <c r="E49" s="720">
        <v>73748</v>
      </c>
      <c r="F49" s="720">
        <v>74020</v>
      </c>
      <c r="G49" s="720">
        <v>74192</v>
      </c>
      <c r="H49" s="720">
        <v>74141</v>
      </c>
      <c r="I49" s="720">
        <v>74542</v>
      </c>
      <c r="J49" s="720">
        <v>74706</v>
      </c>
      <c r="K49" s="720">
        <v>75090</v>
      </c>
      <c r="L49" s="720">
        <v>75560</v>
      </c>
      <c r="M49" s="720">
        <v>76224</v>
      </c>
      <c r="N49" s="720">
        <v>76136</v>
      </c>
      <c r="O49" s="720">
        <v>76555</v>
      </c>
      <c r="P49" s="720">
        <v>77165</v>
      </c>
      <c r="Q49" s="721">
        <v>78113</v>
      </c>
    </row>
    <row r="50" spans="2:17" x14ac:dyDescent="0.25">
      <c r="B50" s="193" t="s">
        <v>43</v>
      </c>
      <c r="C50" s="720">
        <v>99706</v>
      </c>
      <c r="D50" s="720">
        <v>100413</v>
      </c>
      <c r="E50" s="720">
        <v>101347</v>
      </c>
      <c r="F50" s="720">
        <v>102139</v>
      </c>
      <c r="G50" s="720">
        <v>103269</v>
      </c>
      <c r="H50" s="720">
        <v>103711</v>
      </c>
      <c r="I50" s="720">
        <v>104120</v>
      </c>
      <c r="J50" s="720">
        <v>104551</v>
      </c>
      <c r="K50" s="720">
        <v>104812</v>
      </c>
      <c r="L50" s="720">
        <v>105334</v>
      </c>
      <c r="M50" s="720">
        <v>105972</v>
      </c>
      <c r="N50" s="720">
        <v>106780</v>
      </c>
      <c r="O50" s="720">
        <v>107880</v>
      </c>
      <c r="P50" s="720">
        <v>108576</v>
      </c>
      <c r="Q50" s="721">
        <v>108841</v>
      </c>
    </row>
    <row r="51" spans="2:17" x14ac:dyDescent="0.25">
      <c r="B51" s="193" t="s">
        <v>53</v>
      </c>
      <c r="C51" s="720">
        <v>48618</v>
      </c>
      <c r="D51" s="720">
        <v>48605</v>
      </c>
      <c r="E51" s="720">
        <v>48724</v>
      </c>
      <c r="F51" s="720">
        <v>49153</v>
      </c>
      <c r="G51" s="720">
        <v>49287</v>
      </c>
      <c r="H51" s="720">
        <v>49481</v>
      </c>
      <c r="I51" s="720">
        <v>50077</v>
      </c>
      <c r="J51" s="720">
        <v>50495</v>
      </c>
      <c r="K51" s="720">
        <v>50785</v>
      </c>
      <c r="L51" s="720">
        <v>50868</v>
      </c>
      <c r="M51" s="720">
        <v>51012</v>
      </c>
      <c r="N51" s="720">
        <v>50956</v>
      </c>
      <c r="O51" s="720">
        <v>50967</v>
      </c>
      <c r="P51" s="720">
        <v>50873</v>
      </c>
      <c r="Q51" s="721">
        <v>51100</v>
      </c>
    </row>
    <row r="52" spans="2:17" x14ac:dyDescent="0.25">
      <c r="B52" s="193" t="s">
        <v>44</v>
      </c>
      <c r="C52" s="720">
        <v>109776</v>
      </c>
      <c r="D52" s="720">
        <v>110553</v>
      </c>
      <c r="E52" s="720">
        <v>111534</v>
      </c>
      <c r="F52" s="720">
        <v>112471</v>
      </c>
      <c r="G52" s="720">
        <v>113309</v>
      </c>
      <c r="H52" s="720">
        <v>113914</v>
      </c>
      <c r="I52" s="720">
        <v>114596</v>
      </c>
      <c r="J52" s="720">
        <v>114982</v>
      </c>
      <c r="K52" s="720">
        <v>115851</v>
      </c>
      <c r="L52" s="720">
        <v>116878</v>
      </c>
      <c r="M52" s="720">
        <v>117859</v>
      </c>
      <c r="N52" s="720">
        <v>118695</v>
      </c>
      <c r="O52" s="720">
        <v>119848</v>
      </c>
      <c r="P52" s="720">
        <v>120965</v>
      </c>
      <c r="Q52" s="721">
        <v>121566</v>
      </c>
    </row>
    <row r="53" spans="2:17" x14ac:dyDescent="0.25">
      <c r="B53" s="193" t="s">
        <v>19</v>
      </c>
      <c r="C53" s="720">
        <v>123076</v>
      </c>
      <c r="D53" s="720">
        <v>123170</v>
      </c>
      <c r="E53" s="720">
        <v>123191</v>
      </c>
      <c r="F53" s="720">
        <v>123526</v>
      </c>
      <c r="G53" s="720">
        <v>123213</v>
      </c>
      <c r="H53" s="720">
        <v>123073</v>
      </c>
      <c r="I53" s="720">
        <v>123351</v>
      </c>
      <c r="J53" s="720">
        <v>123878</v>
      </c>
      <c r="K53" s="720">
        <v>124104</v>
      </c>
      <c r="L53" s="720">
        <v>125184</v>
      </c>
      <c r="M53" s="720">
        <v>125978</v>
      </c>
      <c r="N53" s="720">
        <v>126863</v>
      </c>
      <c r="O53" s="720">
        <v>128126</v>
      </c>
      <c r="P53" s="720">
        <v>128963</v>
      </c>
      <c r="Q53" s="721">
        <v>129490</v>
      </c>
    </row>
    <row r="54" spans="2:17" x14ac:dyDescent="0.25">
      <c r="B54" s="193" t="s">
        <v>34</v>
      </c>
      <c r="C54" s="720">
        <v>97532</v>
      </c>
      <c r="D54" s="720">
        <v>97666</v>
      </c>
      <c r="E54" s="720">
        <v>97740</v>
      </c>
      <c r="F54" s="720">
        <v>98067</v>
      </c>
      <c r="G54" s="720">
        <v>98261</v>
      </c>
      <c r="H54" s="720">
        <v>98474</v>
      </c>
      <c r="I54" s="720">
        <v>98832</v>
      </c>
      <c r="J54" s="720">
        <v>99100</v>
      </c>
      <c r="K54" s="720">
        <v>99347</v>
      </c>
      <c r="L54" s="720">
        <v>99306</v>
      </c>
      <c r="M54" s="720">
        <v>99383</v>
      </c>
      <c r="N54" s="720">
        <v>99661</v>
      </c>
      <c r="O54" s="720">
        <v>100450</v>
      </c>
      <c r="P54" s="720">
        <v>100780</v>
      </c>
      <c r="Q54" s="721">
        <v>101125</v>
      </c>
    </row>
    <row r="55" spans="2:17" x14ac:dyDescent="0.25">
      <c r="B55" s="193" t="s">
        <v>63</v>
      </c>
      <c r="C55" s="720">
        <v>158542</v>
      </c>
      <c r="D55" s="720">
        <v>158725</v>
      </c>
      <c r="E55" s="720">
        <v>158610</v>
      </c>
      <c r="F55" s="720">
        <v>158589</v>
      </c>
      <c r="G55" s="720">
        <v>158708</v>
      </c>
      <c r="H55" s="720">
        <v>158689</v>
      </c>
      <c r="I55" s="720">
        <v>158951</v>
      </c>
      <c r="J55" s="720">
        <v>159735</v>
      </c>
      <c r="K55" s="720">
        <v>159788</v>
      </c>
      <c r="L55" s="720">
        <v>159963</v>
      </c>
      <c r="M55" s="720">
        <v>160019</v>
      </c>
      <c r="N55" s="720">
        <v>159971</v>
      </c>
      <c r="O55" s="720">
        <v>159828</v>
      </c>
      <c r="P55" s="720">
        <v>159826</v>
      </c>
      <c r="Q55" s="721">
        <v>159821</v>
      </c>
    </row>
    <row r="56" spans="2:17" x14ac:dyDescent="0.25">
      <c r="B56" s="193" t="s">
        <v>59</v>
      </c>
      <c r="C56" s="720">
        <v>99943</v>
      </c>
      <c r="D56" s="720">
        <v>100710</v>
      </c>
      <c r="E56" s="720">
        <v>102275</v>
      </c>
      <c r="F56" s="720">
        <v>103844</v>
      </c>
      <c r="G56" s="720">
        <v>105495</v>
      </c>
      <c r="H56" s="720">
        <v>106456</v>
      </c>
      <c r="I56" s="720">
        <v>107478</v>
      </c>
      <c r="J56" s="720">
        <v>108518</v>
      </c>
      <c r="K56" s="720">
        <v>109311</v>
      </c>
      <c r="L56" s="720">
        <v>109935</v>
      </c>
      <c r="M56" s="720">
        <v>111197</v>
      </c>
      <c r="N56" s="720">
        <v>112186</v>
      </c>
      <c r="O56" s="720">
        <v>113644</v>
      </c>
      <c r="P56" s="720">
        <v>115230</v>
      </c>
      <c r="Q56" s="721">
        <v>115985</v>
      </c>
    </row>
    <row r="57" spans="2:17" x14ac:dyDescent="0.25">
      <c r="B57" s="193" t="s">
        <v>64</v>
      </c>
      <c r="C57" s="720">
        <v>158211</v>
      </c>
      <c r="D57" s="720">
        <v>159679</v>
      </c>
      <c r="E57" s="720">
        <v>161163</v>
      </c>
      <c r="F57" s="720">
        <v>162801</v>
      </c>
      <c r="G57" s="720">
        <v>164519</v>
      </c>
      <c r="H57" s="720">
        <v>165572</v>
      </c>
      <c r="I57" s="720">
        <v>166539</v>
      </c>
      <c r="J57" s="720">
        <v>167516</v>
      </c>
      <c r="K57" s="720">
        <v>168351</v>
      </c>
      <c r="L57" s="720">
        <v>168716</v>
      </c>
      <c r="M57" s="720">
        <v>169213</v>
      </c>
      <c r="N57" s="720">
        <v>169843</v>
      </c>
      <c r="O57" s="720">
        <v>170807</v>
      </c>
      <c r="P57" s="720">
        <v>171294</v>
      </c>
      <c r="Q57" s="721">
        <v>172005</v>
      </c>
    </row>
    <row r="58" spans="2:17" x14ac:dyDescent="0.25">
      <c r="B58" s="140" t="s">
        <v>8</v>
      </c>
      <c r="C58" s="54">
        <v>61769</v>
      </c>
      <c r="D58" s="54">
        <v>61894</v>
      </c>
      <c r="E58" s="54">
        <v>61920</v>
      </c>
      <c r="F58" s="54">
        <v>61839</v>
      </c>
      <c r="G58" s="54">
        <v>61968</v>
      </c>
      <c r="H58" s="54">
        <v>62124</v>
      </c>
      <c r="I58" s="54">
        <v>62066</v>
      </c>
      <c r="J58" s="54">
        <v>62089</v>
      </c>
      <c r="K58" s="54">
        <v>62206</v>
      </c>
      <c r="L58" s="54">
        <v>62119</v>
      </c>
      <c r="M58" s="54">
        <v>62448</v>
      </c>
      <c r="N58" s="54">
        <v>62765</v>
      </c>
      <c r="O58" s="54">
        <v>63193</v>
      </c>
      <c r="P58" s="54">
        <v>64069</v>
      </c>
      <c r="Q58" s="721">
        <v>64850</v>
      </c>
    </row>
    <row r="59" spans="2:17" x14ac:dyDescent="0.25">
      <c r="B59" s="193" t="s">
        <v>54</v>
      </c>
      <c r="C59" s="720">
        <v>88845</v>
      </c>
      <c r="D59" s="720">
        <v>89623</v>
      </c>
      <c r="E59" s="720">
        <v>90406</v>
      </c>
      <c r="F59" s="720">
        <v>91476</v>
      </c>
      <c r="G59" s="720">
        <v>92283</v>
      </c>
      <c r="H59" s="720">
        <v>92728</v>
      </c>
      <c r="I59" s="720">
        <v>93165</v>
      </c>
      <c r="J59" s="720">
        <v>93670</v>
      </c>
      <c r="K59" s="720">
        <v>93985</v>
      </c>
      <c r="L59" s="720">
        <v>94716</v>
      </c>
      <c r="M59" s="720">
        <v>95731</v>
      </c>
      <c r="N59" s="720">
        <v>97098</v>
      </c>
      <c r="O59" s="720">
        <v>98436</v>
      </c>
      <c r="P59" s="720">
        <v>100109</v>
      </c>
      <c r="Q59" s="721">
        <v>102126</v>
      </c>
    </row>
    <row r="60" spans="2:17" x14ac:dyDescent="0.25">
      <c r="B60" s="193" t="s">
        <v>40</v>
      </c>
      <c r="C60" s="720">
        <v>279624</v>
      </c>
      <c r="D60" s="720">
        <v>284834</v>
      </c>
      <c r="E60" s="720">
        <v>286459</v>
      </c>
      <c r="F60" s="720">
        <v>288164</v>
      </c>
      <c r="G60" s="720">
        <v>290783</v>
      </c>
      <c r="H60" s="720">
        <v>294808</v>
      </c>
      <c r="I60" s="720">
        <v>299753</v>
      </c>
      <c r="J60" s="720">
        <v>303899</v>
      </c>
      <c r="K60" s="720">
        <v>308463</v>
      </c>
      <c r="L60" s="720">
        <v>310657</v>
      </c>
      <c r="M60" s="720">
        <v>314385</v>
      </c>
      <c r="N60" s="720">
        <v>318936</v>
      </c>
      <c r="O60" s="720">
        <v>324779</v>
      </c>
      <c r="P60" s="720">
        <v>329209</v>
      </c>
      <c r="Q60" s="721">
        <v>331069</v>
      </c>
    </row>
    <row r="61" spans="2:17" x14ac:dyDescent="0.25">
      <c r="B61" s="140" t="s">
        <v>9</v>
      </c>
      <c r="C61" s="54">
        <v>120668</v>
      </c>
      <c r="D61" s="54">
        <v>121048</v>
      </c>
      <c r="E61" s="54">
        <v>121787</v>
      </c>
      <c r="F61" s="54">
        <v>122661</v>
      </c>
      <c r="G61" s="54">
        <v>123868</v>
      </c>
      <c r="H61" s="54">
        <v>124330</v>
      </c>
      <c r="I61" s="54">
        <v>124759</v>
      </c>
      <c r="J61" s="54">
        <v>125409</v>
      </c>
      <c r="K61" s="54">
        <v>125867</v>
      </c>
      <c r="L61" s="54">
        <v>126118</v>
      </c>
      <c r="M61" s="54">
        <v>126309</v>
      </c>
      <c r="N61" s="54">
        <v>126603</v>
      </c>
      <c r="O61" s="54">
        <v>127674</v>
      </c>
      <c r="P61" s="54">
        <v>128659</v>
      </c>
      <c r="Q61" s="721">
        <v>128902</v>
      </c>
    </row>
    <row r="62" spans="2:17" x14ac:dyDescent="0.25">
      <c r="B62" s="193" t="s">
        <v>55</v>
      </c>
      <c r="C62" s="720">
        <v>56454</v>
      </c>
      <c r="D62" s="720">
        <v>56218</v>
      </c>
      <c r="E62" s="720">
        <v>56519</v>
      </c>
      <c r="F62" s="720">
        <v>56475</v>
      </c>
      <c r="G62" s="720">
        <v>56220</v>
      </c>
      <c r="H62" s="720">
        <v>55600</v>
      </c>
      <c r="I62" s="720">
        <v>55186</v>
      </c>
      <c r="J62" s="720">
        <v>55979</v>
      </c>
      <c r="K62" s="720">
        <v>56110</v>
      </c>
      <c r="L62" s="720">
        <v>56282</v>
      </c>
      <c r="M62" s="720">
        <v>56060</v>
      </c>
      <c r="N62" s="720">
        <v>55984</v>
      </c>
      <c r="O62" s="720">
        <v>55991</v>
      </c>
      <c r="P62" s="720">
        <v>57035</v>
      </c>
      <c r="Q62" s="721">
        <v>57056</v>
      </c>
    </row>
    <row r="63" spans="2:17" x14ac:dyDescent="0.25">
      <c r="B63" s="140" t="s">
        <v>4</v>
      </c>
      <c r="C63" s="54">
        <v>79654</v>
      </c>
      <c r="D63" s="54">
        <v>80110</v>
      </c>
      <c r="E63" s="54">
        <v>81077</v>
      </c>
      <c r="F63" s="54">
        <v>81762</v>
      </c>
      <c r="G63" s="54">
        <v>82713</v>
      </c>
      <c r="H63" s="54">
        <v>83102</v>
      </c>
      <c r="I63" s="54">
        <v>83570</v>
      </c>
      <c r="J63" s="54">
        <v>84318</v>
      </c>
      <c r="K63" s="54">
        <v>84444</v>
      </c>
      <c r="L63" s="54">
        <v>84505</v>
      </c>
      <c r="M63" s="54">
        <v>84505</v>
      </c>
      <c r="N63" s="54">
        <v>84821</v>
      </c>
      <c r="O63" s="54">
        <v>85088</v>
      </c>
      <c r="P63" s="54">
        <v>85204</v>
      </c>
      <c r="Q63" s="721">
        <v>84989</v>
      </c>
    </row>
    <row r="64" spans="2:17" x14ac:dyDescent="0.25">
      <c r="B64" s="140" t="s">
        <v>10</v>
      </c>
      <c r="C64" s="54">
        <v>89998</v>
      </c>
      <c r="D64" s="54">
        <v>91321</v>
      </c>
      <c r="E64" s="54">
        <v>93051</v>
      </c>
      <c r="F64" s="54">
        <v>94748</v>
      </c>
      <c r="G64" s="54">
        <v>96434</v>
      </c>
      <c r="H64" s="54">
        <v>97662</v>
      </c>
      <c r="I64" s="54">
        <v>99035</v>
      </c>
      <c r="J64" s="54">
        <v>100496</v>
      </c>
      <c r="K64" s="54">
        <v>101030</v>
      </c>
      <c r="L64" s="54">
        <v>101819</v>
      </c>
      <c r="M64" s="54">
        <v>103189</v>
      </c>
      <c r="N64" s="54">
        <v>104455</v>
      </c>
      <c r="O64" s="54">
        <v>105291</v>
      </c>
      <c r="P64" s="54">
        <v>106350</v>
      </c>
      <c r="Q64" s="721">
        <v>107194</v>
      </c>
    </row>
    <row r="65" spans="2:17" x14ac:dyDescent="0.25">
      <c r="B65" s="193" t="s">
        <v>47</v>
      </c>
      <c r="C65" s="720">
        <v>107430</v>
      </c>
      <c r="D65" s="720">
        <v>107832</v>
      </c>
      <c r="E65" s="720">
        <v>108413</v>
      </c>
      <c r="F65" s="720">
        <v>108909</v>
      </c>
      <c r="G65" s="720">
        <v>109393</v>
      </c>
      <c r="H65" s="720">
        <v>110137</v>
      </c>
      <c r="I65" s="720">
        <v>111121</v>
      </c>
      <c r="J65" s="720">
        <v>111248</v>
      </c>
      <c r="K65" s="720">
        <v>111520</v>
      </c>
      <c r="L65" s="720">
        <v>112910</v>
      </c>
      <c r="M65" s="720">
        <v>113690</v>
      </c>
      <c r="N65" s="720">
        <v>114497</v>
      </c>
      <c r="O65" s="720">
        <v>115168</v>
      </c>
      <c r="P65" s="720">
        <v>115996</v>
      </c>
      <c r="Q65" s="721">
        <v>117671</v>
      </c>
    </row>
    <row r="66" spans="2:17" x14ac:dyDescent="0.25">
      <c r="B66" s="140" t="s">
        <v>28</v>
      </c>
      <c r="C66" s="54">
        <v>288849</v>
      </c>
      <c r="D66" s="54">
        <v>290447</v>
      </c>
      <c r="E66" s="54">
        <v>292516</v>
      </c>
      <c r="F66" s="54">
        <v>294603</v>
      </c>
      <c r="G66" s="54">
        <v>298358</v>
      </c>
      <c r="H66" s="54">
        <v>302303</v>
      </c>
      <c r="I66" s="54">
        <v>306181</v>
      </c>
      <c r="J66" s="54">
        <v>309042</v>
      </c>
      <c r="K66" s="54">
        <v>311245</v>
      </c>
      <c r="L66" s="54">
        <v>313980</v>
      </c>
      <c r="M66" s="54">
        <v>316289</v>
      </c>
      <c r="N66" s="54">
        <v>319101</v>
      </c>
      <c r="O66" s="54">
        <v>322631</v>
      </c>
      <c r="P66" s="54">
        <v>325460</v>
      </c>
      <c r="Q66" s="721">
        <v>327378</v>
      </c>
    </row>
    <row r="67" spans="2:17" x14ac:dyDescent="0.25">
      <c r="B67" s="193" t="s">
        <v>14</v>
      </c>
      <c r="C67" s="720">
        <v>288810</v>
      </c>
      <c r="D67" s="720">
        <v>291523</v>
      </c>
      <c r="E67" s="720">
        <v>294531</v>
      </c>
      <c r="F67" s="720">
        <v>297633</v>
      </c>
      <c r="G67" s="720">
        <v>300473</v>
      </c>
      <c r="H67" s="720">
        <v>302069</v>
      </c>
      <c r="I67" s="720">
        <v>304523</v>
      </c>
      <c r="J67" s="720">
        <v>307108</v>
      </c>
      <c r="K67" s="720">
        <v>308416</v>
      </c>
      <c r="L67" s="720">
        <v>309085</v>
      </c>
      <c r="M67" s="720">
        <v>310774</v>
      </c>
      <c r="N67" s="720">
        <v>312227</v>
      </c>
      <c r="O67" s="720">
        <v>314392</v>
      </c>
      <c r="P67" s="720">
        <v>317459</v>
      </c>
      <c r="Q67" s="721">
        <v>320274</v>
      </c>
    </row>
    <row r="68" spans="2:17" x14ac:dyDescent="0.25">
      <c r="B68" s="140" t="s">
        <v>25</v>
      </c>
      <c r="C68" s="54">
        <v>201153</v>
      </c>
      <c r="D68" s="54">
        <v>201557</v>
      </c>
      <c r="E68" s="54">
        <v>202351</v>
      </c>
      <c r="F68" s="54">
        <v>203170</v>
      </c>
      <c r="G68" s="54">
        <v>204778</v>
      </c>
      <c r="H68" s="54">
        <v>205470</v>
      </c>
      <c r="I68" s="54">
        <v>206329</v>
      </c>
      <c r="J68" s="54">
        <v>206856</v>
      </c>
      <c r="K68" s="54">
        <v>207450</v>
      </c>
      <c r="L68" s="54">
        <v>209140</v>
      </c>
      <c r="M68" s="54">
        <v>210227</v>
      </c>
      <c r="N68" s="54">
        <v>210834</v>
      </c>
      <c r="O68" s="54">
        <v>212166</v>
      </c>
      <c r="P68" s="54">
        <v>213933</v>
      </c>
      <c r="Q68" s="721">
        <v>214909</v>
      </c>
    </row>
    <row r="69" spans="2:17" x14ac:dyDescent="0.25">
      <c r="B69" s="193" t="s">
        <v>36</v>
      </c>
      <c r="C69" s="720">
        <v>86506</v>
      </c>
      <c r="D69" s="720">
        <v>87832</v>
      </c>
      <c r="E69" s="720">
        <v>89295</v>
      </c>
      <c r="F69" s="720">
        <v>90655</v>
      </c>
      <c r="G69" s="720">
        <v>92023</v>
      </c>
      <c r="H69" s="720">
        <v>93015</v>
      </c>
      <c r="I69" s="720">
        <v>94095</v>
      </c>
      <c r="J69" s="720">
        <v>94915</v>
      </c>
      <c r="K69" s="720">
        <v>95934</v>
      </c>
      <c r="L69" s="720">
        <v>97111</v>
      </c>
      <c r="M69" s="720">
        <v>98395</v>
      </c>
      <c r="N69" s="720">
        <v>99345</v>
      </c>
      <c r="O69" s="720">
        <v>100421</v>
      </c>
      <c r="P69" s="720">
        <v>102385</v>
      </c>
      <c r="Q69" s="721">
        <v>104493</v>
      </c>
    </row>
    <row r="70" spans="2:17" x14ac:dyDescent="0.25">
      <c r="B70" s="193" t="s">
        <v>60</v>
      </c>
      <c r="C70" s="720">
        <v>80832</v>
      </c>
      <c r="D70" s="720">
        <v>81696</v>
      </c>
      <c r="E70" s="720">
        <v>83158</v>
      </c>
      <c r="F70" s="720">
        <v>84506</v>
      </c>
      <c r="G70" s="720">
        <v>85957</v>
      </c>
      <c r="H70" s="720">
        <v>86987</v>
      </c>
      <c r="I70" s="720">
        <v>87905</v>
      </c>
      <c r="J70" s="720">
        <v>88390</v>
      </c>
      <c r="K70" s="720">
        <v>88546</v>
      </c>
      <c r="L70" s="720">
        <v>89184</v>
      </c>
      <c r="M70" s="720">
        <v>90382</v>
      </c>
      <c r="N70" s="720">
        <v>91245</v>
      </c>
      <c r="O70" s="720">
        <v>92527</v>
      </c>
      <c r="P70" s="720">
        <v>93295</v>
      </c>
      <c r="Q70" s="721">
        <v>93980</v>
      </c>
    </row>
    <row r="71" spans="2:17" x14ac:dyDescent="0.25">
      <c r="B71" s="193" t="s">
        <v>61</v>
      </c>
      <c r="C71" s="720">
        <v>127129</v>
      </c>
      <c r="D71" s="720">
        <v>127665</v>
      </c>
      <c r="E71" s="720">
        <v>128966</v>
      </c>
      <c r="F71" s="720">
        <v>130196</v>
      </c>
      <c r="G71" s="720">
        <v>131218</v>
      </c>
      <c r="H71" s="720">
        <v>132188</v>
      </c>
      <c r="I71" s="720">
        <v>133144</v>
      </c>
      <c r="J71" s="720">
        <v>134125</v>
      </c>
      <c r="K71" s="720">
        <v>135212</v>
      </c>
      <c r="L71" s="720">
        <v>136612</v>
      </c>
      <c r="M71" s="720">
        <v>138339</v>
      </c>
      <c r="N71" s="720">
        <v>139376</v>
      </c>
      <c r="O71" s="720">
        <v>140900</v>
      </c>
      <c r="P71" s="720">
        <v>141662</v>
      </c>
      <c r="Q71" s="721">
        <v>141853</v>
      </c>
    </row>
    <row r="72" spans="2:17" x14ac:dyDescent="0.25">
      <c r="B72" s="193" t="s">
        <v>20</v>
      </c>
      <c r="C72" s="720">
        <v>106300</v>
      </c>
      <c r="D72" s="720">
        <v>106428</v>
      </c>
      <c r="E72" s="720">
        <v>106655</v>
      </c>
      <c r="F72" s="720">
        <v>107144</v>
      </c>
      <c r="G72" s="720">
        <v>107501</v>
      </c>
      <c r="H72" s="720">
        <v>107561</v>
      </c>
      <c r="I72" s="720">
        <v>108050</v>
      </c>
      <c r="J72" s="720">
        <v>108318</v>
      </c>
      <c r="K72" s="720">
        <v>108443</v>
      </c>
      <c r="L72" s="720">
        <v>110323</v>
      </c>
      <c r="M72" s="720">
        <v>110688</v>
      </c>
      <c r="N72" s="720">
        <v>110712</v>
      </c>
      <c r="O72" s="720">
        <v>111173</v>
      </c>
      <c r="P72" s="720">
        <v>111890</v>
      </c>
      <c r="Q72" s="721">
        <v>112126</v>
      </c>
    </row>
    <row r="73" spans="2:17" x14ac:dyDescent="0.25">
      <c r="B73" s="193" t="s">
        <v>21</v>
      </c>
      <c r="C73" s="720">
        <v>123224</v>
      </c>
      <c r="D73" s="720">
        <v>124361</v>
      </c>
      <c r="E73" s="720">
        <v>125620</v>
      </c>
      <c r="F73" s="720">
        <v>127055</v>
      </c>
      <c r="G73" s="720">
        <v>128320</v>
      </c>
      <c r="H73" s="720">
        <v>129041</v>
      </c>
      <c r="I73" s="720">
        <v>130001</v>
      </c>
      <c r="J73" s="720">
        <v>130895</v>
      </c>
      <c r="K73" s="720">
        <v>131554</v>
      </c>
      <c r="L73" s="720">
        <v>131984</v>
      </c>
      <c r="M73" s="720">
        <v>132044</v>
      </c>
      <c r="N73" s="720">
        <v>132220</v>
      </c>
      <c r="O73" s="720">
        <v>133664</v>
      </c>
      <c r="P73" s="720">
        <v>134764</v>
      </c>
      <c r="Q73" s="721">
        <v>135880</v>
      </c>
    </row>
    <row r="74" spans="2:17" x14ac:dyDescent="0.25">
      <c r="B74" s="193" t="s">
        <v>22</v>
      </c>
      <c r="C74" s="720">
        <v>94980</v>
      </c>
      <c r="D74" s="720">
        <v>95342</v>
      </c>
      <c r="E74" s="720">
        <v>95888</v>
      </c>
      <c r="F74" s="720">
        <v>96295</v>
      </c>
      <c r="G74" s="720">
        <v>96604</v>
      </c>
      <c r="H74" s="720">
        <v>96781</v>
      </c>
      <c r="I74" s="720">
        <v>96987</v>
      </c>
      <c r="J74" s="720">
        <v>97209</v>
      </c>
      <c r="K74" s="720">
        <v>97239</v>
      </c>
      <c r="L74" s="720">
        <v>97488</v>
      </c>
      <c r="M74" s="720">
        <v>97838</v>
      </c>
      <c r="N74" s="720">
        <v>98011</v>
      </c>
      <c r="O74" s="720">
        <v>98176</v>
      </c>
      <c r="P74" s="720">
        <v>98496</v>
      </c>
      <c r="Q74" s="721">
        <v>98397</v>
      </c>
    </row>
    <row r="75" spans="2:17" x14ac:dyDescent="0.25">
      <c r="B75" s="193" t="s">
        <v>15</v>
      </c>
      <c r="C75" s="720">
        <v>241078</v>
      </c>
      <c r="D75" s="720">
        <v>241481</v>
      </c>
      <c r="E75" s="720">
        <v>243069</v>
      </c>
      <c r="F75" s="720">
        <v>243697</v>
      </c>
      <c r="G75" s="720">
        <v>245509</v>
      </c>
      <c r="H75" s="720">
        <v>245869</v>
      </c>
      <c r="I75" s="720">
        <v>247381</v>
      </c>
      <c r="J75" s="720">
        <v>248719</v>
      </c>
      <c r="K75" s="720">
        <v>249792</v>
      </c>
      <c r="L75" s="720">
        <v>250194</v>
      </c>
      <c r="M75" s="720">
        <v>250956</v>
      </c>
      <c r="N75" s="720">
        <v>251746</v>
      </c>
      <c r="O75" s="720">
        <v>253659</v>
      </c>
      <c r="P75" s="720">
        <v>255378</v>
      </c>
      <c r="Q75" s="721">
        <v>255833</v>
      </c>
    </row>
    <row r="76" spans="2:17" x14ac:dyDescent="0.25">
      <c r="B76" s="140" t="s">
        <v>11</v>
      </c>
      <c r="C76" s="54">
        <v>113483</v>
      </c>
      <c r="D76" s="54">
        <v>114823</v>
      </c>
      <c r="E76" s="54">
        <v>116708</v>
      </c>
      <c r="F76" s="54">
        <v>118478</v>
      </c>
      <c r="G76" s="54">
        <v>119666</v>
      </c>
      <c r="H76" s="54">
        <v>119826</v>
      </c>
      <c r="I76" s="54">
        <v>120191</v>
      </c>
      <c r="J76" s="54">
        <v>120824</v>
      </c>
      <c r="K76" s="54">
        <v>120794</v>
      </c>
      <c r="L76" s="54">
        <v>121253</v>
      </c>
      <c r="M76" s="54">
        <v>121779</v>
      </c>
      <c r="N76" s="54">
        <v>122438</v>
      </c>
      <c r="O76" s="54">
        <v>123345</v>
      </c>
      <c r="P76" s="54">
        <v>125202</v>
      </c>
      <c r="Q76" s="721">
        <v>127580</v>
      </c>
    </row>
    <row r="77" spans="2:17" x14ac:dyDescent="0.25">
      <c r="B77" s="140" t="s">
        <v>23</v>
      </c>
      <c r="C77" s="54">
        <v>74424</v>
      </c>
      <c r="D77" s="54">
        <v>74724</v>
      </c>
      <c r="E77" s="54">
        <v>75078</v>
      </c>
      <c r="F77" s="54">
        <v>75407</v>
      </c>
      <c r="G77" s="54">
        <v>75824</v>
      </c>
      <c r="H77" s="54">
        <v>76255</v>
      </c>
      <c r="I77" s="54">
        <v>76582</v>
      </c>
      <c r="J77" s="54">
        <v>76895</v>
      </c>
      <c r="K77" s="54">
        <v>77105</v>
      </c>
      <c r="L77" s="54">
        <v>77096</v>
      </c>
      <c r="M77" s="54">
        <v>77032</v>
      </c>
      <c r="N77" s="54">
        <v>77108</v>
      </c>
      <c r="O77" s="54">
        <v>77010</v>
      </c>
      <c r="P77" s="54">
        <v>76527</v>
      </c>
      <c r="Q77" s="721">
        <v>76678</v>
      </c>
    </row>
    <row r="78" spans="2:17" x14ac:dyDescent="0.25">
      <c r="B78" s="193" t="s">
        <v>13</v>
      </c>
      <c r="C78" s="720">
        <v>160603</v>
      </c>
      <c r="D78" s="720">
        <v>161535</v>
      </c>
      <c r="E78" s="720">
        <v>162710</v>
      </c>
      <c r="F78" s="720">
        <v>163368</v>
      </c>
      <c r="G78" s="720">
        <v>164089</v>
      </c>
      <c r="H78" s="720">
        <v>164889</v>
      </c>
      <c r="I78" s="720">
        <v>165641</v>
      </c>
      <c r="J78" s="720">
        <v>166831</v>
      </c>
      <c r="K78" s="720">
        <v>167811</v>
      </c>
      <c r="L78" s="720">
        <v>168642</v>
      </c>
      <c r="M78" s="720">
        <v>169768</v>
      </c>
      <c r="N78" s="720">
        <v>171677</v>
      </c>
      <c r="O78" s="720">
        <v>173727</v>
      </c>
      <c r="P78" s="720">
        <v>175768</v>
      </c>
      <c r="Q78" s="721">
        <v>177799</v>
      </c>
    </row>
    <row r="79" spans="2:17" x14ac:dyDescent="0.25">
      <c r="B79" s="140" t="s">
        <v>29</v>
      </c>
      <c r="C79" s="54">
        <v>256702</v>
      </c>
      <c r="D79" s="54">
        <v>258172</v>
      </c>
      <c r="E79" s="54">
        <v>259454</v>
      </c>
      <c r="F79" s="54">
        <v>260939</v>
      </c>
      <c r="G79" s="54">
        <v>263034</v>
      </c>
      <c r="H79" s="54">
        <v>264774</v>
      </c>
      <c r="I79" s="54">
        <v>266834</v>
      </c>
      <c r="J79" s="54">
        <v>269524</v>
      </c>
      <c r="K79" s="54">
        <v>270844</v>
      </c>
      <c r="L79" s="54">
        <v>271955</v>
      </c>
      <c r="M79" s="54">
        <v>273933</v>
      </c>
      <c r="N79" s="54">
        <v>275880</v>
      </c>
      <c r="O79" s="54">
        <v>278887</v>
      </c>
      <c r="P79" s="54">
        <v>281293</v>
      </c>
      <c r="Q79" s="721">
        <v>283378</v>
      </c>
    </row>
    <row r="80" spans="2:17" x14ac:dyDescent="0.25">
      <c r="B80" s="140" t="s">
        <v>12</v>
      </c>
      <c r="C80" s="54">
        <v>132719</v>
      </c>
      <c r="D80" s="54">
        <v>134567</v>
      </c>
      <c r="E80" s="54">
        <v>135593</v>
      </c>
      <c r="F80" s="54">
        <v>136655</v>
      </c>
      <c r="G80" s="54">
        <v>137448</v>
      </c>
      <c r="H80" s="54">
        <v>138189</v>
      </c>
      <c r="I80" s="54">
        <v>138115</v>
      </c>
      <c r="J80" s="54">
        <v>137736</v>
      </c>
      <c r="K80" s="54">
        <v>138423</v>
      </c>
      <c r="L80" s="54">
        <v>138208</v>
      </c>
      <c r="M80" s="54">
        <v>138725</v>
      </c>
      <c r="N80" s="54">
        <v>138893</v>
      </c>
      <c r="O80" s="54">
        <v>139488</v>
      </c>
      <c r="P80" s="54">
        <v>140282</v>
      </c>
      <c r="Q80" s="721">
        <v>142484</v>
      </c>
    </row>
    <row r="81" spans="2:17" x14ac:dyDescent="0.25">
      <c r="B81" s="193" t="s">
        <v>62</v>
      </c>
      <c r="C81" s="720">
        <v>83786</v>
      </c>
      <c r="D81" s="720">
        <v>84626</v>
      </c>
      <c r="E81" s="720">
        <v>85852</v>
      </c>
      <c r="F81" s="720">
        <v>87345</v>
      </c>
      <c r="G81" s="720">
        <v>88261</v>
      </c>
      <c r="H81" s="720">
        <v>88616</v>
      </c>
      <c r="I81" s="720">
        <v>89364</v>
      </c>
      <c r="J81" s="720">
        <v>89352</v>
      </c>
      <c r="K81" s="720">
        <v>90074</v>
      </c>
      <c r="L81" s="720">
        <v>90791</v>
      </c>
      <c r="M81" s="720">
        <v>91882</v>
      </c>
      <c r="N81" s="720">
        <v>92958</v>
      </c>
      <c r="O81" s="720">
        <v>93903</v>
      </c>
      <c r="P81" s="720">
        <v>94340</v>
      </c>
      <c r="Q81" s="721">
        <v>94869</v>
      </c>
    </row>
    <row r="82" spans="2:17" x14ac:dyDescent="0.25">
      <c r="B82" s="140" t="s">
        <v>30</v>
      </c>
      <c r="C82" s="54">
        <v>240567</v>
      </c>
      <c r="D82" s="54">
        <v>241647</v>
      </c>
      <c r="E82" s="54">
        <v>242889</v>
      </c>
      <c r="F82" s="54">
        <v>243910</v>
      </c>
      <c r="G82" s="54">
        <v>245349</v>
      </c>
      <c r="H82" s="54">
        <v>246016</v>
      </c>
      <c r="I82" s="54">
        <v>247640</v>
      </c>
      <c r="J82" s="54">
        <v>249852</v>
      </c>
      <c r="K82" s="54">
        <v>251076</v>
      </c>
      <c r="L82" s="54">
        <v>251708</v>
      </c>
      <c r="M82" s="54">
        <v>253250</v>
      </c>
      <c r="N82" s="54">
        <v>255106</v>
      </c>
      <c r="O82" s="54">
        <v>258017</v>
      </c>
      <c r="P82" s="54">
        <v>259926</v>
      </c>
      <c r="Q82" s="721">
        <v>262008</v>
      </c>
    </row>
    <row r="83" spans="2:17" x14ac:dyDescent="0.25">
      <c r="B83" s="193" t="s">
        <v>5</v>
      </c>
      <c r="C83" s="720">
        <v>93843</v>
      </c>
      <c r="D83" s="720">
        <v>94470</v>
      </c>
      <c r="E83" s="720">
        <v>95024</v>
      </c>
      <c r="F83" s="720">
        <v>95532</v>
      </c>
      <c r="G83" s="720">
        <v>96416</v>
      </c>
      <c r="H83" s="720">
        <v>97117</v>
      </c>
      <c r="I83" s="720">
        <v>97655</v>
      </c>
      <c r="J83" s="720">
        <v>98679</v>
      </c>
      <c r="K83" s="720">
        <v>99622</v>
      </c>
      <c r="L83" s="720">
        <v>100363</v>
      </c>
      <c r="M83" s="720">
        <v>100739</v>
      </c>
      <c r="N83" s="720">
        <v>100985</v>
      </c>
      <c r="O83" s="720">
        <v>101927</v>
      </c>
      <c r="P83" s="720">
        <v>102314</v>
      </c>
      <c r="Q83" s="721">
        <v>101891</v>
      </c>
    </row>
    <row r="84" spans="2:17" x14ac:dyDescent="0.25">
      <c r="B84" s="193" t="s">
        <v>6</v>
      </c>
      <c r="C84" s="720">
        <v>114258</v>
      </c>
      <c r="D84" s="720">
        <v>114696</v>
      </c>
      <c r="E84" s="720">
        <v>115451</v>
      </c>
      <c r="F84" s="720">
        <v>116141</v>
      </c>
      <c r="G84" s="720">
        <v>116229</v>
      </c>
      <c r="H84" s="720">
        <v>116499</v>
      </c>
      <c r="I84" s="720">
        <v>116863</v>
      </c>
      <c r="J84" s="720">
        <v>117074</v>
      </c>
      <c r="K84" s="720">
        <v>117777</v>
      </c>
      <c r="L84" s="720">
        <v>118906</v>
      </c>
      <c r="M84" s="720">
        <v>120007</v>
      </c>
      <c r="N84" s="720">
        <v>121709</v>
      </c>
      <c r="O84" s="720">
        <v>123144</v>
      </c>
      <c r="P84" s="720">
        <v>125378</v>
      </c>
      <c r="Q84" s="721">
        <v>127340</v>
      </c>
    </row>
    <row r="85" spans="2:17" x14ac:dyDescent="0.25">
      <c r="B85" s="719" t="s">
        <v>7</v>
      </c>
      <c r="C85" s="722">
        <v>97223</v>
      </c>
      <c r="D85" s="722">
        <v>97585</v>
      </c>
      <c r="E85" s="722">
        <v>97666</v>
      </c>
      <c r="F85" s="722">
        <v>98017</v>
      </c>
      <c r="G85" s="722">
        <v>98143</v>
      </c>
      <c r="H85" s="722">
        <v>97993</v>
      </c>
      <c r="I85" s="722">
        <v>97943</v>
      </c>
      <c r="J85" s="722">
        <v>98048</v>
      </c>
      <c r="K85" s="722">
        <v>98087</v>
      </c>
      <c r="L85" s="722">
        <v>98473</v>
      </c>
      <c r="M85" s="722">
        <v>98999</v>
      </c>
      <c r="N85" s="722">
        <v>99599</v>
      </c>
      <c r="O85" s="722">
        <v>100007</v>
      </c>
      <c r="P85" s="722">
        <v>100715</v>
      </c>
      <c r="Q85" s="721">
        <v>101062</v>
      </c>
    </row>
    <row r="86" spans="2:17" x14ac:dyDescent="0.25">
      <c r="B86" s="228" t="s">
        <v>463</v>
      </c>
      <c r="C86" s="723">
        <f>SUM(C22:C85)</f>
        <v>9272366</v>
      </c>
      <c r="D86" s="723">
        <f t="shared" ref="D86:Q86" si="4">SUM(D22:D85)</f>
        <v>9337638</v>
      </c>
      <c r="E86" s="723">
        <f t="shared" si="4"/>
        <v>9401857</v>
      </c>
      <c r="F86" s="723">
        <f t="shared" si="4"/>
        <v>9468916</v>
      </c>
      <c r="G86" s="723">
        <f t="shared" si="4"/>
        <v>9544913</v>
      </c>
      <c r="H86" s="723">
        <f t="shared" si="4"/>
        <v>9603040</v>
      </c>
      <c r="I86" s="723">
        <f t="shared" si="4"/>
        <v>9672746</v>
      </c>
      <c r="J86" s="723">
        <f t="shared" si="4"/>
        <v>9741818</v>
      </c>
      <c r="K86" s="723">
        <f t="shared" si="4"/>
        <v>9801273</v>
      </c>
      <c r="L86" s="723">
        <f t="shared" si="4"/>
        <v>9858811</v>
      </c>
      <c r="M86" s="723">
        <f t="shared" si="4"/>
        <v>9928426</v>
      </c>
      <c r="N86" s="723">
        <f t="shared" si="4"/>
        <v>10001752</v>
      </c>
      <c r="O86" s="723">
        <f t="shared" si="4"/>
        <v>10095397</v>
      </c>
      <c r="P86" s="723">
        <f t="shared" si="4"/>
        <v>10182809</v>
      </c>
      <c r="Q86" s="723">
        <f t="shared" si="4"/>
        <v>10249413</v>
      </c>
    </row>
    <row r="87" spans="2:17" x14ac:dyDescent="0.25">
      <c r="B87" s="193" t="s">
        <v>70</v>
      </c>
      <c r="C87" s="720">
        <f t="shared" ref="C87:P87" si="5">C37+C66+C79+C82</f>
        <v>1092289</v>
      </c>
      <c r="D87" s="720">
        <f t="shared" si="5"/>
        <v>1097270</v>
      </c>
      <c r="E87" s="720">
        <f t="shared" si="5"/>
        <v>1102705</v>
      </c>
      <c r="F87" s="720">
        <f t="shared" si="5"/>
        <v>1108138</v>
      </c>
      <c r="G87" s="720">
        <f t="shared" si="5"/>
        <v>1117118</v>
      </c>
      <c r="H87" s="720">
        <f t="shared" si="5"/>
        <v>1124181</v>
      </c>
      <c r="I87" s="720">
        <f t="shared" si="5"/>
        <v>1132861</v>
      </c>
      <c r="J87" s="720">
        <f t="shared" si="5"/>
        <v>1141679</v>
      </c>
      <c r="K87" s="720">
        <f t="shared" si="5"/>
        <v>1146735</v>
      </c>
      <c r="L87" s="720">
        <f t="shared" si="5"/>
        <v>1152000</v>
      </c>
      <c r="M87" s="720">
        <f t="shared" si="5"/>
        <v>1159125</v>
      </c>
      <c r="N87" s="720">
        <f t="shared" si="5"/>
        <v>1166418</v>
      </c>
      <c r="O87" s="720">
        <f t="shared" si="5"/>
        <v>1177093</v>
      </c>
      <c r="P87" s="720">
        <f t="shared" si="5"/>
        <v>1186098</v>
      </c>
      <c r="Q87" s="720">
        <f>Q37+Q66+Q79+Q82</f>
        <v>1193390</v>
      </c>
    </row>
    <row r="88" spans="2:17" x14ac:dyDescent="0.25">
      <c r="B88" s="193" t="s">
        <v>71</v>
      </c>
      <c r="C88" s="720">
        <f t="shared" ref="C88:Q88" si="6">C34+C58+C61+C64+C76+C80</f>
        <v>816811</v>
      </c>
      <c r="D88" s="720">
        <f t="shared" si="6"/>
        <v>822039</v>
      </c>
      <c r="E88" s="720">
        <f t="shared" si="6"/>
        <v>829188</v>
      </c>
      <c r="F88" s="720">
        <f t="shared" si="6"/>
        <v>835810</v>
      </c>
      <c r="G88" s="720">
        <f t="shared" si="6"/>
        <v>844570</v>
      </c>
      <c r="H88" s="720">
        <f t="shared" si="6"/>
        <v>849524</v>
      </c>
      <c r="I88" s="720">
        <f t="shared" si="6"/>
        <v>855840</v>
      </c>
      <c r="J88" s="720">
        <f t="shared" si="6"/>
        <v>863469</v>
      </c>
      <c r="K88" s="720">
        <f t="shared" si="6"/>
        <v>870824</v>
      </c>
      <c r="L88" s="720">
        <f t="shared" si="6"/>
        <v>877940</v>
      </c>
      <c r="M88" s="720">
        <f t="shared" si="6"/>
        <v>887468</v>
      </c>
      <c r="N88" s="720">
        <f t="shared" si="6"/>
        <v>899442</v>
      </c>
      <c r="O88" s="720">
        <f t="shared" si="6"/>
        <v>912206</v>
      </c>
      <c r="P88" s="720">
        <f t="shared" si="6"/>
        <v>924711</v>
      </c>
      <c r="Q88" s="720">
        <f t="shared" si="6"/>
        <v>937795</v>
      </c>
    </row>
    <row r="89" spans="2:17" x14ac:dyDescent="0.25">
      <c r="B89" s="193" t="s">
        <v>72</v>
      </c>
      <c r="C89" s="720">
        <f t="shared" ref="C89:Q89" si="7">C22+C23+C24+C27+C30+C33+C35+C36+C40+C41+C44+C50+C52+C54+C60+C65+C69</f>
        <v>2020561</v>
      </c>
      <c r="D89" s="720">
        <f t="shared" si="7"/>
        <v>2034828</v>
      </c>
      <c r="E89" s="720">
        <f t="shared" si="7"/>
        <v>2045045</v>
      </c>
      <c r="F89" s="720">
        <f t="shared" si="7"/>
        <v>2056005</v>
      </c>
      <c r="G89" s="720">
        <f t="shared" si="7"/>
        <v>2069957</v>
      </c>
      <c r="H89" s="720">
        <f t="shared" si="7"/>
        <v>2083210</v>
      </c>
      <c r="I89" s="720">
        <f t="shared" si="7"/>
        <v>2098381</v>
      </c>
      <c r="J89" s="720">
        <f t="shared" si="7"/>
        <v>2110326</v>
      </c>
      <c r="K89" s="720">
        <f t="shared" si="7"/>
        <v>2122938</v>
      </c>
      <c r="L89" s="720">
        <f t="shared" si="7"/>
        <v>2135031</v>
      </c>
      <c r="M89" s="720">
        <f t="shared" si="7"/>
        <v>2148696</v>
      </c>
      <c r="N89" s="720">
        <f t="shared" si="7"/>
        <v>2162110</v>
      </c>
      <c r="O89" s="720">
        <f t="shared" si="7"/>
        <v>2179199</v>
      </c>
      <c r="P89" s="720">
        <f t="shared" si="7"/>
        <v>2196060</v>
      </c>
      <c r="Q89" s="720">
        <f t="shared" si="7"/>
        <v>2207511</v>
      </c>
    </row>
    <row r="90" spans="2:17" x14ac:dyDescent="0.25">
      <c r="B90" s="193" t="s">
        <v>73</v>
      </c>
      <c r="C90" s="720">
        <f t="shared" ref="C90:Q90" si="8">C25+C29+C31+C39+C47+C63+C68+C77+C85</f>
        <v>1841905</v>
      </c>
      <c r="D90" s="720">
        <f t="shared" si="8"/>
        <v>1858360</v>
      </c>
      <c r="E90" s="720">
        <f t="shared" si="8"/>
        <v>1869638</v>
      </c>
      <c r="F90" s="720">
        <f t="shared" si="8"/>
        <v>1883635</v>
      </c>
      <c r="G90" s="720">
        <f t="shared" si="8"/>
        <v>1900215</v>
      </c>
      <c r="H90" s="720">
        <f t="shared" si="8"/>
        <v>1914895</v>
      </c>
      <c r="I90" s="720">
        <f t="shared" si="8"/>
        <v>1929306</v>
      </c>
      <c r="J90" s="720">
        <f t="shared" si="8"/>
        <v>1946483</v>
      </c>
      <c r="K90" s="720">
        <f t="shared" si="8"/>
        <v>1960159</v>
      </c>
      <c r="L90" s="720">
        <f t="shared" si="8"/>
        <v>1970972</v>
      </c>
      <c r="M90" s="720">
        <f t="shared" si="8"/>
        <v>1984093</v>
      </c>
      <c r="N90" s="720">
        <f t="shared" si="8"/>
        <v>1998364</v>
      </c>
      <c r="O90" s="720">
        <f t="shared" si="8"/>
        <v>2017399</v>
      </c>
      <c r="P90" s="720">
        <f t="shared" si="8"/>
        <v>2031281</v>
      </c>
      <c r="Q90" s="720">
        <f t="shared" si="8"/>
        <v>2040322</v>
      </c>
    </row>
    <row r="91" spans="2:17" x14ac:dyDescent="0.25">
      <c r="B91" s="193" t="s">
        <v>74</v>
      </c>
      <c r="C91" s="720">
        <f t="shared" ref="C91:Q91" si="9">C28+C38+C48+C55+C70+C71+C81+C56+C57</f>
        <v>989168</v>
      </c>
      <c r="D91" s="720">
        <f t="shared" si="9"/>
        <v>995728</v>
      </c>
      <c r="E91" s="720">
        <f t="shared" si="9"/>
        <v>1005187</v>
      </c>
      <c r="F91" s="720">
        <f t="shared" si="9"/>
        <v>1015129</v>
      </c>
      <c r="G91" s="720">
        <f t="shared" si="9"/>
        <v>1024007</v>
      </c>
      <c r="H91" s="720">
        <f t="shared" si="9"/>
        <v>1029860</v>
      </c>
      <c r="I91" s="720">
        <f t="shared" si="9"/>
        <v>1037295</v>
      </c>
      <c r="J91" s="720">
        <f t="shared" si="9"/>
        <v>1042019</v>
      </c>
      <c r="K91" s="720">
        <f t="shared" si="9"/>
        <v>1047323</v>
      </c>
      <c r="L91" s="720">
        <f t="shared" si="9"/>
        <v>1053202</v>
      </c>
      <c r="M91" s="720">
        <f t="shared" si="9"/>
        <v>1061118</v>
      </c>
      <c r="N91" s="720">
        <f t="shared" si="9"/>
        <v>1067164</v>
      </c>
      <c r="O91" s="720">
        <f t="shared" si="9"/>
        <v>1075446</v>
      </c>
      <c r="P91" s="720">
        <f t="shared" si="9"/>
        <v>1082291</v>
      </c>
      <c r="Q91" s="720">
        <f t="shared" si="9"/>
        <v>1087659</v>
      </c>
    </row>
    <row r="92" spans="2:17" x14ac:dyDescent="0.25">
      <c r="B92" s="193" t="s">
        <v>75</v>
      </c>
      <c r="C92" s="720">
        <f t="shared" ref="C92:Q92" si="10">C26+C32+C42+C45+C46+C51+C59+C62</f>
        <v>916261</v>
      </c>
      <c r="D92" s="720">
        <f t="shared" si="10"/>
        <v>926395</v>
      </c>
      <c r="E92" s="720">
        <f t="shared" si="10"/>
        <v>936104</v>
      </c>
      <c r="F92" s="720">
        <f t="shared" si="10"/>
        <v>945858</v>
      </c>
      <c r="G92" s="720">
        <f t="shared" si="10"/>
        <v>954709</v>
      </c>
      <c r="H92" s="720">
        <f t="shared" si="10"/>
        <v>961963</v>
      </c>
      <c r="I92" s="720">
        <f t="shared" si="10"/>
        <v>971204</v>
      </c>
      <c r="J92" s="720">
        <f t="shared" si="10"/>
        <v>980806</v>
      </c>
      <c r="K92" s="720">
        <f t="shared" si="10"/>
        <v>988249</v>
      </c>
      <c r="L92" s="720">
        <f t="shared" si="10"/>
        <v>995548</v>
      </c>
      <c r="M92" s="720">
        <f t="shared" si="10"/>
        <v>1005173</v>
      </c>
      <c r="N92" s="720">
        <f t="shared" si="10"/>
        <v>1017446</v>
      </c>
      <c r="O92" s="720">
        <f t="shared" si="10"/>
        <v>1029979</v>
      </c>
      <c r="P92" s="720">
        <f t="shared" si="10"/>
        <v>1043752</v>
      </c>
      <c r="Q92" s="720">
        <f t="shared" si="10"/>
        <v>1053486</v>
      </c>
    </row>
    <row r="93" spans="2:17" x14ac:dyDescent="0.25">
      <c r="B93" s="193" t="s">
        <v>76</v>
      </c>
      <c r="C93" s="720">
        <f t="shared" ref="C93:Q93" si="11">C31+C39+C47+C53+C72+C73+C74+C75+C77</f>
        <v>1059641</v>
      </c>
      <c r="D93" s="720">
        <f t="shared" si="11"/>
        <v>1064194</v>
      </c>
      <c r="E93" s="720">
        <f t="shared" si="11"/>
        <v>1070390</v>
      </c>
      <c r="F93" s="720">
        <f t="shared" si="11"/>
        <v>1076819</v>
      </c>
      <c r="G93" s="720">
        <f t="shared" si="11"/>
        <v>1083651</v>
      </c>
      <c r="H93" s="720">
        <f t="shared" si="11"/>
        <v>1087139</v>
      </c>
      <c r="I93" s="720">
        <f t="shared" si="11"/>
        <v>1092653</v>
      </c>
      <c r="J93" s="720">
        <f t="shared" si="11"/>
        <v>1098265</v>
      </c>
      <c r="K93" s="720">
        <f t="shared" si="11"/>
        <v>1101831</v>
      </c>
      <c r="L93" s="720">
        <f t="shared" si="11"/>
        <v>1107031</v>
      </c>
      <c r="M93" s="720">
        <f t="shared" si="11"/>
        <v>1110826</v>
      </c>
      <c r="N93" s="720">
        <f t="shared" si="11"/>
        <v>1113912</v>
      </c>
      <c r="O93" s="720">
        <f t="shared" si="11"/>
        <v>1120089</v>
      </c>
      <c r="P93" s="720">
        <f t="shared" si="11"/>
        <v>1126203</v>
      </c>
      <c r="Q93" s="720">
        <f t="shared" si="11"/>
        <v>1131052</v>
      </c>
    </row>
    <row r="94" spans="2:17" x14ac:dyDescent="0.25">
      <c r="B94" s="193" t="s">
        <v>77</v>
      </c>
      <c r="C94" s="720">
        <f t="shared" ref="C94:Q94" si="12">C43+C67+C78</f>
        <v>625446</v>
      </c>
      <c r="D94" s="720">
        <f t="shared" si="12"/>
        <v>629645</v>
      </c>
      <c r="E94" s="720">
        <f t="shared" si="12"/>
        <v>635344</v>
      </c>
      <c r="F94" s="720">
        <f t="shared" si="12"/>
        <v>640931</v>
      </c>
      <c r="G94" s="720">
        <f t="shared" si="12"/>
        <v>646353</v>
      </c>
      <c r="H94" s="720">
        <f t="shared" si="12"/>
        <v>649325</v>
      </c>
      <c r="I94" s="720">
        <f t="shared" si="12"/>
        <v>653029</v>
      </c>
      <c r="J94" s="720">
        <f t="shared" si="12"/>
        <v>657558</v>
      </c>
      <c r="K94" s="720">
        <f t="shared" si="12"/>
        <v>661424</v>
      </c>
      <c r="L94" s="720">
        <f t="shared" si="12"/>
        <v>664116</v>
      </c>
      <c r="M94" s="720">
        <f t="shared" si="12"/>
        <v>668279</v>
      </c>
      <c r="N94" s="720">
        <f t="shared" si="12"/>
        <v>672426</v>
      </c>
      <c r="O94" s="720">
        <f t="shared" si="12"/>
        <v>677651</v>
      </c>
      <c r="P94" s="720">
        <f t="shared" si="12"/>
        <v>684268</v>
      </c>
      <c r="Q94" s="720">
        <f t="shared" si="12"/>
        <v>690180</v>
      </c>
    </row>
    <row r="95" spans="2:17" x14ac:dyDescent="0.25">
      <c r="B95" s="193" t="s">
        <v>78</v>
      </c>
      <c r="C95" s="720">
        <f t="shared" ref="C95:Q95" si="13">C29+C49+C63+C83+C84+C85</f>
        <v>548660</v>
      </c>
      <c r="D95" s="720">
        <f t="shared" si="13"/>
        <v>551332</v>
      </c>
      <c r="E95" s="720">
        <f t="shared" si="13"/>
        <v>554700</v>
      </c>
      <c r="F95" s="720">
        <f t="shared" si="13"/>
        <v>558035</v>
      </c>
      <c r="G95" s="720">
        <f t="shared" si="13"/>
        <v>560790</v>
      </c>
      <c r="H95" s="720">
        <f t="shared" si="13"/>
        <v>562296</v>
      </c>
      <c r="I95" s="720">
        <f t="shared" si="13"/>
        <v>564080</v>
      </c>
      <c r="J95" s="720">
        <f t="shared" si="13"/>
        <v>566557</v>
      </c>
      <c r="K95" s="720">
        <f t="shared" si="13"/>
        <v>569301</v>
      </c>
      <c r="L95" s="720">
        <f t="shared" si="13"/>
        <v>572613</v>
      </c>
      <c r="M95" s="720">
        <f t="shared" si="13"/>
        <v>575993</v>
      </c>
      <c r="N95" s="720">
        <f t="shared" si="13"/>
        <v>579050</v>
      </c>
      <c r="O95" s="720">
        <f t="shared" si="13"/>
        <v>583491</v>
      </c>
      <c r="P95" s="720">
        <f t="shared" si="13"/>
        <v>588370</v>
      </c>
      <c r="Q95" s="720">
        <f t="shared" si="13"/>
        <v>592057</v>
      </c>
    </row>
    <row r="96" spans="2:17" x14ac:dyDescent="0.25">
      <c r="B96" s="228" t="s">
        <v>462</v>
      </c>
      <c r="C96" s="723">
        <f t="shared" ref="C96:Q96" si="14">SUM(C87:C95)</f>
        <v>9910742</v>
      </c>
      <c r="D96" s="723">
        <f t="shared" si="14"/>
        <v>9979791</v>
      </c>
      <c r="E96" s="723">
        <f t="shared" si="14"/>
        <v>10048301</v>
      </c>
      <c r="F96" s="723">
        <f t="shared" si="14"/>
        <v>10120360</v>
      </c>
      <c r="G96" s="723">
        <f t="shared" si="14"/>
        <v>10201370</v>
      </c>
      <c r="H96" s="723">
        <f t="shared" si="14"/>
        <v>10262393</v>
      </c>
      <c r="I96" s="723">
        <f t="shared" si="14"/>
        <v>10334649</v>
      </c>
      <c r="J96" s="723">
        <f t="shared" si="14"/>
        <v>10407162</v>
      </c>
      <c r="K96" s="723">
        <f t="shared" si="14"/>
        <v>10468784</v>
      </c>
      <c r="L96" s="723">
        <f t="shared" si="14"/>
        <v>10528453</v>
      </c>
      <c r="M96" s="723">
        <f t="shared" si="14"/>
        <v>10600771</v>
      </c>
      <c r="N96" s="723">
        <f t="shared" si="14"/>
        <v>10676332</v>
      </c>
      <c r="O96" s="723">
        <f t="shared" si="14"/>
        <v>10772553</v>
      </c>
      <c r="P96" s="723">
        <f t="shared" si="14"/>
        <v>10863034</v>
      </c>
      <c r="Q96" s="723">
        <f t="shared" si="14"/>
        <v>10933452</v>
      </c>
    </row>
  </sheetData>
  <sortState ref="B22:P85">
    <sortCondition ref="B85"/>
  </sortState>
  <hyperlinks>
    <hyperlink ref="Q1" location="Contents!A1" display="Table of Contents " xr:uid="{4071D45F-5DEF-4BE6-9830-8BF48DB0956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2C6D-A711-48F8-AD99-A162482EACA5}">
  <dimension ref="A1:AL100"/>
  <sheetViews>
    <sheetView topLeftCell="A64" zoomScale="70" zoomScaleNormal="70" workbookViewId="0">
      <selection activeCell="T1" sqref="T1"/>
    </sheetView>
  </sheetViews>
  <sheetFormatPr defaultRowHeight="15" x14ac:dyDescent="0.25"/>
  <cols>
    <col min="1" max="1" width="8.85546875" style="93" customWidth="1"/>
    <col min="2" max="2" width="36.28515625" style="93" customWidth="1"/>
    <col min="3" max="19" width="8.85546875" style="93" customWidth="1"/>
    <col min="20" max="20" width="33.85546875" style="93" bestFit="1" customWidth="1"/>
    <col min="21" max="29" width="8.85546875" style="93" customWidth="1"/>
    <col min="30" max="36" width="9.140625" style="93"/>
  </cols>
  <sheetData>
    <row r="1" spans="1:38" x14ac:dyDescent="0.25">
      <c r="A1" s="121" t="s">
        <v>446</v>
      </c>
      <c r="T1" s="230" t="s">
        <v>876</v>
      </c>
    </row>
    <row r="2" spans="1:38" x14ac:dyDescent="0.25">
      <c r="A2" s="46"/>
      <c r="B2" s="46"/>
      <c r="C2" s="46" t="s">
        <v>242</v>
      </c>
      <c r="D2" s="4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230"/>
      <c r="T2" s="35"/>
      <c r="U2" s="231" t="s">
        <v>471</v>
      </c>
      <c r="AI2" s="230"/>
    </row>
    <row r="3" spans="1:38" x14ac:dyDescent="0.25">
      <c r="A3" s="46"/>
      <c r="B3" s="46"/>
      <c r="C3" s="46"/>
      <c r="D3" s="4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230"/>
      <c r="T3" s="35"/>
      <c r="U3" s="231"/>
      <c r="AI3" s="230"/>
    </row>
    <row r="4" spans="1:38" x14ac:dyDescent="0.25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T4" s="35"/>
    </row>
    <row r="5" spans="1:38" x14ac:dyDescent="0.25">
      <c r="B5" s="123"/>
      <c r="C5" s="232" t="s">
        <v>243</v>
      </c>
      <c r="D5" s="232" t="s">
        <v>244</v>
      </c>
      <c r="E5" s="232" t="s">
        <v>245</v>
      </c>
      <c r="F5" s="232" t="s">
        <v>246</v>
      </c>
      <c r="G5" s="232" t="s">
        <v>247</v>
      </c>
      <c r="H5" s="232" t="s">
        <v>248</v>
      </c>
      <c r="I5" s="232" t="s">
        <v>249</v>
      </c>
      <c r="J5" s="232" t="s">
        <v>250</v>
      </c>
      <c r="K5" s="232" t="s">
        <v>251</v>
      </c>
      <c r="L5" s="232" t="s">
        <v>252</v>
      </c>
      <c r="M5" s="232" t="s">
        <v>253</v>
      </c>
      <c r="N5" s="232" t="s">
        <v>254</v>
      </c>
      <c r="O5" s="232" t="s">
        <v>255</v>
      </c>
      <c r="P5" s="232" t="s">
        <v>256</v>
      </c>
      <c r="Q5" s="232" t="s">
        <v>257</v>
      </c>
      <c r="T5" s="123"/>
      <c r="U5" s="232" t="s">
        <v>243</v>
      </c>
      <c r="V5" s="232" t="s">
        <v>244</v>
      </c>
      <c r="W5" s="232" t="s">
        <v>245</v>
      </c>
      <c r="X5" s="232" t="s">
        <v>246</v>
      </c>
      <c r="Y5" s="232" t="s">
        <v>247</v>
      </c>
      <c r="Z5" s="232" t="s">
        <v>248</v>
      </c>
      <c r="AA5" s="232" t="s">
        <v>249</v>
      </c>
      <c r="AB5" s="232" t="s">
        <v>250</v>
      </c>
      <c r="AC5" s="232" t="s">
        <v>251</v>
      </c>
      <c r="AD5" s="232" t="s">
        <v>252</v>
      </c>
      <c r="AE5" s="232" t="s">
        <v>253</v>
      </c>
      <c r="AF5" s="232" t="s">
        <v>254</v>
      </c>
      <c r="AG5" s="232" t="s">
        <v>255</v>
      </c>
      <c r="AH5" s="232" t="s">
        <v>256</v>
      </c>
      <c r="AI5" s="232" t="s">
        <v>257</v>
      </c>
      <c r="AK5" s="28"/>
      <c r="AL5" s="28"/>
    </row>
    <row r="6" spans="1:38" x14ac:dyDescent="0.25">
      <c r="B6" s="232" t="s">
        <v>261</v>
      </c>
      <c r="C6" s="233">
        <f>C89</f>
        <v>76.247552343750002</v>
      </c>
      <c r="D6" s="233">
        <f t="shared" ref="D6:Q6" si="0">D89</f>
        <v>76.495622187500004</v>
      </c>
      <c r="E6" s="233">
        <f t="shared" si="0"/>
        <v>76.780176093750015</v>
      </c>
      <c r="F6" s="233">
        <f t="shared" si="0"/>
        <v>77.207093437500021</v>
      </c>
      <c r="G6" s="233">
        <f t="shared" si="0"/>
        <v>77.46361984375001</v>
      </c>
      <c r="H6" s="233">
        <f t="shared" si="0"/>
        <v>77.672533281249997</v>
      </c>
      <c r="I6" s="233">
        <f t="shared" si="0"/>
        <v>77.949552187499989</v>
      </c>
      <c r="J6" s="233">
        <f t="shared" si="0"/>
        <v>78.277684062500015</v>
      </c>
      <c r="K6" s="233">
        <f t="shared" si="0"/>
        <v>78.750549687499998</v>
      </c>
      <c r="L6" s="233">
        <f t="shared" si="0"/>
        <v>79.055197500000006</v>
      </c>
      <c r="M6" s="233">
        <f t="shared" si="0"/>
        <v>79.200144843750039</v>
      </c>
      <c r="N6" s="233">
        <f t="shared" si="0"/>
        <v>79.298604687500003</v>
      </c>
      <c r="O6" s="233">
        <f t="shared" si="0"/>
        <v>79.288601562500006</v>
      </c>
      <c r="P6" s="233">
        <f t="shared" si="0"/>
        <v>79.346057656249982</v>
      </c>
      <c r="Q6" s="233">
        <f t="shared" si="0"/>
        <v>79.317340937499964</v>
      </c>
      <c r="R6" s="234"/>
      <c r="S6" s="164"/>
      <c r="T6" s="232" t="s">
        <v>261</v>
      </c>
      <c r="U6" s="233">
        <f>U89</f>
        <v>80.608664062500026</v>
      </c>
      <c r="V6" s="233">
        <f t="shared" ref="V6:AI6" si="1">V89</f>
        <v>80.785574531249978</v>
      </c>
      <c r="W6" s="233">
        <f t="shared" si="1"/>
        <v>80.961409531249984</v>
      </c>
      <c r="X6" s="233">
        <f t="shared" si="1"/>
        <v>81.261710781249988</v>
      </c>
      <c r="Y6" s="233">
        <f t="shared" si="1"/>
        <v>81.49051781250003</v>
      </c>
      <c r="Z6" s="233">
        <f t="shared" si="1"/>
        <v>81.649057031249995</v>
      </c>
      <c r="AA6" s="233">
        <f t="shared" si="1"/>
        <v>81.961419218749967</v>
      </c>
      <c r="AB6" s="233">
        <f t="shared" si="1"/>
        <v>82.25608359375002</v>
      </c>
      <c r="AC6" s="233">
        <f t="shared" si="1"/>
        <v>82.702564218750013</v>
      </c>
      <c r="AD6" s="233">
        <f t="shared" si="1"/>
        <v>82.867406562500008</v>
      </c>
      <c r="AE6" s="233">
        <f t="shared" si="1"/>
        <v>82.981680781250006</v>
      </c>
      <c r="AF6" s="233">
        <f t="shared" si="1"/>
        <v>83.032648125000023</v>
      </c>
      <c r="AG6" s="233">
        <f t="shared" si="1"/>
        <v>82.978263281250008</v>
      </c>
      <c r="AH6" s="233">
        <f t="shared" si="1"/>
        <v>82.997713749999974</v>
      </c>
      <c r="AI6" s="233">
        <f t="shared" si="1"/>
        <v>82.963188125000002</v>
      </c>
    </row>
    <row r="7" spans="1:38" x14ac:dyDescent="0.25">
      <c r="B7" s="232" t="s">
        <v>258</v>
      </c>
      <c r="C7" s="235">
        <v>75.899159999999995</v>
      </c>
      <c r="D7" s="235">
        <v>76.197500000000005</v>
      </c>
      <c r="E7" s="235">
        <v>76.547389999999993</v>
      </c>
      <c r="F7" s="235">
        <v>76.926190000000005</v>
      </c>
      <c r="G7" s="235">
        <v>77.198899999999995</v>
      </c>
      <c r="H7" s="235">
        <v>77.43656</v>
      </c>
      <c r="I7" s="235">
        <v>77.732860000000002</v>
      </c>
      <c r="J7" s="235">
        <v>78.060749999999999</v>
      </c>
      <c r="K7" s="157">
        <v>78.467179999999999</v>
      </c>
      <c r="L7" s="157">
        <v>78.773129999999995</v>
      </c>
      <c r="M7" s="157">
        <v>78.980429999999998</v>
      </c>
      <c r="N7" s="157">
        <v>79.146600000000007</v>
      </c>
      <c r="O7" s="157">
        <v>79.166749999999993</v>
      </c>
      <c r="P7" s="157">
        <v>79.234470000000002</v>
      </c>
      <c r="Q7" s="157">
        <v>79.236279999999994</v>
      </c>
      <c r="S7" s="164"/>
      <c r="T7" s="232" t="s">
        <v>258</v>
      </c>
      <c r="U7" s="235">
        <v>80.486329999999995</v>
      </c>
      <c r="V7" s="235">
        <v>80.681259999999995</v>
      </c>
      <c r="W7" s="235">
        <v>80.907700000000006</v>
      </c>
      <c r="X7" s="235">
        <v>81.256789999999995</v>
      </c>
      <c r="Y7" s="235">
        <v>81.463300000000004</v>
      </c>
      <c r="Z7" s="235">
        <v>81.616410000000002</v>
      </c>
      <c r="AA7" s="235">
        <v>81.842969999999994</v>
      </c>
      <c r="AB7" s="235">
        <v>82.081159999999997</v>
      </c>
      <c r="AC7" s="157">
        <v>82.451229999999995</v>
      </c>
      <c r="AD7" s="157">
        <v>82.615989999999996</v>
      </c>
      <c r="AE7" s="157">
        <v>82.758970000000005</v>
      </c>
      <c r="AF7" s="157">
        <v>82.859099999999998</v>
      </c>
      <c r="AG7" s="157">
        <v>82.859070000000003</v>
      </c>
      <c r="AH7" s="157">
        <v>82.892110000000002</v>
      </c>
      <c r="AI7" s="157">
        <v>82.87115</v>
      </c>
    </row>
    <row r="8" spans="1:38" x14ac:dyDescent="0.25">
      <c r="B8" s="232" t="s">
        <v>260</v>
      </c>
      <c r="C8" s="236">
        <v>76.197909999999993</v>
      </c>
      <c r="D8" s="236">
        <v>76.499719999999996</v>
      </c>
      <c r="E8" s="236">
        <v>76.846429999999998</v>
      </c>
      <c r="F8" s="236">
        <v>77.228589999999997</v>
      </c>
      <c r="G8" s="236">
        <v>77.524969999999996</v>
      </c>
      <c r="H8" s="236">
        <v>77.771789999999996</v>
      </c>
      <c r="I8" s="236">
        <v>78.065960000000004</v>
      </c>
      <c r="J8" s="236">
        <v>78.373980000000003</v>
      </c>
      <c r="K8" s="157">
        <v>78.780730000000005</v>
      </c>
      <c r="L8" s="157">
        <v>79.089789999999994</v>
      </c>
      <c r="M8" s="157">
        <v>79.292670000000001</v>
      </c>
      <c r="N8" s="157">
        <v>79.439400000000006</v>
      </c>
      <c r="O8" s="157">
        <v>79.458730000000003</v>
      </c>
      <c r="P8" s="157">
        <v>79.533169999999998</v>
      </c>
      <c r="Q8" s="157">
        <v>79.551069999999996</v>
      </c>
      <c r="S8" s="164"/>
      <c r="T8" s="232" t="s">
        <v>260</v>
      </c>
      <c r="U8" s="236">
        <v>80.699569999999994</v>
      </c>
      <c r="V8" s="236">
        <v>80.900940000000006</v>
      </c>
      <c r="W8" s="236">
        <v>81.128870000000006</v>
      </c>
      <c r="X8" s="236">
        <v>81.488</v>
      </c>
      <c r="Y8" s="236">
        <v>81.70335</v>
      </c>
      <c r="Z8" s="236">
        <v>81.862930000000006</v>
      </c>
      <c r="AA8" s="236">
        <v>82.098820000000003</v>
      </c>
      <c r="AB8" s="236">
        <v>82.336560000000006</v>
      </c>
      <c r="AC8" s="157">
        <v>82.708870000000005</v>
      </c>
      <c r="AD8" s="157">
        <v>82.875259999999997</v>
      </c>
      <c r="AE8" s="157">
        <v>83.017049999999998</v>
      </c>
      <c r="AF8" s="157">
        <v>83.112949999999998</v>
      </c>
      <c r="AG8" s="157">
        <v>83.108320000000006</v>
      </c>
      <c r="AH8" s="157">
        <v>83.141679999999994</v>
      </c>
      <c r="AI8" s="157">
        <v>83.127679999999998</v>
      </c>
    </row>
    <row r="9" spans="1:38" x14ac:dyDescent="0.25">
      <c r="B9" s="46"/>
      <c r="C9" s="237"/>
      <c r="D9" s="237"/>
      <c r="E9" s="237"/>
      <c r="F9" s="237"/>
      <c r="G9" s="237"/>
      <c r="H9" s="237"/>
      <c r="I9" s="237"/>
      <c r="J9" s="237"/>
      <c r="K9" s="169"/>
      <c r="L9" s="169"/>
      <c r="M9" s="169"/>
      <c r="N9" s="169"/>
      <c r="O9" s="169"/>
      <c r="P9" s="169"/>
      <c r="Q9" s="169"/>
      <c r="S9" s="164"/>
      <c r="T9" s="46"/>
      <c r="U9" s="237"/>
      <c r="V9" s="237"/>
      <c r="W9" s="237"/>
      <c r="X9" s="237"/>
      <c r="Y9" s="237"/>
      <c r="Z9" s="237"/>
      <c r="AA9" s="237"/>
      <c r="AB9" s="237"/>
      <c r="AC9" s="169"/>
      <c r="AD9" s="169"/>
      <c r="AE9" s="169"/>
      <c r="AF9" s="169"/>
      <c r="AG9" s="169"/>
      <c r="AH9" s="169"/>
      <c r="AI9" s="169"/>
    </row>
    <row r="10" spans="1:38" x14ac:dyDescent="0.25">
      <c r="B10" s="46"/>
      <c r="C10" s="237"/>
      <c r="D10" s="237"/>
      <c r="E10" s="237"/>
      <c r="F10" s="237"/>
      <c r="G10" s="237"/>
      <c r="H10" s="237"/>
      <c r="I10" s="237"/>
      <c r="J10" s="237"/>
      <c r="K10" s="169"/>
      <c r="L10" s="169"/>
      <c r="M10" s="169"/>
      <c r="N10" s="169"/>
      <c r="O10" s="169"/>
      <c r="P10" s="169"/>
      <c r="Q10" s="169"/>
      <c r="S10" s="164"/>
      <c r="T10" s="46"/>
      <c r="U10" s="237"/>
      <c r="V10" s="237"/>
      <c r="W10" s="237"/>
      <c r="X10" s="237"/>
      <c r="Y10" s="237"/>
      <c r="Z10" s="237"/>
      <c r="AA10" s="237"/>
      <c r="AB10" s="237"/>
      <c r="AC10" s="169"/>
      <c r="AD10" s="169"/>
      <c r="AE10" s="169"/>
      <c r="AF10" s="169"/>
      <c r="AG10" s="169"/>
      <c r="AH10" s="169"/>
      <c r="AI10" s="169"/>
    </row>
    <row r="11" spans="1:38" x14ac:dyDescent="0.25">
      <c r="B11" s="238" t="str">
        <f>B91</f>
        <v>Black Country</v>
      </c>
      <c r="C11" s="238">
        <f t="shared" ref="C11:AI19" si="2">C91</f>
        <v>74.776157500000011</v>
      </c>
      <c r="D11" s="238">
        <f t="shared" si="2"/>
        <v>75.021202500000001</v>
      </c>
      <c r="E11" s="238">
        <f t="shared" si="2"/>
        <v>75.283482499999991</v>
      </c>
      <c r="F11" s="238">
        <f t="shared" si="2"/>
        <v>75.494370000000004</v>
      </c>
      <c r="G11" s="238">
        <f t="shared" si="2"/>
        <v>75.638602500000005</v>
      </c>
      <c r="H11" s="238">
        <f t="shared" si="2"/>
        <v>75.741732500000012</v>
      </c>
      <c r="I11" s="238">
        <f t="shared" si="2"/>
        <v>76.247024999999994</v>
      </c>
      <c r="J11" s="238">
        <f t="shared" si="2"/>
        <v>76.757497499999999</v>
      </c>
      <c r="K11" s="238">
        <f t="shared" si="2"/>
        <v>77.299302499999996</v>
      </c>
      <c r="L11" s="238">
        <f t="shared" si="2"/>
        <v>77.637442500000006</v>
      </c>
      <c r="M11" s="238">
        <f t="shared" si="2"/>
        <v>77.875162499999988</v>
      </c>
      <c r="N11" s="238">
        <f t="shared" si="2"/>
        <v>77.882002499999999</v>
      </c>
      <c r="O11" s="238">
        <f t="shared" si="2"/>
        <v>77.688235000000006</v>
      </c>
      <c r="P11" s="238">
        <f t="shared" si="2"/>
        <v>77.523980000000009</v>
      </c>
      <c r="Q11" s="238">
        <f t="shared" si="2"/>
        <v>77.635792500000008</v>
      </c>
      <c r="R11" s="239"/>
      <c r="S11" s="239"/>
      <c r="T11" s="391" t="str">
        <f t="shared" si="2"/>
        <v>Black Country</v>
      </c>
      <c r="U11" s="238">
        <f t="shared" si="2"/>
        <v>79.893905000000004</v>
      </c>
      <c r="V11" s="238">
        <f t="shared" si="2"/>
        <v>79.999142499999991</v>
      </c>
      <c r="W11" s="238">
        <f t="shared" si="2"/>
        <v>80.172294999999991</v>
      </c>
      <c r="X11" s="238">
        <f t="shared" si="2"/>
        <v>80.419124999999994</v>
      </c>
      <c r="Y11" s="238">
        <f t="shared" si="2"/>
        <v>80.708882500000001</v>
      </c>
      <c r="Z11" s="238">
        <f t="shared" si="2"/>
        <v>80.798512500000001</v>
      </c>
      <c r="AA11" s="238">
        <f t="shared" si="2"/>
        <v>81.2794375</v>
      </c>
      <c r="AB11" s="238">
        <f t="shared" si="2"/>
        <v>81.335082499999999</v>
      </c>
      <c r="AC11" s="238">
        <f t="shared" si="2"/>
        <v>81.849667499999995</v>
      </c>
      <c r="AD11" s="238">
        <f t="shared" si="2"/>
        <v>81.919262500000002</v>
      </c>
      <c r="AE11" s="238">
        <f t="shared" si="2"/>
        <v>82.198807500000015</v>
      </c>
      <c r="AF11" s="238">
        <f t="shared" si="2"/>
        <v>82.090762499999997</v>
      </c>
      <c r="AG11" s="238">
        <f t="shared" si="2"/>
        <v>81.98449500000001</v>
      </c>
      <c r="AH11" s="238">
        <f t="shared" si="2"/>
        <v>81.893950000000004</v>
      </c>
      <c r="AI11" s="238">
        <f t="shared" si="2"/>
        <v>81.866315000000014</v>
      </c>
    </row>
    <row r="12" spans="1:38" x14ac:dyDescent="0.25">
      <c r="B12" s="391" t="str">
        <f t="shared" ref="B12:Q20" si="3">B92</f>
        <v>Coventry and Warwickshire</v>
      </c>
      <c r="C12" s="238">
        <f t="shared" si="3"/>
        <v>76.618380000000002</v>
      </c>
      <c r="D12" s="238">
        <f t="shared" si="3"/>
        <v>76.728673333333333</v>
      </c>
      <c r="E12" s="238">
        <f t="shared" si="3"/>
        <v>76.746063333333339</v>
      </c>
      <c r="F12" s="238">
        <f t="shared" si="3"/>
        <v>77.273466666666664</v>
      </c>
      <c r="G12" s="238">
        <f t="shared" si="3"/>
        <v>77.593423333333334</v>
      </c>
      <c r="H12" s="238">
        <f t="shared" si="3"/>
        <v>77.975508333333337</v>
      </c>
      <c r="I12" s="238">
        <f t="shared" si="3"/>
        <v>78.01210833333333</v>
      </c>
      <c r="J12" s="238">
        <f t="shared" si="3"/>
        <v>78.471784999999997</v>
      </c>
      <c r="K12" s="238">
        <f t="shared" si="3"/>
        <v>78.933098333333334</v>
      </c>
      <c r="L12" s="238">
        <f t="shared" si="3"/>
        <v>79.306494999999998</v>
      </c>
      <c r="M12" s="238">
        <f t="shared" si="3"/>
        <v>79.499518333333342</v>
      </c>
      <c r="N12" s="238">
        <f t="shared" si="3"/>
        <v>79.693179999999998</v>
      </c>
      <c r="O12" s="238">
        <f t="shared" si="3"/>
        <v>79.697753333333338</v>
      </c>
      <c r="P12" s="238">
        <f t="shared" si="3"/>
        <v>79.612003333333334</v>
      </c>
      <c r="Q12" s="238">
        <f t="shared" si="3"/>
        <v>79.462088333333327</v>
      </c>
      <c r="R12" s="239"/>
      <c r="S12" s="239"/>
      <c r="T12" s="391" t="str">
        <f t="shared" si="2"/>
        <v>Coventry and Warwickshire</v>
      </c>
      <c r="U12" s="238">
        <f t="shared" si="2"/>
        <v>80.701573333333343</v>
      </c>
      <c r="V12" s="238">
        <f t="shared" si="2"/>
        <v>80.900428333333338</v>
      </c>
      <c r="W12" s="238">
        <f t="shared" si="2"/>
        <v>81.01235166666666</v>
      </c>
      <c r="X12" s="238">
        <f t="shared" si="2"/>
        <v>81.232286666666667</v>
      </c>
      <c r="Y12" s="238">
        <f t="shared" si="2"/>
        <v>81.483123333333324</v>
      </c>
      <c r="Z12" s="238">
        <f t="shared" si="2"/>
        <v>81.747520000000009</v>
      </c>
      <c r="AA12" s="238">
        <f t="shared" si="2"/>
        <v>82.213271666666671</v>
      </c>
      <c r="AB12" s="238">
        <f t="shared" si="2"/>
        <v>82.514295000000004</v>
      </c>
      <c r="AC12" s="238">
        <f t="shared" si="2"/>
        <v>82.896633333333327</v>
      </c>
      <c r="AD12" s="238">
        <f t="shared" si="2"/>
        <v>83.187799999999996</v>
      </c>
      <c r="AE12" s="238">
        <f t="shared" si="2"/>
        <v>83.320003333333332</v>
      </c>
      <c r="AF12" s="238">
        <f t="shared" si="2"/>
        <v>83.396981666666662</v>
      </c>
      <c r="AG12" s="238">
        <f t="shared" si="2"/>
        <v>83.271450000000002</v>
      </c>
      <c r="AH12" s="238">
        <f t="shared" si="2"/>
        <v>83.251454999999993</v>
      </c>
      <c r="AI12" s="238">
        <f t="shared" si="2"/>
        <v>83.379041666666666</v>
      </c>
    </row>
    <row r="13" spans="1:38" ht="26.25" x14ac:dyDescent="0.25">
      <c r="B13" s="391" t="str">
        <f t="shared" si="3"/>
        <v>Derby, Derbyshire, Nottingham and Nottinghamshire</v>
      </c>
      <c r="C13" s="238">
        <f t="shared" si="2"/>
        <v>75.986490000000018</v>
      </c>
      <c r="D13" s="238">
        <f t="shared" si="2"/>
        <v>76.345110000000005</v>
      </c>
      <c r="E13" s="238">
        <f t="shared" si="2"/>
        <v>76.766996470588225</v>
      </c>
      <c r="F13" s="238">
        <f t="shared" si="2"/>
        <v>77.222967647058823</v>
      </c>
      <c r="G13" s="238">
        <f t="shared" si="2"/>
        <v>77.352295882352948</v>
      </c>
      <c r="H13" s="238">
        <f t="shared" si="2"/>
        <v>77.509935294117639</v>
      </c>
      <c r="I13" s="238">
        <f t="shared" si="2"/>
        <v>77.842071176470597</v>
      </c>
      <c r="J13" s="238">
        <f t="shared" si="2"/>
        <v>78.235982352941164</v>
      </c>
      <c r="K13" s="238">
        <f t="shared" si="2"/>
        <v>78.702835294117648</v>
      </c>
      <c r="L13" s="238">
        <f t="shared" si="2"/>
        <v>79.035759411764701</v>
      </c>
      <c r="M13" s="238">
        <f t="shared" si="2"/>
        <v>79.25428176470588</v>
      </c>
      <c r="N13" s="238">
        <f t="shared" si="2"/>
        <v>79.229937058823523</v>
      </c>
      <c r="O13" s="238">
        <f t="shared" si="2"/>
        <v>79.075703529411768</v>
      </c>
      <c r="P13" s="238">
        <f t="shared" si="2"/>
        <v>79.101428823529403</v>
      </c>
      <c r="Q13" s="238">
        <f t="shared" si="2"/>
        <v>79.215507647058843</v>
      </c>
      <c r="R13" s="239"/>
      <c r="S13" s="239"/>
      <c r="T13" s="391" t="str">
        <f t="shared" si="2"/>
        <v>Derby, Derbyshire, Nottingham and Nottinghamshire</v>
      </c>
      <c r="U13" s="238">
        <f t="shared" si="2"/>
        <v>80.281791176470591</v>
      </c>
      <c r="V13" s="238">
        <f t="shared" si="2"/>
        <v>80.467227058823539</v>
      </c>
      <c r="W13" s="238">
        <f t="shared" si="2"/>
        <v>80.74353823529411</v>
      </c>
      <c r="X13" s="238">
        <f t="shared" si="2"/>
        <v>81.119785294117634</v>
      </c>
      <c r="Y13" s="238">
        <f t="shared" si="2"/>
        <v>81.410763529411767</v>
      </c>
      <c r="Z13" s="238">
        <f t="shared" si="2"/>
        <v>81.532796470588224</v>
      </c>
      <c r="AA13" s="238">
        <f t="shared" si="2"/>
        <v>81.76190882352941</v>
      </c>
      <c r="AB13" s="238">
        <f t="shared" si="2"/>
        <v>82.095227058823525</v>
      </c>
      <c r="AC13" s="238">
        <f t="shared" si="2"/>
        <v>82.572032352941164</v>
      </c>
      <c r="AD13" s="238">
        <f t="shared" si="2"/>
        <v>82.757664117647082</v>
      </c>
      <c r="AE13" s="238">
        <f t="shared" si="2"/>
        <v>82.868856470588227</v>
      </c>
      <c r="AF13" s="238">
        <f t="shared" si="2"/>
        <v>82.856736470588231</v>
      </c>
      <c r="AG13" s="238">
        <f t="shared" si="2"/>
        <v>82.712384705882343</v>
      </c>
      <c r="AH13" s="238">
        <f t="shared" si="2"/>
        <v>82.653937647058825</v>
      </c>
      <c r="AI13" s="238">
        <f t="shared" si="2"/>
        <v>82.615415294117653</v>
      </c>
    </row>
    <row r="14" spans="1:38" x14ac:dyDescent="0.25">
      <c r="B14" s="391" t="str">
        <f t="shared" si="3"/>
        <v>Greater Birmingham and Solihull</v>
      </c>
      <c r="C14" s="238">
        <f t="shared" si="2"/>
        <v>75.989103333333333</v>
      </c>
      <c r="D14" s="238">
        <f t="shared" si="2"/>
        <v>76.379544444444434</v>
      </c>
      <c r="E14" s="238">
        <f t="shared" si="2"/>
        <v>76.690572222222229</v>
      </c>
      <c r="F14" s="238">
        <f t="shared" si="2"/>
        <v>77.190204444444419</v>
      </c>
      <c r="G14" s="238">
        <f t="shared" si="2"/>
        <v>77.486533333333341</v>
      </c>
      <c r="H14" s="238">
        <f t="shared" si="2"/>
        <v>77.680139999999994</v>
      </c>
      <c r="I14" s="238">
        <f t="shared" si="2"/>
        <v>78.049152222222233</v>
      </c>
      <c r="J14" s="238">
        <f t="shared" si="2"/>
        <v>78.297636666666662</v>
      </c>
      <c r="K14" s="238">
        <f t="shared" si="2"/>
        <v>78.895032222222227</v>
      </c>
      <c r="L14" s="238">
        <f t="shared" si="2"/>
        <v>79.125399999999999</v>
      </c>
      <c r="M14" s="238">
        <f t="shared" si="2"/>
        <v>79.21334777777777</v>
      </c>
      <c r="N14" s="238">
        <f t="shared" si="2"/>
        <v>79.130681111111102</v>
      </c>
      <c r="O14" s="238">
        <f t="shared" si="2"/>
        <v>79.16159555555555</v>
      </c>
      <c r="P14" s="238">
        <f t="shared" si="2"/>
        <v>79.274539999999988</v>
      </c>
      <c r="Q14" s="238">
        <f t="shared" si="2"/>
        <v>79.30680666666666</v>
      </c>
      <c r="R14" s="239"/>
      <c r="S14" s="239"/>
      <c r="T14" s="391" t="str">
        <f t="shared" si="2"/>
        <v>Greater Birmingham and Solihull</v>
      </c>
      <c r="U14" s="238">
        <f t="shared" si="2"/>
        <v>80.51448111111111</v>
      </c>
      <c r="V14" s="238">
        <f t="shared" si="2"/>
        <v>80.737828888888899</v>
      </c>
      <c r="W14" s="238">
        <f t="shared" si="2"/>
        <v>80.813778888888876</v>
      </c>
      <c r="X14" s="238">
        <f t="shared" si="2"/>
        <v>81.077800000000011</v>
      </c>
      <c r="Y14" s="238">
        <f t="shared" si="2"/>
        <v>81.255619999999993</v>
      </c>
      <c r="Z14" s="238">
        <f t="shared" si="2"/>
        <v>81.494644444444447</v>
      </c>
      <c r="AA14" s="238">
        <f t="shared" si="2"/>
        <v>82.015533333333337</v>
      </c>
      <c r="AB14" s="238">
        <f t="shared" si="2"/>
        <v>82.366904444444444</v>
      </c>
      <c r="AC14" s="238">
        <f t="shared" si="2"/>
        <v>82.763011111111112</v>
      </c>
      <c r="AD14" s="238">
        <f t="shared" si="2"/>
        <v>82.943316666666675</v>
      </c>
      <c r="AE14" s="238">
        <f t="shared" si="2"/>
        <v>82.985456666666664</v>
      </c>
      <c r="AF14" s="238">
        <f t="shared" si="2"/>
        <v>83.048331111111111</v>
      </c>
      <c r="AG14" s="238">
        <f t="shared" si="2"/>
        <v>82.940043333333335</v>
      </c>
      <c r="AH14" s="238">
        <f t="shared" si="2"/>
        <v>82.972131111111111</v>
      </c>
      <c r="AI14" s="238">
        <f t="shared" si="2"/>
        <v>83.037268888888875</v>
      </c>
    </row>
    <row r="15" spans="1:38" x14ac:dyDescent="0.25">
      <c r="B15" s="391" t="str">
        <f t="shared" si="3"/>
        <v>Greater Lincolnshire</v>
      </c>
      <c r="C15" s="238">
        <f t="shared" si="2"/>
        <v>76.111063333333334</v>
      </c>
      <c r="D15" s="238">
        <f t="shared" si="2"/>
        <v>76.216560000000001</v>
      </c>
      <c r="E15" s="238">
        <f t="shared" si="2"/>
        <v>76.610973333333334</v>
      </c>
      <c r="F15" s="238">
        <f t="shared" si="2"/>
        <v>76.926123333333337</v>
      </c>
      <c r="G15" s="238">
        <f t="shared" si="2"/>
        <v>77.325436666666661</v>
      </c>
      <c r="H15" s="238">
        <f t="shared" si="2"/>
        <v>77.413258888888905</v>
      </c>
      <c r="I15" s="238">
        <f t="shared" si="2"/>
        <v>77.683483333333342</v>
      </c>
      <c r="J15" s="238">
        <f t="shared" si="2"/>
        <v>78.098163333333332</v>
      </c>
      <c r="K15" s="238">
        <f t="shared" si="2"/>
        <v>78.588180000000008</v>
      </c>
      <c r="L15" s="238">
        <f t="shared" si="2"/>
        <v>78.800834444444433</v>
      </c>
      <c r="M15" s="238">
        <f t="shared" si="2"/>
        <v>78.799461111111114</v>
      </c>
      <c r="N15" s="238">
        <f t="shared" si="2"/>
        <v>79.119754444444439</v>
      </c>
      <c r="O15" s="238">
        <f t="shared" si="2"/>
        <v>79.251974444444443</v>
      </c>
      <c r="P15" s="238">
        <f t="shared" si="2"/>
        <v>79.280318888888885</v>
      </c>
      <c r="Q15" s="238">
        <f t="shared" si="2"/>
        <v>79.001043333333328</v>
      </c>
      <c r="R15" s="239"/>
      <c r="S15" s="239"/>
      <c r="T15" s="391" t="str">
        <f t="shared" si="2"/>
        <v>Greater Lincolnshire</v>
      </c>
      <c r="U15" s="238">
        <f t="shared" si="2"/>
        <v>80.564476666666664</v>
      </c>
      <c r="V15" s="238">
        <f t="shared" si="2"/>
        <v>80.719861111111115</v>
      </c>
      <c r="W15" s="238">
        <f t="shared" si="2"/>
        <v>81.036940000000016</v>
      </c>
      <c r="X15" s="238">
        <f t="shared" si="2"/>
        <v>81.244333333333344</v>
      </c>
      <c r="Y15" s="238">
        <f t="shared" si="2"/>
        <v>81.31489333333333</v>
      </c>
      <c r="Z15" s="238">
        <f t="shared" si="2"/>
        <v>81.270161111111122</v>
      </c>
      <c r="AA15" s="238">
        <f t="shared" si="2"/>
        <v>81.586634444444456</v>
      </c>
      <c r="AB15" s="238">
        <f t="shared" si="2"/>
        <v>81.986231111111096</v>
      </c>
      <c r="AC15" s="238">
        <f t="shared" si="2"/>
        <v>82.419281111111104</v>
      </c>
      <c r="AD15" s="238">
        <f t="shared" si="2"/>
        <v>82.590892222222209</v>
      </c>
      <c r="AE15" s="238">
        <f t="shared" si="2"/>
        <v>82.676188888888902</v>
      </c>
      <c r="AF15" s="238">
        <f t="shared" si="2"/>
        <v>82.885097777777787</v>
      </c>
      <c r="AG15" s="238">
        <f t="shared" si="2"/>
        <v>82.90928000000001</v>
      </c>
      <c r="AH15" s="238">
        <f t="shared" si="2"/>
        <v>83.017868888888884</v>
      </c>
      <c r="AI15" s="238">
        <f t="shared" si="2"/>
        <v>82.707586666666671</v>
      </c>
    </row>
    <row r="16" spans="1:38" x14ac:dyDescent="0.25">
      <c r="B16" s="391" t="str">
        <f t="shared" si="3"/>
        <v>Leicester and Leicestershire</v>
      </c>
      <c r="C16" s="238">
        <f t="shared" si="2"/>
        <v>77.427017500000005</v>
      </c>
      <c r="D16" s="238">
        <f t="shared" si="2"/>
        <v>77.480260000000001</v>
      </c>
      <c r="E16" s="238">
        <f t="shared" si="2"/>
        <v>77.704509999999999</v>
      </c>
      <c r="F16" s="238">
        <f t="shared" si="2"/>
        <v>78.090008749999996</v>
      </c>
      <c r="G16" s="238">
        <f t="shared" si="2"/>
        <v>78.510373749999999</v>
      </c>
      <c r="H16" s="238">
        <f t="shared" si="2"/>
        <v>78.692157500000008</v>
      </c>
      <c r="I16" s="238">
        <f t="shared" si="2"/>
        <v>78.885762499999998</v>
      </c>
      <c r="J16" s="238">
        <f t="shared" si="2"/>
        <v>78.898615000000007</v>
      </c>
      <c r="K16" s="238">
        <f t="shared" si="2"/>
        <v>79.199843749999999</v>
      </c>
      <c r="L16" s="238">
        <f t="shared" si="2"/>
        <v>79.57030125</v>
      </c>
      <c r="M16" s="238">
        <f t="shared" si="2"/>
        <v>79.693538750000002</v>
      </c>
      <c r="N16" s="238">
        <f t="shared" si="2"/>
        <v>79.956083750000005</v>
      </c>
      <c r="O16" s="238">
        <f t="shared" si="2"/>
        <v>80.042313750000005</v>
      </c>
      <c r="P16" s="238">
        <f t="shared" si="2"/>
        <v>80.269210000000001</v>
      </c>
      <c r="Q16" s="238">
        <f t="shared" si="2"/>
        <v>80.250889999999998</v>
      </c>
      <c r="R16" s="239"/>
      <c r="S16" s="239"/>
      <c r="T16" s="391" t="str">
        <f t="shared" si="2"/>
        <v>Leicester and Leicestershire</v>
      </c>
      <c r="U16" s="238">
        <f t="shared" si="2"/>
        <v>81.314866249999994</v>
      </c>
      <c r="V16" s="238">
        <f t="shared" si="2"/>
        <v>81.429505000000006</v>
      </c>
      <c r="W16" s="238">
        <f t="shared" si="2"/>
        <v>81.408667499999993</v>
      </c>
      <c r="X16" s="238">
        <f t="shared" si="2"/>
        <v>81.706061250000005</v>
      </c>
      <c r="Y16" s="238">
        <f t="shared" si="2"/>
        <v>81.987343749999994</v>
      </c>
      <c r="Z16" s="238">
        <f t="shared" si="2"/>
        <v>82.343939999999989</v>
      </c>
      <c r="AA16" s="238">
        <f t="shared" si="2"/>
        <v>82.706715000000003</v>
      </c>
      <c r="AB16" s="238">
        <f t="shared" si="2"/>
        <v>82.865881250000001</v>
      </c>
      <c r="AC16" s="238">
        <f t="shared" si="2"/>
        <v>83.445578749999996</v>
      </c>
      <c r="AD16" s="238">
        <f t="shared" si="2"/>
        <v>83.515103749999994</v>
      </c>
      <c r="AE16" s="238">
        <f t="shared" si="2"/>
        <v>83.670176249999997</v>
      </c>
      <c r="AF16" s="238">
        <f t="shared" si="2"/>
        <v>83.636771249999995</v>
      </c>
      <c r="AG16" s="238">
        <f t="shared" si="2"/>
        <v>83.658675000000002</v>
      </c>
      <c r="AH16" s="238">
        <f t="shared" si="2"/>
        <v>83.729527500000003</v>
      </c>
      <c r="AI16" s="238">
        <f t="shared" si="2"/>
        <v>83.809933749999999</v>
      </c>
    </row>
    <row r="17" spans="1:35" x14ac:dyDescent="0.25">
      <c r="B17" s="391" t="str">
        <f t="shared" si="3"/>
        <v>Stoke-on-Trent and Staffordshire</v>
      </c>
      <c r="C17" s="238">
        <f t="shared" si="2"/>
        <v>75.713132222222214</v>
      </c>
      <c r="D17" s="238">
        <f t="shared" si="2"/>
        <v>76.029791111111138</v>
      </c>
      <c r="E17" s="238">
        <f t="shared" si="2"/>
        <v>76.373298888888883</v>
      </c>
      <c r="F17" s="238">
        <f t="shared" si="2"/>
        <v>76.890221111111103</v>
      </c>
      <c r="G17" s="238">
        <f t="shared" si="2"/>
        <v>77.20051222222223</v>
      </c>
      <c r="H17" s="238">
        <f t="shared" si="2"/>
        <v>77.453288888888878</v>
      </c>
      <c r="I17" s="238">
        <f t="shared" si="2"/>
        <v>77.743881111111094</v>
      </c>
      <c r="J17" s="238">
        <f t="shared" si="2"/>
        <v>77.994055555555548</v>
      </c>
      <c r="K17" s="238">
        <f t="shared" si="2"/>
        <v>78.614962222222232</v>
      </c>
      <c r="L17" s="238">
        <f t="shared" si="2"/>
        <v>78.991385555555553</v>
      </c>
      <c r="M17" s="238">
        <f t="shared" si="2"/>
        <v>79.217447777777778</v>
      </c>
      <c r="N17" s="238">
        <f t="shared" si="2"/>
        <v>79.217794444444436</v>
      </c>
      <c r="O17" s="238">
        <f t="shared" si="2"/>
        <v>79.22677111111112</v>
      </c>
      <c r="P17" s="238">
        <f t="shared" si="2"/>
        <v>79.280131111111103</v>
      </c>
      <c r="Q17" s="238">
        <f t="shared" si="2"/>
        <v>79.293149999999997</v>
      </c>
      <c r="R17" s="239"/>
      <c r="S17" s="239"/>
      <c r="T17" s="391" t="str">
        <f t="shared" si="2"/>
        <v>Stoke-on-Trent and Staffordshire</v>
      </c>
      <c r="U17" s="238">
        <f t="shared" si="2"/>
        <v>80.323907777777777</v>
      </c>
      <c r="V17" s="238">
        <f t="shared" si="2"/>
        <v>80.565031111111125</v>
      </c>
      <c r="W17" s="238">
        <f t="shared" si="2"/>
        <v>80.657663333333332</v>
      </c>
      <c r="X17" s="238">
        <f t="shared" si="2"/>
        <v>80.965689999999995</v>
      </c>
      <c r="Y17" s="238">
        <f t="shared" si="2"/>
        <v>81.068976666666671</v>
      </c>
      <c r="Z17" s="238">
        <f t="shared" si="2"/>
        <v>81.226387777777774</v>
      </c>
      <c r="AA17" s="238">
        <f t="shared" si="2"/>
        <v>81.551303333333337</v>
      </c>
      <c r="AB17" s="238">
        <f t="shared" si="2"/>
        <v>82.010154444444439</v>
      </c>
      <c r="AC17" s="238">
        <f t="shared" si="2"/>
        <v>82.433122222222224</v>
      </c>
      <c r="AD17" s="238">
        <f t="shared" si="2"/>
        <v>82.629517777777778</v>
      </c>
      <c r="AE17" s="238">
        <f t="shared" si="2"/>
        <v>82.696213333333333</v>
      </c>
      <c r="AF17" s="238">
        <f t="shared" si="2"/>
        <v>82.846452222222226</v>
      </c>
      <c r="AG17" s="238">
        <f t="shared" si="2"/>
        <v>82.731514444444457</v>
      </c>
      <c r="AH17" s="238">
        <f t="shared" si="2"/>
        <v>82.690816666666663</v>
      </c>
      <c r="AI17" s="238">
        <f t="shared" si="2"/>
        <v>82.673783333333333</v>
      </c>
    </row>
    <row r="18" spans="1:35" x14ac:dyDescent="0.25">
      <c r="B18" s="391" t="str">
        <f t="shared" si="3"/>
        <v>The Marches</v>
      </c>
      <c r="C18" s="238">
        <f t="shared" si="2"/>
        <v>76.60651</v>
      </c>
      <c r="D18" s="238">
        <f t="shared" si="2"/>
        <v>76.926756666666677</v>
      </c>
      <c r="E18" s="238">
        <f t="shared" si="2"/>
        <v>77.158573333333337</v>
      </c>
      <c r="F18" s="238">
        <f t="shared" si="2"/>
        <v>77.512503333333328</v>
      </c>
      <c r="G18" s="238">
        <f t="shared" si="2"/>
        <v>77.710773333333336</v>
      </c>
      <c r="H18" s="238">
        <f t="shared" si="2"/>
        <v>78.040056666666658</v>
      </c>
      <c r="I18" s="238">
        <f t="shared" si="2"/>
        <v>78.276510000000002</v>
      </c>
      <c r="J18" s="238">
        <f t="shared" si="2"/>
        <v>78.393050000000002</v>
      </c>
      <c r="K18" s="238">
        <f t="shared" si="2"/>
        <v>78.72463333333333</v>
      </c>
      <c r="L18" s="238">
        <f t="shared" si="2"/>
        <v>79.045909999999992</v>
      </c>
      <c r="M18" s="238">
        <f t="shared" si="2"/>
        <v>79.361379999999997</v>
      </c>
      <c r="N18" s="238">
        <f t="shared" si="2"/>
        <v>79.738113333333331</v>
      </c>
      <c r="O18" s="238">
        <f t="shared" si="2"/>
        <v>79.693989999999999</v>
      </c>
      <c r="P18" s="238">
        <f t="shared" si="2"/>
        <v>79.742673333333329</v>
      </c>
      <c r="Q18" s="238">
        <f t="shared" si="2"/>
        <v>79.546219999999991</v>
      </c>
      <c r="R18" s="239"/>
      <c r="S18" s="239"/>
      <c r="T18" s="391" t="str">
        <f t="shared" si="2"/>
        <v>The Marches</v>
      </c>
      <c r="U18" s="238">
        <f t="shared" si="2"/>
        <v>81.10478333333333</v>
      </c>
      <c r="V18" s="238">
        <f t="shared" si="2"/>
        <v>81.308176666666654</v>
      </c>
      <c r="W18" s="238">
        <f t="shared" si="2"/>
        <v>81.567940000000007</v>
      </c>
      <c r="X18" s="238">
        <f t="shared" si="2"/>
        <v>81.92643333333335</v>
      </c>
      <c r="Y18" s="238">
        <f t="shared" si="2"/>
        <v>82.152573333333336</v>
      </c>
      <c r="Z18" s="238">
        <f t="shared" si="2"/>
        <v>82.195593333333335</v>
      </c>
      <c r="AA18" s="238">
        <f t="shared" si="2"/>
        <v>82.326120000000003</v>
      </c>
      <c r="AB18" s="238">
        <f t="shared" si="2"/>
        <v>82.512916666666669</v>
      </c>
      <c r="AC18" s="238">
        <f t="shared" si="2"/>
        <v>82.803666666666672</v>
      </c>
      <c r="AD18" s="238">
        <f t="shared" si="2"/>
        <v>82.913883333333345</v>
      </c>
      <c r="AE18" s="238">
        <f t="shared" si="2"/>
        <v>83.00667</v>
      </c>
      <c r="AF18" s="238">
        <f t="shared" si="2"/>
        <v>83.296563333333339</v>
      </c>
      <c r="AG18" s="238">
        <f t="shared" si="2"/>
        <v>83.233270000000005</v>
      </c>
      <c r="AH18" s="238">
        <f t="shared" si="2"/>
        <v>83.241830000000007</v>
      </c>
      <c r="AI18" s="238">
        <f t="shared" si="2"/>
        <v>82.981756666666669</v>
      </c>
    </row>
    <row r="19" spans="1:35" x14ac:dyDescent="0.25">
      <c r="B19" s="391" t="str">
        <f t="shared" si="3"/>
        <v>Worcestershire</v>
      </c>
      <c r="C19" s="238">
        <f t="shared" si="2"/>
        <v>77.041634999999999</v>
      </c>
      <c r="D19" s="238">
        <f t="shared" si="2"/>
        <v>77.357611666666671</v>
      </c>
      <c r="E19" s="238">
        <f t="shared" si="2"/>
        <v>77.365534999999994</v>
      </c>
      <c r="F19" s="238">
        <f t="shared" si="2"/>
        <v>77.967428333333331</v>
      </c>
      <c r="G19" s="238">
        <f t="shared" si="2"/>
        <v>78.135396666666665</v>
      </c>
      <c r="H19" s="238">
        <f t="shared" si="2"/>
        <v>78.431595000000002</v>
      </c>
      <c r="I19" s="238">
        <f t="shared" ref="C19:AI20" si="4">I99</f>
        <v>78.57813666666668</v>
      </c>
      <c r="J19" s="238">
        <f t="shared" si="4"/>
        <v>78.913471666666666</v>
      </c>
      <c r="K19" s="238">
        <f t="shared" si="4"/>
        <v>79.444778333333332</v>
      </c>
      <c r="L19" s="238">
        <f t="shared" si="4"/>
        <v>79.629298333333338</v>
      </c>
      <c r="M19" s="238">
        <f t="shared" si="4"/>
        <v>79.601666666666659</v>
      </c>
      <c r="N19" s="238">
        <f t="shared" si="4"/>
        <v>79.551083333333338</v>
      </c>
      <c r="O19" s="238">
        <f t="shared" si="4"/>
        <v>79.663118333333344</v>
      </c>
      <c r="P19" s="238">
        <f t="shared" si="4"/>
        <v>79.924750000000003</v>
      </c>
      <c r="Q19" s="238">
        <f t="shared" si="4"/>
        <v>79.870248333333336</v>
      </c>
      <c r="R19" s="239"/>
      <c r="S19" s="239"/>
      <c r="T19" s="391" t="str">
        <f t="shared" si="4"/>
        <v>Worcestershire</v>
      </c>
      <c r="U19" s="238">
        <f t="shared" si="4"/>
        <v>81.167733333333331</v>
      </c>
      <c r="V19" s="238">
        <f t="shared" si="4"/>
        <v>81.357846666666674</v>
      </c>
      <c r="W19" s="238">
        <f t="shared" si="4"/>
        <v>81.391315000000006</v>
      </c>
      <c r="X19" s="238">
        <f t="shared" si="4"/>
        <v>81.648633333333336</v>
      </c>
      <c r="Y19" s="238">
        <f t="shared" si="4"/>
        <v>81.971331666666671</v>
      </c>
      <c r="Z19" s="238">
        <f t="shared" si="4"/>
        <v>82.337130000000002</v>
      </c>
      <c r="AA19" s="238">
        <f t="shared" si="4"/>
        <v>82.608621666666679</v>
      </c>
      <c r="AB19" s="238">
        <f t="shared" si="4"/>
        <v>82.821286666666666</v>
      </c>
      <c r="AC19" s="238">
        <f t="shared" si="4"/>
        <v>83.141646666666674</v>
      </c>
      <c r="AD19" s="238">
        <f t="shared" si="4"/>
        <v>83.300161666666668</v>
      </c>
      <c r="AE19" s="238">
        <f t="shared" si="4"/>
        <v>83.356893333333332</v>
      </c>
      <c r="AF19" s="238">
        <f t="shared" si="4"/>
        <v>83.32289333333334</v>
      </c>
      <c r="AG19" s="238">
        <f t="shared" si="4"/>
        <v>83.51212000000001</v>
      </c>
      <c r="AH19" s="238">
        <f t="shared" si="4"/>
        <v>83.767170000000007</v>
      </c>
      <c r="AI19" s="238">
        <f t="shared" si="4"/>
        <v>83.892215000000007</v>
      </c>
    </row>
    <row r="20" spans="1:35" x14ac:dyDescent="0.25">
      <c r="B20" s="392" t="str">
        <f t="shared" si="3"/>
        <v>Midlands Engine (LEP) Average</v>
      </c>
      <c r="C20" s="240">
        <f t="shared" si="4"/>
        <v>76.252165432098778</v>
      </c>
      <c r="D20" s="240">
        <f t="shared" si="4"/>
        <v>76.4983899691358</v>
      </c>
      <c r="E20" s="240">
        <f t="shared" si="4"/>
        <v>76.744445009077722</v>
      </c>
      <c r="F20" s="240">
        <f t="shared" si="4"/>
        <v>77.174143735475681</v>
      </c>
      <c r="G20" s="240">
        <f t="shared" si="4"/>
        <v>77.439260854212051</v>
      </c>
      <c r="H20" s="240">
        <f t="shared" si="4"/>
        <v>77.659741452432826</v>
      </c>
      <c r="I20" s="240">
        <f t="shared" si="4"/>
        <v>77.924236704793032</v>
      </c>
      <c r="J20" s="240">
        <f t="shared" si="4"/>
        <v>78.228917452795926</v>
      </c>
      <c r="K20" s="240">
        <f t="shared" si="4"/>
        <v>78.711407332062464</v>
      </c>
      <c r="L20" s="240">
        <f t="shared" si="4"/>
        <v>79.01586961056644</v>
      </c>
      <c r="M20" s="240">
        <f t="shared" si="4"/>
        <v>79.16842274237473</v>
      </c>
      <c r="N20" s="240">
        <f t="shared" si="4"/>
        <v>79.279847775054449</v>
      </c>
      <c r="O20" s="240">
        <f t="shared" si="4"/>
        <v>79.27793945079884</v>
      </c>
      <c r="P20" s="240">
        <f t="shared" si="4"/>
        <v>79.334337276688444</v>
      </c>
      <c r="Q20" s="240">
        <f t="shared" si="4"/>
        <v>79.286860757080603</v>
      </c>
      <c r="R20" s="239"/>
      <c r="S20" s="239"/>
      <c r="T20" s="392" t="str">
        <f t="shared" si="4"/>
        <v>Midlands Engine (LEP) Average</v>
      </c>
      <c r="U20" s="240">
        <f t="shared" si="4"/>
        <v>80.651946442447354</v>
      </c>
      <c r="V20" s="240">
        <f t="shared" si="4"/>
        <v>80.831671926289033</v>
      </c>
      <c r="W20" s="240">
        <f t="shared" si="4"/>
        <v>80.978276624909213</v>
      </c>
      <c r="X20" s="240">
        <f t="shared" si="4"/>
        <v>81.260016467864929</v>
      </c>
      <c r="Y20" s="240">
        <f t="shared" si="4"/>
        <v>81.483723123638327</v>
      </c>
      <c r="Z20" s="240">
        <f t="shared" si="4"/>
        <v>81.66074284858388</v>
      </c>
      <c r="AA20" s="240">
        <f t="shared" si="4"/>
        <v>82.005505085330427</v>
      </c>
      <c r="AB20" s="240">
        <f t="shared" si="4"/>
        <v>82.278664349128533</v>
      </c>
      <c r="AC20" s="240">
        <f t="shared" si="4"/>
        <v>82.702737746005809</v>
      </c>
      <c r="AD20" s="240">
        <f t="shared" si="4"/>
        <v>82.861955781590424</v>
      </c>
      <c r="AE20" s="240">
        <f t="shared" si="4"/>
        <v>82.975473975127088</v>
      </c>
      <c r="AF20" s="240">
        <f t="shared" si="4"/>
        <v>83.042287740559175</v>
      </c>
      <c r="AG20" s="240">
        <f t="shared" si="4"/>
        <v>82.994803609295573</v>
      </c>
      <c r="AH20" s="240">
        <f t="shared" si="4"/>
        <v>83.024298534858389</v>
      </c>
      <c r="AI20" s="240">
        <f t="shared" si="4"/>
        <v>82.995924029593311</v>
      </c>
    </row>
    <row r="21" spans="1:35" x14ac:dyDescent="0.25">
      <c r="B21" s="46"/>
      <c r="C21" s="237"/>
      <c r="D21" s="237"/>
      <c r="E21" s="237"/>
      <c r="F21" s="237"/>
      <c r="G21" s="237"/>
      <c r="H21" s="237"/>
      <c r="I21" s="237"/>
      <c r="J21" s="237"/>
      <c r="K21" s="169"/>
      <c r="L21" s="169"/>
      <c r="M21" s="169"/>
      <c r="N21" s="169"/>
      <c r="O21" s="169"/>
      <c r="P21" s="169"/>
      <c r="Q21" s="169"/>
      <c r="S21" s="164"/>
      <c r="T21" s="46"/>
      <c r="U21" s="237"/>
      <c r="V21" s="237"/>
      <c r="W21" s="237"/>
      <c r="X21" s="237"/>
      <c r="Y21" s="237"/>
      <c r="Z21" s="237"/>
      <c r="AA21" s="237"/>
      <c r="AB21" s="237"/>
      <c r="AC21" s="169"/>
      <c r="AD21" s="169"/>
      <c r="AE21" s="169"/>
      <c r="AF21" s="169"/>
      <c r="AG21" s="169"/>
      <c r="AH21" s="169"/>
      <c r="AI21" s="169"/>
    </row>
    <row r="22" spans="1:35" x14ac:dyDescent="0.25">
      <c r="B22" s="46"/>
      <c r="C22" s="237"/>
      <c r="D22" s="237"/>
      <c r="E22" s="237"/>
      <c r="F22" s="237"/>
      <c r="G22" s="237"/>
      <c r="H22" s="237"/>
      <c r="I22" s="237"/>
      <c r="J22" s="237"/>
      <c r="K22" s="169"/>
      <c r="L22" s="169"/>
      <c r="M22" s="169"/>
      <c r="N22" s="169"/>
      <c r="O22" s="169"/>
      <c r="P22" s="169"/>
      <c r="Q22" s="169"/>
      <c r="S22" s="164"/>
      <c r="T22" s="46"/>
      <c r="U22" s="237"/>
      <c r="V22" s="237"/>
      <c r="W22" s="237"/>
      <c r="X22" s="237"/>
      <c r="Y22" s="237"/>
      <c r="Z22" s="237"/>
      <c r="AA22" s="237"/>
      <c r="AB22" s="237"/>
      <c r="AC22" s="169"/>
      <c r="AD22" s="169"/>
      <c r="AE22" s="169"/>
      <c r="AF22" s="169"/>
      <c r="AG22" s="169"/>
      <c r="AH22" s="169"/>
      <c r="AI22" s="169"/>
    </row>
    <row r="23" spans="1:35" x14ac:dyDescent="0.25">
      <c r="A23" s="46"/>
      <c r="B23" s="35"/>
      <c r="C23" s="237"/>
      <c r="D23" s="237"/>
      <c r="E23" s="237"/>
      <c r="F23" s="237"/>
      <c r="G23" s="237"/>
      <c r="H23" s="237"/>
      <c r="I23" s="237"/>
      <c r="J23" s="237"/>
      <c r="K23" s="169"/>
      <c r="L23" s="169"/>
      <c r="M23" s="169"/>
      <c r="N23" s="169"/>
      <c r="O23" s="169"/>
      <c r="P23" s="169"/>
      <c r="Q23" s="169"/>
      <c r="S23" s="169"/>
      <c r="T23" s="46"/>
      <c r="U23" s="237"/>
      <c r="V23" s="237"/>
      <c r="W23" s="237"/>
      <c r="X23" s="237"/>
      <c r="Y23" s="237"/>
      <c r="Z23" s="237"/>
      <c r="AA23" s="237"/>
      <c r="AB23" s="237"/>
      <c r="AC23" s="169"/>
      <c r="AD23" s="169"/>
      <c r="AE23" s="169"/>
      <c r="AF23" s="169"/>
      <c r="AG23" s="169"/>
      <c r="AH23" s="169"/>
      <c r="AI23" s="169"/>
    </row>
    <row r="24" spans="1:35" x14ac:dyDescent="0.25">
      <c r="A24" s="46"/>
      <c r="B24" s="35"/>
      <c r="C24" s="232" t="s">
        <v>243</v>
      </c>
      <c r="D24" s="232" t="s">
        <v>244</v>
      </c>
      <c r="E24" s="232" t="s">
        <v>245</v>
      </c>
      <c r="F24" s="232" t="s">
        <v>246</v>
      </c>
      <c r="G24" s="232" t="s">
        <v>247</v>
      </c>
      <c r="H24" s="232" t="s">
        <v>248</v>
      </c>
      <c r="I24" s="232" t="s">
        <v>249</v>
      </c>
      <c r="J24" s="232" t="s">
        <v>250</v>
      </c>
      <c r="K24" s="232" t="s">
        <v>251</v>
      </c>
      <c r="L24" s="232" t="s">
        <v>252</v>
      </c>
      <c r="M24" s="232" t="s">
        <v>253</v>
      </c>
      <c r="N24" s="232" t="s">
        <v>254</v>
      </c>
      <c r="O24" s="232" t="s">
        <v>255</v>
      </c>
      <c r="P24" s="232" t="s">
        <v>256</v>
      </c>
      <c r="Q24" s="232" t="s">
        <v>257</v>
      </c>
      <c r="T24" s="35"/>
      <c r="U24" s="232" t="s">
        <v>243</v>
      </c>
      <c r="V24" s="232" t="s">
        <v>244</v>
      </c>
      <c r="W24" s="232" t="s">
        <v>245</v>
      </c>
      <c r="X24" s="232" t="s">
        <v>246</v>
      </c>
      <c r="Y24" s="232" t="s">
        <v>247</v>
      </c>
      <c r="Z24" s="232" t="s">
        <v>248</v>
      </c>
      <c r="AA24" s="232" t="s">
        <v>249</v>
      </c>
      <c r="AB24" s="232" t="s">
        <v>250</v>
      </c>
      <c r="AC24" s="232" t="s">
        <v>251</v>
      </c>
      <c r="AD24" s="232" t="s">
        <v>252</v>
      </c>
      <c r="AE24" s="232" t="s">
        <v>253</v>
      </c>
      <c r="AF24" s="232" t="s">
        <v>254</v>
      </c>
      <c r="AG24" s="232" t="s">
        <v>255</v>
      </c>
      <c r="AH24" s="232" t="s">
        <v>256</v>
      </c>
      <c r="AI24" s="232" t="s">
        <v>257</v>
      </c>
    </row>
    <row r="25" spans="1:35" x14ac:dyDescent="0.25">
      <c r="A25" s="46"/>
      <c r="B25" s="241" t="s">
        <v>35</v>
      </c>
      <c r="C25" s="236">
        <v>76.497150000000005</v>
      </c>
      <c r="D25" s="236">
        <v>76.820059999999998</v>
      </c>
      <c r="E25" s="236">
        <v>77.10651</v>
      </c>
      <c r="F25" s="236">
        <v>77.624639999999999</v>
      </c>
      <c r="G25" s="236">
        <v>77.920670000000001</v>
      </c>
      <c r="H25" s="236">
        <v>77.948139999999995</v>
      </c>
      <c r="I25" s="236">
        <v>78.053619999999995</v>
      </c>
      <c r="J25" s="236">
        <v>78.305139999999994</v>
      </c>
      <c r="K25" s="157">
        <v>78.541110000000003</v>
      </c>
      <c r="L25" s="157">
        <v>79.078879999999998</v>
      </c>
      <c r="M25" s="157">
        <v>79.092600000000004</v>
      </c>
      <c r="N25" s="157">
        <v>79.521910000000005</v>
      </c>
      <c r="O25" s="157">
        <v>79.139210000000006</v>
      </c>
      <c r="P25" s="157">
        <v>79.498239999999996</v>
      </c>
      <c r="Q25" s="157">
        <v>79.565340000000006</v>
      </c>
      <c r="T25" s="241" t="s">
        <v>35</v>
      </c>
      <c r="U25" s="236">
        <v>80.634029999999996</v>
      </c>
      <c r="V25" s="236">
        <v>80.365600000000001</v>
      </c>
      <c r="W25" s="236">
        <v>80.926199999999994</v>
      </c>
      <c r="X25" s="236">
        <v>81.274640000000005</v>
      </c>
      <c r="Y25" s="236">
        <v>82.023129999999995</v>
      </c>
      <c r="Z25" s="236">
        <v>81.801990000000004</v>
      </c>
      <c r="AA25" s="236">
        <v>81.98836</v>
      </c>
      <c r="AB25" s="236">
        <v>81.944649999999996</v>
      </c>
      <c r="AC25" s="157">
        <v>82.686769999999996</v>
      </c>
      <c r="AD25" s="157">
        <v>83.200479999999999</v>
      </c>
      <c r="AE25" s="157">
        <v>83.519019999999998</v>
      </c>
      <c r="AF25" s="157">
        <v>83.143370000000004</v>
      </c>
      <c r="AG25" s="157">
        <v>82.642589999999998</v>
      </c>
      <c r="AH25" s="157">
        <v>82.409989999999993</v>
      </c>
      <c r="AI25" s="157">
        <v>82.625190000000003</v>
      </c>
    </row>
    <row r="26" spans="1:35" x14ac:dyDescent="0.25">
      <c r="A26" s="46"/>
      <c r="B26" s="241" t="s">
        <v>41</v>
      </c>
      <c r="C26" s="236">
        <v>74.394850000000005</v>
      </c>
      <c r="D26" s="236">
        <v>74.82929</v>
      </c>
      <c r="E26" s="236">
        <v>75.189989999999995</v>
      </c>
      <c r="F26" s="236">
        <v>75.544479999999993</v>
      </c>
      <c r="G26" s="236">
        <v>75.966769999999997</v>
      </c>
      <c r="H26" s="236">
        <v>76.401349999999994</v>
      </c>
      <c r="I26" s="236">
        <v>76.958320000000001</v>
      </c>
      <c r="J26" s="236">
        <v>76.802670000000006</v>
      </c>
      <c r="K26" s="157">
        <v>77.34093</v>
      </c>
      <c r="L26" s="157">
        <v>77.515140000000002</v>
      </c>
      <c r="M26" s="157">
        <v>78.139139999999998</v>
      </c>
      <c r="N26" s="157">
        <v>77.934950000000001</v>
      </c>
      <c r="O26" s="157">
        <v>78.062430000000006</v>
      </c>
      <c r="P26" s="157">
        <v>77.917770000000004</v>
      </c>
      <c r="Q26" s="157">
        <v>78.155230000000003</v>
      </c>
      <c r="T26" s="241" t="s">
        <v>41</v>
      </c>
      <c r="U26" s="236">
        <v>79.205870000000004</v>
      </c>
      <c r="V26" s="236">
        <v>79.312700000000007</v>
      </c>
      <c r="W26" s="236">
        <v>79.958539999999999</v>
      </c>
      <c r="X26" s="236">
        <v>80.380709999999993</v>
      </c>
      <c r="Y26" s="236">
        <v>80.49033</v>
      </c>
      <c r="Z26" s="236">
        <v>80.489990000000006</v>
      </c>
      <c r="AA26" s="236">
        <v>80.531149999999997</v>
      </c>
      <c r="AB26" s="236">
        <v>80.999880000000005</v>
      </c>
      <c r="AC26" s="157">
        <v>81.407849999999996</v>
      </c>
      <c r="AD26" s="157">
        <v>81.615889999999993</v>
      </c>
      <c r="AE26" s="157">
        <v>81.991330000000005</v>
      </c>
      <c r="AF26" s="157">
        <v>81.977410000000006</v>
      </c>
      <c r="AG26" s="157">
        <v>81.648520000000005</v>
      </c>
      <c r="AH26" s="157">
        <v>81.547190000000001</v>
      </c>
      <c r="AI26" s="157">
        <v>81.636399999999995</v>
      </c>
    </row>
    <row r="27" spans="1:35" x14ac:dyDescent="0.25">
      <c r="A27" s="46"/>
      <c r="B27" s="241" t="s">
        <v>42</v>
      </c>
      <c r="C27" s="236">
        <v>75.233789999999999</v>
      </c>
      <c r="D27" s="236">
        <v>75.780320000000003</v>
      </c>
      <c r="E27" s="236">
        <v>76.484070000000003</v>
      </c>
      <c r="F27" s="236">
        <v>76.600520000000003</v>
      </c>
      <c r="G27" s="236">
        <v>76.787909999999997</v>
      </c>
      <c r="H27" s="236">
        <v>76.981840000000005</v>
      </c>
      <c r="I27" s="236">
        <v>77.560810000000004</v>
      </c>
      <c r="J27" s="236">
        <v>77.832509999999999</v>
      </c>
      <c r="K27" s="157">
        <v>78.211550000000003</v>
      </c>
      <c r="L27" s="157">
        <v>78.490989999999996</v>
      </c>
      <c r="M27" s="157">
        <v>78.720089999999999</v>
      </c>
      <c r="N27" s="157">
        <v>78.767110000000002</v>
      </c>
      <c r="O27" s="157">
        <v>78.635549999999995</v>
      </c>
      <c r="P27" s="157">
        <v>78.766130000000004</v>
      </c>
      <c r="Q27" s="157">
        <v>78.685479999999998</v>
      </c>
      <c r="T27" s="241" t="s">
        <v>42</v>
      </c>
      <c r="U27" s="236">
        <v>80.054119999999998</v>
      </c>
      <c r="V27" s="236">
        <v>79.911940000000001</v>
      </c>
      <c r="W27" s="236">
        <v>79.906639999999996</v>
      </c>
      <c r="X27" s="236">
        <v>80.223939999999999</v>
      </c>
      <c r="Y27" s="236">
        <v>80.964889999999997</v>
      </c>
      <c r="Z27" s="236">
        <v>81.096890000000002</v>
      </c>
      <c r="AA27" s="236">
        <v>81.198999999999998</v>
      </c>
      <c r="AB27" s="236">
        <v>81.152799999999999</v>
      </c>
      <c r="AC27" s="157">
        <v>81.728489999999994</v>
      </c>
      <c r="AD27" s="157">
        <v>82.005189999999999</v>
      </c>
      <c r="AE27" s="157">
        <v>82.373980000000003</v>
      </c>
      <c r="AF27" s="157">
        <v>82.167749999999998</v>
      </c>
      <c r="AG27" s="157">
        <v>81.832220000000007</v>
      </c>
      <c r="AH27" s="157">
        <v>81.771789999999996</v>
      </c>
      <c r="AI27" s="157">
        <v>81.864660000000001</v>
      </c>
    </row>
    <row r="28" spans="1:35" x14ac:dyDescent="0.25">
      <c r="A28" s="46"/>
      <c r="B28" s="241" t="s">
        <v>24</v>
      </c>
      <c r="C28" s="236">
        <v>73.821150000000003</v>
      </c>
      <c r="D28" s="236">
        <v>74.278760000000005</v>
      </c>
      <c r="E28" s="236">
        <v>74.73706</v>
      </c>
      <c r="F28" s="236">
        <v>75.16968</v>
      </c>
      <c r="G28" s="236">
        <v>75.502780000000001</v>
      </c>
      <c r="H28" s="236">
        <v>75.831789999999998</v>
      </c>
      <c r="I28" s="236">
        <v>76.347909999999999</v>
      </c>
      <c r="J28" s="236">
        <v>76.741169999999997</v>
      </c>
      <c r="K28" s="157">
        <v>77.209720000000004</v>
      </c>
      <c r="L28" s="157">
        <v>77.444180000000003</v>
      </c>
      <c r="M28" s="157">
        <v>77.439049999999995</v>
      </c>
      <c r="N28" s="157">
        <v>77.162189999999995</v>
      </c>
      <c r="O28" s="157">
        <v>77.095609999999994</v>
      </c>
      <c r="P28" s="157">
        <v>77.227879999999999</v>
      </c>
      <c r="Q28" s="157">
        <v>77.564999999999998</v>
      </c>
      <c r="T28" s="241" t="s">
        <v>24</v>
      </c>
      <c r="U28" s="236">
        <v>79.599220000000003</v>
      </c>
      <c r="V28" s="236">
        <v>79.820620000000005</v>
      </c>
      <c r="W28" s="236">
        <v>80.040729999999996</v>
      </c>
      <c r="X28" s="236">
        <v>80.45975</v>
      </c>
      <c r="Y28" s="236">
        <v>80.660610000000005</v>
      </c>
      <c r="Z28" s="236">
        <v>80.846739999999997</v>
      </c>
      <c r="AA28" s="236">
        <v>81.209100000000007</v>
      </c>
      <c r="AB28" s="236">
        <v>81.468829999999997</v>
      </c>
      <c r="AC28" s="157">
        <v>81.806650000000005</v>
      </c>
      <c r="AD28" s="157">
        <v>81.937600000000003</v>
      </c>
      <c r="AE28" s="157">
        <v>82.021299999999997</v>
      </c>
      <c r="AF28" s="157">
        <v>82.012100000000004</v>
      </c>
      <c r="AG28" s="157">
        <v>81.92841</v>
      </c>
      <c r="AH28" s="157">
        <v>81.914280000000005</v>
      </c>
      <c r="AI28" s="157">
        <v>81.989189999999994</v>
      </c>
    </row>
    <row r="29" spans="1:35" x14ac:dyDescent="0.25">
      <c r="A29" s="46"/>
      <c r="B29" s="241" t="s">
        <v>49</v>
      </c>
      <c r="C29" s="236">
        <v>78.843140000000005</v>
      </c>
      <c r="D29" s="236">
        <v>78.402749999999997</v>
      </c>
      <c r="E29" s="236">
        <v>79.050250000000005</v>
      </c>
      <c r="F29" s="236">
        <v>79.15849</v>
      </c>
      <c r="G29" s="236">
        <v>79.598389999999995</v>
      </c>
      <c r="H29" s="236">
        <v>79.384860000000003</v>
      </c>
      <c r="I29" s="236">
        <v>79.482919999999993</v>
      </c>
      <c r="J29" s="236">
        <v>79.288319999999999</v>
      </c>
      <c r="K29" s="157">
        <v>80.005319999999998</v>
      </c>
      <c r="L29" s="157">
        <v>80.500420000000005</v>
      </c>
      <c r="M29" s="157">
        <v>80.536100000000005</v>
      </c>
      <c r="N29" s="157">
        <v>80.423209999999997</v>
      </c>
      <c r="O29" s="157">
        <v>80.743719999999996</v>
      </c>
      <c r="P29" s="157">
        <v>80.838070000000002</v>
      </c>
      <c r="Q29" s="157">
        <v>81.071860000000001</v>
      </c>
      <c r="T29" s="241" t="s">
        <v>49</v>
      </c>
      <c r="U29" s="236">
        <v>82.701859999999996</v>
      </c>
      <c r="V29" s="236">
        <v>82.904610000000005</v>
      </c>
      <c r="W29" s="236">
        <v>82.827699999999993</v>
      </c>
      <c r="X29" s="236">
        <v>83.043390000000002</v>
      </c>
      <c r="Y29" s="236">
        <v>82.907409999999999</v>
      </c>
      <c r="Z29" s="236">
        <v>83.072100000000006</v>
      </c>
      <c r="AA29" s="236">
        <v>83.607600000000005</v>
      </c>
      <c r="AB29" s="236">
        <v>83.820849999999993</v>
      </c>
      <c r="AC29" s="157">
        <v>84.302269999999993</v>
      </c>
      <c r="AD29" s="157">
        <v>84.226219999999998</v>
      </c>
      <c r="AE29" s="157">
        <v>84.485839999999996</v>
      </c>
      <c r="AF29" s="157">
        <v>84.47345</v>
      </c>
      <c r="AG29" s="157">
        <v>84.344409999999996</v>
      </c>
      <c r="AH29" s="157">
        <v>84.501440000000002</v>
      </c>
      <c r="AI29" s="157">
        <v>84.579830000000001</v>
      </c>
    </row>
    <row r="30" spans="1:35" x14ac:dyDescent="0.25">
      <c r="A30" s="35"/>
      <c r="B30" s="241" t="s">
        <v>32</v>
      </c>
      <c r="C30" s="236">
        <v>74.870540000000005</v>
      </c>
      <c r="D30" s="236">
        <v>74.564729999999997</v>
      </c>
      <c r="E30" s="236">
        <v>75.189350000000005</v>
      </c>
      <c r="F30" s="236">
        <v>75.908770000000004</v>
      </c>
      <c r="G30" s="236">
        <v>76.406610000000001</v>
      </c>
      <c r="H30" s="236">
        <v>76.210729999999998</v>
      </c>
      <c r="I30" s="236">
        <v>76.551100000000005</v>
      </c>
      <c r="J30" s="236">
        <v>77.068060000000003</v>
      </c>
      <c r="K30" s="157">
        <v>77.569950000000006</v>
      </c>
      <c r="L30" s="157">
        <v>77.858369999999994</v>
      </c>
      <c r="M30" s="157">
        <v>78.064899999999994</v>
      </c>
      <c r="N30" s="157">
        <v>77.646209999999996</v>
      </c>
      <c r="O30" s="157">
        <v>77.420590000000004</v>
      </c>
      <c r="P30" s="157">
        <v>77.567499999999995</v>
      </c>
      <c r="Q30" s="157">
        <v>77.917609999999996</v>
      </c>
      <c r="T30" s="241" t="s">
        <v>32</v>
      </c>
      <c r="U30" s="236">
        <v>78.976889999999997</v>
      </c>
      <c r="V30" s="236">
        <v>78.822270000000003</v>
      </c>
      <c r="W30" s="236">
        <v>79.277320000000003</v>
      </c>
      <c r="X30" s="236">
        <v>80.011970000000005</v>
      </c>
      <c r="Y30" s="236">
        <v>80.614140000000006</v>
      </c>
      <c r="Z30" s="236">
        <v>80.407570000000007</v>
      </c>
      <c r="AA30" s="236">
        <v>80.657669999999996</v>
      </c>
      <c r="AB30" s="236">
        <v>80.742999999999995</v>
      </c>
      <c r="AC30" s="157">
        <v>81.936030000000002</v>
      </c>
      <c r="AD30" s="157">
        <v>81.935749999999999</v>
      </c>
      <c r="AE30" s="157">
        <v>82.180030000000002</v>
      </c>
      <c r="AF30" s="157">
        <v>81.674859999999995</v>
      </c>
      <c r="AG30" s="157">
        <v>81.420100000000005</v>
      </c>
      <c r="AH30" s="157">
        <v>81.366249999999994</v>
      </c>
      <c r="AI30" s="157">
        <v>81.542320000000004</v>
      </c>
    </row>
    <row r="31" spans="1:35" x14ac:dyDescent="0.25">
      <c r="A31" s="35"/>
      <c r="B31" s="241" t="s">
        <v>56</v>
      </c>
      <c r="C31" s="236">
        <v>75.605339999999998</v>
      </c>
      <c r="D31" s="236">
        <v>75.384370000000004</v>
      </c>
      <c r="E31" s="236">
        <v>75.63015</v>
      </c>
      <c r="F31" s="236">
        <v>75.928089999999997</v>
      </c>
      <c r="G31" s="236">
        <v>76.408829999999995</v>
      </c>
      <c r="H31" s="236">
        <v>76.510080000000002</v>
      </c>
      <c r="I31" s="236">
        <v>76.671700000000001</v>
      </c>
      <c r="J31" s="236">
        <v>77.449510000000004</v>
      </c>
      <c r="K31" s="157">
        <v>78.030510000000007</v>
      </c>
      <c r="L31" s="157">
        <v>78.644409999999993</v>
      </c>
      <c r="M31" s="157">
        <v>78.525639999999996</v>
      </c>
      <c r="N31" s="157">
        <v>78.505600000000001</v>
      </c>
      <c r="O31" s="157">
        <v>78.923959999999994</v>
      </c>
      <c r="P31" s="157">
        <v>78.588350000000005</v>
      </c>
      <c r="Q31" s="157">
        <v>78.5642</v>
      </c>
      <c r="T31" s="241" t="s">
        <v>56</v>
      </c>
      <c r="U31" s="236">
        <v>80.115939999999995</v>
      </c>
      <c r="V31" s="236">
        <v>80.222830000000002</v>
      </c>
      <c r="W31" s="236">
        <v>80.907970000000006</v>
      </c>
      <c r="X31" s="236">
        <v>81.173969999999997</v>
      </c>
      <c r="Y31" s="236">
        <v>81.254090000000005</v>
      </c>
      <c r="Z31" s="236">
        <v>81.304509999999993</v>
      </c>
      <c r="AA31" s="236">
        <v>81.159890000000004</v>
      </c>
      <c r="AB31" s="236">
        <v>81.511709999999994</v>
      </c>
      <c r="AC31" s="157">
        <v>81.851900000000001</v>
      </c>
      <c r="AD31" s="157">
        <v>82.418369999999996</v>
      </c>
      <c r="AE31" s="157">
        <v>82.630579999999995</v>
      </c>
      <c r="AF31" s="157">
        <v>82.637540000000001</v>
      </c>
      <c r="AG31" s="157">
        <v>82.575469999999996</v>
      </c>
      <c r="AH31" s="157">
        <v>82.537840000000003</v>
      </c>
      <c r="AI31" s="157">
        <v>81.990189999999998</v>
      </c>
    </row>
    <row r="32" spans="1:35" x14ac:dyDescent="0.25">
      <c r="A32" s="35"/>
      <c r="B32" s="241" t="s">
        <v>2</v>
      </c>
      <c r="C32" s="236">
        <v>77.737480000000005</v>
      </c>
      <c r="D32" s="236">
        <v>77.731939999999994</v>
      </c>
      <c r="E32" s="236">
        <v>77.810730000000007</v>
      </c>
      <c r="F32" s="236">
        <v>78.64819</v>
      </c>
      <c r="G32" s="236">
        <v>79.197540000000004</v>
      </c>
      <c r="H32" s="236">
        <v>79.618539999999996</v>
      </c>
      <c r="I32" s="236">
        <v>79.479179999999999</v>
      </c>
      <c r="J32" s="236">
        <v>79.591390000000004</v>
      </c>
      <c r="K32" s="157">
        <v>80.537869999999998</v>
      </c>
      <c r="L32" s="157">
        <v>80.26764</v>
      </c>
      <c r="M32" s="157">
        <v>80.157060000000001</v>
      </c>
      <c r="N32" s="157">
        <v>79.346500000000006</v>
      </c>
      <c r="O32" s="157">
        <v>79.434740000000005</v>
      </c>
      <c r="P32" s="157">
        <v>79.660319999999999</v>
      </c>
      <c r="Q32" s="157">
        <v>79.891649999999998</v>
      </c>
      <c r="T32" s="241" t="s">
        <v>2</v>
      </c>
      <c r="U32" s="236">
        <v>81.166259999999994</v>
      </c>
      <c r="V32" s="236">
        <v>81.168490000000006</v>
      </c>
      <c r="W32" s="236">
        <v>81.465909999999994</v>
      </c>
      <c r="X32" s="236">
        <v>81.45187</v>
      </c>
      <c r="Y32" s="236">
        <v>81.795580000000001</v>
      </c>
      <c r="Z32" s="236">
        <v>81.903909999999996</v>
      </c>
      <c r="AA32" s="236">
        <v>82.259</v>
      </c>
      <c r="AB32" s="236">
        <v>82.773759999999996</v>
      </c>
      <c r="AC32" s="157">
        <v>83.095269999999999</v>
      </c>
      <c r="AD32" s="157">
        <v>83.555170000000004</v>
      </c>
      <c r="AE32" s="157">
        <v>83.296120000000002</v>
      </c>
      <c r="AF32" s="157">
        <v>83.465779999999995</v>
      </c>
      <c r="AG32" s="157">
        <v>83.655770000000004</v>
      </c>
      <c r="AH32" s="157">
        <v>83.958969999999994</v>
      </c>
      <c r="AI32" s="157">
        <v>83.863079999999997</v>
      </c>
    </row>
    <row r="33" spans="1:35" x14ac:dyDescent="0.25">
      <c r="A33" s="35"/>
      <c r="B33" s="241" t="s">
        <v>45</v>
      </c>
      <c r="C33" s="236">
        <v>76.905760000000001</v>
      </c>
      <c r="D33" s="236">
        <v>77.369100000000003</v>
      </c>
      <c r="E33" s="236">
        <v>78.04674</v>
      </c>
      <c r="F33" s="236">
        <v>78.445880000000002</v>
      </c>
      <c r="G33" s="236">
        <v>78.544380000000004</v>
      </c>
      <c r="H33" s="236">
        <v>78.6374</v>
      </c>
      <c r="I33" s="236">
        <v>78.934920000000005</v>
      </c>
      <c r="J33" s="236">
        <v>79.02167</v>
      </c>
      <c r="K33" s="157">
        <v>79.497249999999994</v>
      </c>
      <c r="L33" s="157">
        <v>79.840239999999994</v>
      </c>
      <c r="M33" s="157">
        <v>80.541970000000006</v>
      </c>
      <c r="N33" s="157">
        <v>80.423000000000002</v>
      </c>
      <c r="O33" s="157">
        <v>80.405829999999995</v>
      </c>
      <c r="P33" s="157">
        <v>80.486220000000003</v>
      </c>
      <c r="Q33" s="157">
        <v>80.610500000000002</v>
      </c>
      <c r="T33" s="241" t="s">
        <v>45</v>
      </c>
      <c r="U33" s="236">
        <v>81.221130000000002</v>
      </c>
      <c r="V33" s="236">
        <v>81.843580000000003</v>
      </c>
      <c r="W33" s="236">
        <v>81.944640000000007</v>
      </c>
      <c r="X33" s="236">
        <v>82.263909999999996</v>
      </c>
      <c r="Y33" s="236">
        <v>82.139589999999998</v>
      </c>
      <c r="Z33" s="236">
        <v>82.061400000000006</v>
      </c>
      <c r="AA33" s="236">
        <v>82.523219999999995</v>
      </c>
      <c r="AB33" s="236">
        <v>82.993740000000003</v>
      </c>
      <c r="AC33" s="157">
        <v>83.400499999999994</v>
      </c>
      <c r="AD33" s="157">
        <v>83.473759999999999</v>
      </c>
      <c r="AE33" s="157">
        <v>83.522329999999997</v>
      </c>
      <c r="AF33" s="157">
        <v>83.60772</v>
      </c>
      <c r="AG33" s="157">
        <v>83.200819999999993</v>
      </c>
      <c r="AH33" s="157">
        <v>83.102350000000001</v>
      </c>
      <c r="AI33" s="157">
        <v>83.207740000000001</v>
      </c>
    </row>
    <row r="34" spans="1:35" x14ac:dyDescent="0.25">
      <c r="A34" s="35"/>
      <c r="B34" s="241" t="s">
        <v>16</v>
      </c>
      <c r="C34" s="236">
        <v>75.208579999999998</v>
      </c>
      <c r="D34" s="236">
        <v>75.511920000000003</v>
      </c>
      <c r="E34" s="236">
        <v>75.478549999999998</v>
      </c>
      <c r="F34" s="236">
        <v>75.618350000000007</v>
      </c>
      <c r="G34" s="236">
        <v>76.269229999999993</v>
      </c>
      <c r="H34" s="236">
        <v>76.262249999999995</v>
      </c>
      <c r="I34" s="236">
        <v>77.205740000000006</v>
      </c>
      <c r="J34" s="236">
        <v>77.361869999999996</v>
      </c>
      <c r="K34" s="157">
        <v>78.422300000000007</v>
      </c>
      <c r="L34" s="157">
        <v>78.546599999999998</v>
      </c>
      <c r="M34" s="157">
        <v>79.019930000000002</v>
      </c>
      <c r="N34" s="157">
        <v>79.075069999999997</v>
      </c>
      <c r="O34" s="157">
        <v>78.861000000000004</v>
      </c>
      <c r="P34" s="157">
        <v>78.584530000000001</v>
      </c>
      <c r="Q34" s="157">
        <v>78.689639999999997</v>
      </c>
      <c r="T34" s="241" t="s">
        <v>16</v>
      </c>
      <c r="U34" s="236">
        <v>79.929349999999999</v>
      </c>
      <c r="V34" s="236">
        <v>80.255290000000002</v>
      </c>
      <c r="W34" s="236">
        <v>80.223309999999998</v>
      </c>
      <c r="X34" s="236">
        <v>80.744129999999998</v>
      </c>
      <c r="Y34" s="236">
        <v>80.243830000000003</v>
      </c>
      <c r="Z34" s="236">
        <v>80.327179999999998</v>
      </c>
      <c r="AA34" s="236">
        <v>80.766689999999997</v>
      </c>
      <c r="AB34" s="236">
        <v>81.525840000000002</v>
      </c>
      <c r="AC34" s="157">
        <v>82.428259999999995</v>
      </c>
      <c r="AD34" s="157">
        <v>82.726590000000002</v>
      </c>
      <c r="AE34" s="157">
        <v>82.947519999999997</v>
      </c>
      <c r="AF34" s="157">
        <v>82.925370000000001</v>
      </c>
      <c r="AG34" s="157">
        <v>82.54325</v>
      </c>
      <c r="AH34" s="157">
        <v>82.556370000000001</v>
      </c>
      <c r="AI34" s="157">
        <v>82.244889999999998</v>
      </c>
    </row>
    <row r="35" spans="1:35" x14ac:dyDescent="0.25">
      <c r="A35" s="35"/>
      <c r="B35" s="241" t="s">
        <v>50</v>
      </c>
      <c r="C35" s="236">
        <v>77.242509999999996</v>
      </c>
      <c r="D35" s="236">
        <v>77.333860000000001</v>
      </c>
      <c r="E35" s="236">
        <v>77.240110000000001</v>
      </c>
      <c r="F35" s="236">
        <v>77.831180000000003</v>
      </c>
      <c r="G35" s="236">
        <v>78.298169999999999</v>
      </c>
      <c r="H35" s="236">
        <v>78.717439999999996</v>
      </c>
      <c r="I35" s="236">
        <v>79.223150000000004</v>
      </c>
      <c r="J35" s="236">
        <v>79.082679999999996</v>
      </c>
      <c r="K35" s="157">
        <v>79.260130000000004</v>
      </c>
      <c r="L35" s="157">
        <v>79.516189999999995</v>
      </c>
      <c r="M35" s="157">
        <v>80.020020000000002</v>
      </c>
      <c r="N35" s="157">
        <v>80.493480000000005</v>
      </c>
      <c r="O35" s="157">
        <v>80.806520000000006</v>
      </c>
      <c r="P35" s="157">
        <v>80.567620000000005</v>
      </c>
      <c r="Q35" s="157">
        <v>80.675179999999997</v>
      </c>
      <c r="T35" s="241" t="s">
        <v>50</v>
      </c>
      <c r="U35" s="236">
        <v>81.471800000000002</v>
      </c>
      <c r="V35" s="236">
        <v>81.704580000000007</v>
      </c>
      <c r="W35" s="236">
        <v>81.533270000000002</v>
      </c>
      <c r="X35" s="236">
        <v>81.897480000000002</v>
      </c>
      <c r="Y35" s="236">
        <v>82.72193</v>
      </c>
      <c r="Z35" s="236">
        <v>82.777349999999998</v>
      </c>
      <c r="AA35" s="236">
        <v>83.105109999999996</v>
      </c>
      <c r="AB35" s="236">
        <v>82.934060000000002</v>
      </c>
      <c r="AC35" s="157">
        <v>83.596450000000004</v>
      </c>
      <c r="AD35" s="157">
        <v>83.424549999999996</v>
      </c>
      <c r="AE35" s="157">
        <v>83.383499999999998</v>
      </c>
      <c r="AF35" s="157">
        <v>83.283199999999994</v>
      </c>
      <c r="AG35" s="157">
        <v>83.521050000000002</v>
      </c>
      <c r="AH35" s="157">
        <v>83.696619999999996</v>
      </c>
      <c r="AI35" s="157">
        <v>84.040930000000003</v>
      </c>
    </row>
    <row r="36" spans="1:35" x14ac:dyDescent="0.25">
      <c r="A36" s="35"/>
      <c r="B36" s="241" t="s">
        <v>33</v>
      </c>
      <c r="C36" s="236">
        <v>74.853020000000001</v>
      </c>
      <c r="D36" s="236">
        <v>75.580359999999999</v>
      </c>
      <c r="E36" s="236">
        <v>75.879540000000006</v>
      </c>
      <c r="F36" s="236">
        <v>76.748050000000006</v>
      </c>
      <c r="G36" s="236">
        <v>76.881039999999999</v>
      </c>
      <c r="H36" s="236">
        <v>77.310410000000005</v>
      </c>
      <c r="I36" s="236">
        <v>77.152360000000002</v>
      </c>
      <c r="J36" s="236">
        <v>77.004519999999999</v>
      </c>
      <c r="K36" s="157">
        <v>77.164119999999997</v>
      </c>
      <c r="L36" s="157">
        <v>77.656720000000007</v>
      </c>
      <c r="M36" s="157">
        <v>78.162999999999997</v>
      </c>
      <c r="N36" s="157">
        <v>78.478830000000002</v>
      </c>
      <c r="O36" s="157">
        <v>78.048330000000007</v>
      </c>
      <c r="P36" s="157">
        <v>77.849270000000004</v>
      </c>
      <c r="Q36" s="157">
        <v>77.879199999999997</v>
      </c>
      <c r="T36" s="241" t="s">
        <v>33</v>
      </c>
      <c r="U36" s="236">
        <v>80.035679999999999</v>
      </c>
      <c r="V36" s="236">
        <v>80.569540000000003</v>
      </c>
      <c r="W36" s="236">
        <v>80.428979999999996</v>
      </c>
      <c r="X36" s="236">
        <v>80.666499999999999</v>
      </c>
      <c r="Y36" s="236">
        <v>81.13749</v>
      </c>
      <c r="Z36" s="236">
        <v>81.974519999999998</v>
      </c>
      <c r="AA36" s="236">
        <v>82.6006</v>
      </c>
      <c r="AB36" s="236">
        <v>82.467470000000006</v>
      </c>
      <c r="AC36" s="157">
        <v>82.273089999999996</v>
      </c>
      <c r="AD36" s="157">
        <v>82.038929999999993</v>
      </c>
      <c r="AE36" s="157">
        <v>82.086240000000004</v>
      </c>
      <c r="AF36" s="157">
        <v>82.156210000000002</v>
      </c>
      <c r="AG36" s="157">
        <v>82.137020000000007</v>
      </c>
      <c r="AH36" s="157">
        <v>82.358360000000005</v>
      </c>
      <c r="AI36" s="157">
        <v>82.096400000000003</v>
      </c>
    </row>
    <row r="37" spans="1:35" x14ac:dyDescent="0.25">
      <c r="A37" s="35"/>
      <c r="B37" s="241" t="s">
        <v>26</v>
      </c>
      <c r="C37" s="236">
        <v>75.479939999999999</v>
      </c>
      <c r="D37" s="236">
        <v>75.437550000000002</v>
      </c>
      <c r="E37" s="236">
        <v>75.228579999999994</v>
      </c>
      <c r="F37" s="236">
        <v>75.531390000000002</v>
      </c>
      <c r="G37" s="236">
        <v>75.918490000000006</v>
      </c>
      <c r="H37" s="236">
        <v>76.191789999999997</v>
      </c>
      <c r="I37" s="236">
        <v>76.580590000000001</v>
      </c>
      <c r="J37" s="236">
        <v>76.974279999999993</v>
      </c>
      <c r="K37" s="157">
        <v>77.479730000000004</v>
      </c>
      <c r="L37" s="157">
        <v>77.946150000000003</v>
      </c>
      <c r="M37" s="157">
        <v>78.090530000000001</v>
      </c>
      <c r="N37" s="157">
        <v>78.462019999999995</v>
      </c>
      <c r="O37" s="157">
        <v>78.37885</v>
      </c>
      <c r="P37" s="157">
        <v>78.508870000000002</v>
      </c>
      <c r="Q37" s="157">
        <v>78.301280000000006</v>
      </c>
      <c r="T37" s="241" t="s">
        <v>26</v>
      </c>
      <c r="U37" s="236">
        <v>79.982820000000004</v>
      </c>
      <c r="V37" s="236">
        <v>80.239249999999998</v>
      </c>
      <c r="W37" s="236">
        <v>80.451899999999995</v>
      </c>
      <c r="X37" s="236">
        <v>80.466849999999994</v>
      </c>
      <c r="Y37" s="236">
        <v>80.599180000000004</v>
      </c>
      <c r="Z37" s="236">
        <v>80.716560000000001</v>
      </c>
      <c r="AA37" s="236">
        <v>80.962109999999996</v>
      </c>
      <c r="AB37" s="236">
        <v>81.170320000000004</v>
      </c>
      <c r="AC37" s="157">
        <v>81.720010000000002</v>
      </c>
      <c r="AD37" s="157">
        <v>81.966120000000004</v>
      </c>
      <c r="AE37" s="157">
        <v>82.29871</v>
      </c>
      <c r="AF37" s="157">
        <v>82.190889999999996</v>
      </c>
      <c r="AG37" s="157">
        <v>82.280919999999995</v>
      </c>
      <c r="AH37" s="157">
        <v>82.371200000000002</v>
      </c>
      <c r="AI37" s="157">
        <v>82.388189999999994</v>
      </c>
    </row>
    <row r="38" spans="1:35" x14ac:dyDescent="0.25">
      <c r="A38" s="35"/>
      <c r="B38" s="241" t="s">
        <v>84</v>
      </c>
      <c r="C38" s="236">
        <v>75.862769999999998</v>
      </c>
      <c r="D38" s="236">
        <v>76.023340000000005</v>
      </c>
      <c r="E38" s="236">
        <v>76.378230000000002</v>
      </c>
      <c r="F38" s="236">
        <v>76.601159999999993</v>
      </c>
      <c r="G38" s="236">
        <v>76.707629999999995</v>
      </c>
      <c r="H38" s="236">
        <v>76.836839999999995</v>
      </c>
      <c r="I38" s="236">
        <v>77.019970000000001</v>
      </c>
      <c r="J38" s="236">
        <v>77.39273</v>
      </c>
      <c r="K38" s="157">
        <v>78.082539999999995</v>
      </c>
      <c r="L38" s="157">
        <v>78.484200000000001</v>
      </c>
      <c r="M38" s="157">
        <v>78.428470000000004</v>
      </c>
      <c r="N38" s="157">
        <v>78.181229999999999</v>
      </c>
      <c r="O38" s="157">
        <v>78.033720000000002</v>
      </c>
      <c r="P38" s="157">
        <v>78.208730000000003</v>
      </c>
      <c r="Q38" s="157">
        <v>78.480080000000001</v>
      </c>
      <c r="T38" s="241" t="s">
        <v>84</v>
      </c>
      <c r="U38" s="236">
        <v>80.251599999999996</v>
      </c>
      <c r="V38" s="236">
        <v>80.603679999999997</v>
      </c>
      <c r="W38" s="236">
        <v>81.28389</v>
      </c>
      <c r="X38" s="236">
        <v>81.565169999999995</v>
      </c>
      <c r="Y38" s="236">
        <v>81.617869999999996</v>
      </c>
      <c r="Z38" s="236">
        <v>81.199969999999993</v>
      </c>
      <c r="AA38" s="236">
        <v>81.145799999999994</v>
      </c>
      <c r="AB38" s="236">
        <v>81.445840000000004</v>
      </c>
      <c r="AC38" s="157">
        <v>82.154020000000003</v>
      </c>
      <c r="AD38" s="157">
        <v>82.534139999999994</v>
      </c>
      <c r="AE38" s="157">
        <v>82.450890000000001</v>
      </c>
      <c r="AF38" s="157">
        <v>82.513009999999994</v>
      </c>
      <c r="AG38" s="157">
        <v>82.651489999999995</v>
      </c>
      <c r="AH38" s="157">
        <v>82.703819999999993</v>
      </c>
      <c r="AI38" s="157">
        <v>82.665430000000001</v>
      </c>
    </row>
    <row r="39" spans="1:35" x14ac:dyDescent="0.25">
      <c r="A39" s="35"/>
      <c r="B39" s="241" t="s">
        <v>37</v>
      </c>
      <c r="C39" s="236">
        <v>77.211510000000004</v>
      </c>
      <c r="D39" s="236">
        <v>77.687749999999994</v>
      </c>
      <c r="E39" s="236">
        <v>78.151009999999999</v>
      </c>
      <c r="F39" s="236">
        <v>78.930449999999993</v>
      </c>
      <c r="G39" s="236">
        <v>79.078659999999999</v>
      </c>
      <c r="H39" s="236">
        <v>79.257940000000005</v>
      </c>
      <c r="I39" s="236">
        <v>79.899299999999997</v>
      </c>
      <c r="J39" s="236">
        <v>80.674989999999994</v>
      </c>
      <c r="K39" s="157">
        <v>80.809539999999998</v>
      </c>
      <c r="L39" s="157">
        <v>80.902979999999999</v>
      </c>
      <c r="M39" s="157">
        <v>80.894350000000003</v>
      </c>
      <c r="N39" s="157">
        <v>81.340599999999995</v>
      </c>
      <c r="O39" s="157">
        <v>81.031310000000005</v>
      </c>
      <c r="P39" s="157">
        <v>80.479399999999998</v>
      </c>
      <c r="Q39" s="157">
        <v>80.751540000000006</v>
      </c>
      <c r="T39" s="241" t="s">
        <v>37</v>
      </c>
      <c r="U39" s="236">
        <v>81.338430000000002</v>
      </c>
      <c r="V39" s="236">
        <v>81.981780000000001</v>
      </c>
      <c r="W39" s="236">
        <v>82.057100000000005</v>
      </c>
      <c r="X39" s="236">
        <v>82.36936</v>
      </c>
      <c r="Y39" s="236">
        <v>82.732039999999998</v>
      </c>
      <c r="Z39" s="236">
        <v>82.887829999999994</v>
      </c>
      <c r="AA39" s="236">
        <v>83.55677</v>
      </c>
      <c r="AB39" s="236">
        <v>83.968320000000006</v>
      </c>
      <c r="AC39" s="157">
        <v>84.166629999999998</v>
      </c>
      <c r="AD39" s="157">
        <v>84.178060000000002</v>
      </c>
      <c r="AE39" s="157">
        <v>84.180449999999993</v>
      </c>
      <c r="AF39" s="157">
        <v>84.620170000000002</v>
      </c>
      <c r="AG39" s="157">
        <v>84.183369999999996</v>
      </c>
      <c r="AH39" s="157">
        <v>83.955849999999998</v>
      </c>
      <c r="AI39" s="157">
        <v>84.192179999999993</v>
      </c>
    </row>
    <row r="40" spans="1:35" x14ac:dyDescent="0.25">
      <c r="A40" s="35"/>
      <c r="B40" s="241" t="s">
        <v>239</v>
      </c>
      <c r="C40" s="236">
        <v>75.647390000000001</v>
      </c>
      <c r="D40" s="236">
        <v>75.942599999999999</v>
      </c>
      <c r="E40" s="236">
        <v>76.122320000000002</v>
      </c>
      <c r="F40" s="236">
        <v>76.579189999999997</v>
      </c>
      <c r="G40" s="236">
        <v>77.025139999999993</v>
      </c>
      <c r="H40" s="236">
        <v>77.15401</v>
      </c>
      <c r="I40" s="236">
        <v>77.642589999999998</v>
      </c>
      <c r="J40" s="236">
        <v>77.997829999999993</v>
      </c>
      <c r="K40" s="157">
        <v>78.606430000000003</v>
      </c>
      <c r="L40" s="157">
        <v>78.766009999999994</v>
      </c>
      <c r="M40" s="157">
        <v>79.098680000000002</v>
      </c>
      <c r="N40" s="157">
        <v>79.121120000000005</v>
      </c>
      <c r="O40" s="157">
        <v>78.922200000000004</v>
      </c>
      <c r="P40" s="157">
        <v>78.641509999999997</v>
      </c>
      <c r="Q40" s="157">
        <v>78.882130000000004</v>
      </c>
      <c r="T40" s="241" t="s">
        <v>239</v>
      </c>
      <c r="U40" s="236">
        <v>80.325490000000002</v>
      </c>
      <c r="V40" s="236">
        <v>80.506500000000003</v>
      </c>
      <c r="W40" s="236">
        <v>80.777190000000004</v>
      </c>
      <c r="X40" s="236">
        <v>81.225459999999998</v>
      </c>
      <c r="Y40" s="236">
        <v>81.454710000000006</v>
      </c>
      <c r="Z40" s="236">
        <v>81.692790000000002</v>
      </c>
      <c r="AA40" s="236">
        <v>81.987589999999997</v>
      </c>
      <c r="AB40" s="236">
        <v>82.226929999999996</v>
      </c>
      <c r="AC40" s="157">
        <v>82.604900000000001</v>
      </c>
      <c r="AD40" s="157">
        <v>82.830820000000003</v>
      </c>
      <c r="AE40" s="157">
        <v>82.999920000000003</v>
      </c>
      <c r="AF40" s="157">
        <v>83.075370000000007</v>
      </c>
      <c r="AG40" s="157">
        <v>82.890050000000002</v>
      </c>
      <c r="AH40" s="157">
        <v>82.891189999999995</v>
      </c>
      <c r="AI40" s="157">
        <v>82.904939999999996</v>
      </c>
    </row>
    <row r="41" spans="1:35" x14ac:dyDescent="0.25">
      <c r="A41" s="35"/>
      <c r="B41" s="241" t="s">
        <v>57</v>
      </c>
      <c r="C41" s="236">
        <v>76.379400000000004</v>
      </c>
      <c r="D41" s="236">
        <v>76.365840000000006</v>
      </c>
      <c r="E41" s="236">
        <v>76.908739999999995</v>
      </c>
      <c r="F41" s="236">
        <v>77.045339999999996</v>
      </c>
      <c r="G41" s="236">
        <v>77.122749999999996</v>
      </c>
      <c r="H41" s="236">
        <v>76.987750000000005</v>
      </c>
      <c r="I41" s="236">
        <v>77.171199999999999</v>
      </c>
      <c r="J41" s="236">
        <v>77.319730000000007</v>
      </c>
      <c r="K41" s="157">
        <v>77.590100000000007</v>
      </c>
      <c r="L41" s="157">
        <v>77.679190000000006</v>
      </c>
      <c r="M41" s="157">
        <v>78.123090000000005</v>
      </c>
      <c r="N41" s="157">
        <v>78.749070000000003</v>
      </c>
      <c r="O41" s="157">
        <v>79.034059999999997</v>
      </c>
      <c r="P41" s="157">
        <v>78.716520000000003</v>
      </c>
      <c r="Q41" s="157">
        <v>78.050870000000003</v>
      </c>
      <c r="T41" s="241" t="s">
        <v>57</v>
      </c>
      <c r="U41" s="236">
        <v>80.542730000000006</v>
      </c>
      <c r="V41" s="236">
        <v>80.693780000000004</v>
      </c>
      <c r="W41" s="236">
        <v>81.206029999999998</v>
      </c>
      <c r="X41" s="236">
        <v>81.394630000000006</v>
      </c>
      <c r="Y41" s="236">
        <v>81.704329999999999</v>
      </c>
      <c r="Z41" s="236">
        <v>81.302790000000002</v>
      </c>
      <c r="AA41" s="236">
        <v>81.428759999999997</v>
      </c>
      <c r="AB41" s="236">
        <v>81.208659999999995</v>
      </c>
      <c r="AC41" s="157">
        <v>81.321430000000007</v>
      </c>
      <c r="AD41" s="157">
        <v>81.757959999999997</v>
      </c>
      <c r="AE41" s="157">
        <v>82.030609999999996</v>
      </c>
      <c r="AF41" s="157">
        <v>82.304259999999999</v>
      </c>
      <c r="AG41" s="157">
        <v>82.185509999999994</v>
      </c>
      <c r="AH41" s="157">
        <v>82.186999999999998</v>
      </c>
      <c r="AI41" s="157">
        <v>82.091309999999993</v>
      </c>
    </row>
    <row r="42" spans="1:35" x14ac:dyDescent="0.25">
      <c r="A42" s="35"/>
      <c r="B42" s="241" t="s">
        <v>17</v>
      </c>
      <c r="C42" s="236">
        <v>74.996530000000007</v>
      </c>
      <c r="D42" s="236">
        <v>75.952539999999999</v>
      </c>
      <c r="E42" s="236">
        <v>76.246570000000006</v>
      </c>
      <c r="F42" s="236">
        <v>76.801289999999995</v>
      </c>
      <c r="G42" s="236">
        <v>76.822720000000004</v>
      </c>
      <c r="H42" s="236">
        <v>76.914649999999995</v>
      </c>
      <c r="I42" s="236">
        <v>77.351420000000005</v>
      </c>
      <c r="J42" s="236">
        <v>77.403329999999997</v>
      </c>
      <c r="K42" s="157">
        <v>77.85821</v>
      </c>
      <c r="L42" s="157">
        <v>78.353300000000004</v>
      </c>
      <c r="M42" s="157">
        <v>79.110650000000007</v>
      </c>
      <c r="N42" s="157">
        <v>79.257379999999998</v>
      </c>
      <c r="O42" s="157">
        <v>79.210409999999996</v>
      </c>
      <c r="P42" s="157">
        <v>79.224909999999994</v>
      </c>
      <c r="Q42" s="157">
        <v>79.089979999999997</v>
      </c>
      <c r="T42" s="241" t="s">
        <v>17</v>
      </c>
      <c r="U42" s="236">
        <v>80.402510000000007</v>
      </c>
      <c r="V42" s="236">
        <v>80.666839999999993</v>
      </c>
      <c r="W42" s="236">
        <v>80.616770000000002</v>
      </c>
      <c r="X42" s="236">
        <v>80.757329999999996</v>
      </c>
      <c r="Y42" s="236">
        <v>80.702240000000003</v>
      </c>
      <c r="Z42" s="236">
        <v>81.082329999999999</v>
      </c>
      <c r="AA42" s="236">
        <v>82.101680000000002</v>
      </c>
      <c r="AB42" s="236">
        <v>82.792509999999993</v>
      </c>
      <c r="AC42" s="157">
        <v>82.82208</v>
      </c>
      <c r="AD42" s="157">
        <v>82.765799999999999</v>
      </c>
      <c r="AE42" s="157">
        <v>82.497079999999997</v>
      </c>
      <c r="AF42" s="157">
        <v>82.695700000000002</v>
      </c>
      <c r="AG42" s="157">
        <v>82.295609999999996</v>
      </c>
      <c r="AH42" s="157">
        <v>82.157690000000002</v>
      </c>
      <c r="AI42" s="157">
        <v>82.213639999999998</v>
      </c>
    </row>
    <row r="43" spans="1:35" x14ac:dyDescent="0.25">
      <c r="A43" s="35"/>
      <c r="B43" s="241" t="s">
        <v>38</v>
      </c>
      <c r="C43" s="236">
        <v>75.841419999999999</v>
      </c>
      <c r="D43" s="236">
        <v>76.526139999999998</v>
      </c>
      <c r="E43" s="236">
        <v>77.05574</v>
      </c>
      <c r="F43" s="236">
        <v>77.320160000000001</v>
      </c>
      <c r="G43" s="236">
        <v>77.163970000000006</v>
      </c>
      <c r="H43" s="236">
        <v>77.305070000000001</v>
      </c>
      <c r="I43" s="236">
        <v>78.464410000000001</v>
      </c>
      <c r="J43" s="236">
        <v>78.857510000000005</v>
      </c>
      <c r="K43" s="157">
        <v>79.819649999999996</v>
      </c>
      <c r="L43" s="157">
        <v>79.744979999999998</v>
      </c>
      <c r="M43" s="157">
        <v>79.791480000000007</v>
      </c>
      <c r="N43" s="157">
        <v>79.677859999999995</v>
      </c>
      <c r="O43" s="157">
        <v>79.553110000000004</v>
      </c>
      <c r="P43" s="157">
        <v>79.652919999999995</v>
      </c>
      <c r="Q43" s="157">
        <v>79.509839999999997</v>
      </c>
      <c r="T43" s="241" t="s">
        <v>38</v>
      </c>
      <c r="U43" s="236">
        <v>80.523060000000001</v>
      </c>
      <c r="V43" s="236">
        <v>80.507140000000007</v>
      </c>
      <c r="W43" s="236">
        <v>81.146209999999996</v>
      </c>
      <c r="X43" s="236">
        <v>81.12518</v>
      </c>
      <c r="Y43" s="236">
        <v>81.232169999999996</v>
      </c>
      <c r="Z43" s="236">
        <v>81.470699999999994</v>
      </c>
      <c r="AA43" s="236">
        <v>81.923569999999998</v>
      </c>
      <c r="AB43" s="236">
        <v>82.538030000000006</v>
      </c>
      <c r="AC43" s="157">
        <v>82.855419999999995</v>
      </c>
      <c r="AD43" s="157">
        <v>83.434910000000002</v>
      </c>
      <c r="AE43" s="157">
        <v>83.359139999999996</v>
      </c>
      <c r="AF43" s="157">
        <v>83.081019999999995</v>
      </c>
      <c r="AG43" s="157">
        <v>82.880889999999994</v>
      </c>
      <c r="AH43" s="157">
        <v>83.064160000000001</v>
      </c>
      <c r="AI43" s="157">
        <v>83.404439999999994</v>
      </c>
    </row>
    <row r="44" spans="1:35" x14ac:dyDescent="0.25">
      <c r="A44" s="35"/>
      <c r="B44" s="241" t="s">
        <v>46</v>
      </c>
      <c r="C44" s="236">
        <v>77.619900000000001</v>
      </c>
      <c r="D44" s="236">
        <v>77.778620000000004</v>
      </c>
      <c r="E44" s="236">
        <v>78.054749999999999</v>
      </c>
      <c r="F44" s="236">
        <v>78.452510000000004</v>
      </c>
      <c r="G44" s="236">
        <v>78.45966</v>
      </c>
      <c r="H44" s="236">
        <v>78.211690000000004</v>
      </c>
      <c r="I44" s="236">
        <v>78.653620000000004</v>
      </c>
      <c r="J44" s="236">
        <v>78.995689999999996</v>
      </c>
      <c r="K44" s="157">
        <v>79.885300000000001</v>
      </c>
      <c r="L44" s="157">
        <v>80.301820000000006</v>
      </c>
      <c r="M44" s="157">
        <v>80.382649999999998</v>
      </c>
      <c r="N44" s="157">
        <v>79.973839999999996</v>
      </c>
      <c r="O44" s="157">
        <v>79.415019999999998</v>
      </c>
      <c r="P44" s="157">
        <v>79.972729999999999</v>
      </c>
      <c r="Q44" s="157">
        <v>80.149550000000005</v>
      </c>
      <c r="T44" s="241" t="s">
        <v>46</v>
      </c>
      <c r="U44" s="236">
        <v>81.097840000000005</v>
      </c>
      <c r="V44" s="236">
        <v>81.193389999999994</v>
      </c>
      <c r="W44" s="236">
        <v>81.666030000000006</v>
      </c>
      <c r="X44" s="236">
        <v>82.127750000000006</v>
      </c>
      <c r="Y44" s="236">
        <v>82.049769999999995</v>
      </c>
      <c r="Z44" s="236">
        <v>82.188829999999996</v>
      </c>
      <c r="AA44" s="236">
        <v>82.097059999999999</v>
      </c>
      <c r="AB44" s="236">
        <v>82.69126</v>
      </c>
      <c r="AC44" s="157">
        <v>82.969989999999996</v>
      </c>
      <c r="AD44" s="157">
        <v>82.917640000000006</v>
      </c>
      <c r="AE44" s="157">
        <v>83.223070000000007</v>
      </c>
      <c r="AF44" s="157">
        <v>83.204599999999999</v>
      </c>
      <c r="AG44" s="157">
        <v>83.571759999999998</v>
      </c>
      <c r="AH44" s="157">
        <v>83.169880000000006</v>
      </c>
      <c r="AI44" s="157">
        <v>83.017629999999997</v>
      </c>
    </row>
    <row r="45" spans="1:35" x14ac:dyDescent="0.25">
      <c r="A45" s="35"/>
      <c r="B45" s="241" t="s">
        <v>51</v>
      </c>
      <c r="C45" s="236">
        <v>78.172700000000006</v>
      </c>
      <c r="D45" s="236">
        <v>78.662310000000005</v>
      </c>
      <c r="E45" s="236">
        <v>78.730850000000004</v>
      </c>
      <c r="F45" s="236">
        <v>79.641450000000006</v>
      </c>
      <c r="G45" s="236">
        <v>79.394329999999997</v>
      </c>
      <c r="H45" s="236">
        <v>79.774799999999999</v>
      </c>
      <c r="I45" s="236">
        <v>79.343710000000002</v>
      </c>
      <c r="J45" s="236">
        <v>79.723889999999997</v>
      </c>
      <c r="K45" s="157">
        <v>80.109520000000003</v>
      </c>
      <c r="L45" s="157">
        <v>80.209680000000006</v>
      </c>
      <c r="M45" s="157">
        <v>80.526619999999994</v>
      </c>
      <c r="N45" s="157">
        <v>80.776430000000005</v>
      </c>
      <c r="O45" s="157">
        <v>81.042599999999993</v>
      </c>
      <c r="P45" s="157">
        <v>81.371979999999994</v>
      </c>
      <c r="Q45" s="157">
        <v>81.560990000000004</v>
      </c>
      <c r="T45" s="241" t="s">
        <v>51</v>
      </c>
      <c r="U45" s="236">
        <v>81.970960000000005</v>
      </c>
      <c r="V45" s="236">
        <v>82.090170000000001</v>
      </c>
      <c r="W45" s="236">
        <v>82.078000000000003</v>
      </c>
      <c r="X45" s="236">
        <v>82.230519999999999</v>
      </c>
      <c r="Y45" s="236">
        <v>82.522069999999999</v>
      </c>
      <c r="Z45" s="236">
        <v>83.52946</v>
      </c>
      <c r="AA45" s="236">
        <v>83.813339999999997</v>
      </c>
      <c r="AB45" s="236">
        <v>84.133420000000001</v>
      </c>
      <c r="AC45" s="157">
        <v>84.382930000000002</v>
      </c>
      <c r="AD45" s="157">
        <v>84.505930000000006</v>
      </c>
      <c r="AE45" s="157">
        <v>84.582059999999998</v>
      </c>
      <c r="AF45" s="157">
        <v>84.347530000000006</v>
      </c>
      <c r="AG45" s="157">
        <v>84.530389999999997</v>
      </c>
      <c r="AH45" s="157">
        <v>84.871070000000003</v>
      </c>
      <c r="AI45" s="157">
        <v>85.138360000000006</v>
      </c>
    </row>
    <row r="46" spans="1:35" x14ac:dyDescent="0.25">
      <c r="A46" s="35"/>
      <c r="B46" s="241" t="s">
        <v>1</v>
      </c>
      <c r="C46" s="236">
        <v>77.145830000000004</v>
      </c>
      <c r="D46" s="236">
        <v>77.353989999999996</v>
      </c>
      <c r="E46" s="236">
        <v>77.477999999999994</v>
      </c>
      <c r="F46" s="236">
        <v>77.705879999999993</v>
      </c>
      <c r="G46" s="236">
        <v>77.963430000000002</v>
      </c>
      <c r="H46" s="236">
        <v>78.333889999999997</v>
      </c>
      <c r="I46" s="236">
        <v>78.871269999999996</v>
      </c>
      <c r="J46" s="236">
        <v>79.040710000000004</v>
      </c>
      <c r="K46" s="157">
        <v>79.326939999999993</v>
      </c>
      <c r="L46" s="157">
        <v>79.622200000000007</v>
      </c>
      <c r="M46" s="157">
        <v>80.002619999999993</v>
      </c>
      <c r="N46" s="157">
        <v>80.517960000000002</v>
      </c>
      <c r="O46" s="157">
        <v>80.451849999999993</v>
      </c>
      <c r="P46" s="157">
        <v>80.086269999999999</v>
      </c>
      <c r="Q46" s="157">
        <v>79.771339999999995</v>
      </c>
      <c r="T46" s="241" t="s">
        <v>1</v>
      </c>
      <c r="U46" s="236">
        <v>82.4</v>
      </c>
      <c r="V46" s="236">
        <v>82.437550000000002</v>
      </c>
      <c r="W46" s="236">
        <v>82.238900000000001</v>
      </c>
      <c r="X46" s="236">
        <v>82.569580000000002</v>
      </c>
      <c r="Y46" s="236">
        <v>82.729089999999999</v>
      </c>
      <c r="Z46" s="236">
        <v>83.002269999999996</v>
      </c>
      <c r="AA46" s="236">
        <v>82.823499999999996</v>
      </c>
      <c r="AB46" s="236">
        <v>83.017250000000004</v>
      </c>
      <c r="AC46" s="157">
        <v>83.294709999999995</v>
      </c>
      <c r="AD46" s="157">
        <v>83.528670000000005</v>
      </c>
      <c r="AE46" s="157">
        <v>83.772530000000003</v>
      </c>
      <c r="AF46" s="157">
        <v>84.070920000000001</v>
      </c>
      <c r="AG46" s="157">
        <v>83.885069999999999</v>
      </c>
      <c r="AH46" s="157">
        <v>83.615440000000007</v>
      </c>
      <c r="AI46" s="157">
        <v>83.634259999999998</v>
      </c>
    </row>
    <row r="47" spans="1:35" x14ac:dyDescent="0.25">
      <c r="A47" s="35"/>
      <c r="B47" s="241" t="s">
        <v>39</v>
      </c>
      <c r="C47" s="236">
        <v>76.522049999999993</v>
      </c>
      <c r="D47" s="236">
        <v>77.10378</v>
      </c>
      <c r="E47" s="236">
        <v>77.400390000000002</v>
      </c>
      <c r="F47" s="236">
        <v>77.820869999999999</v>
      </c>
      <c r="G47" s="236">
        <v>77.799700000000001</v>
      </c>
      <c r="H47" s="236">
        <v>77.934370000000001</v>
      </c>
      <c r="I47" s="236">
        <v>78.004230000000007</v>
      </c>
      <c r="J47" s="236">
        <v>78.744219999999999</v>
      </c>
      <c r="K47" s="157">
        <v>79.297700000000006</v>
      </c>
      <c r="L47" s="157">
        <v>79.824070000000006</v>
      </c>
      <c r="M47" s="157">
        <v>79.623040000000003</v>
      </c>
      <c r="N47" s="157">
        <v>79.277429999999995</v>
      </c>
      <c r="O47" s="157">
        <v>79.307929999999999</v>
      </c>
      <c r="P47" s="157">
        <v>79.156589999999994</v>
      </c>
      <c r="Q47" s="157">
        <v>79.884150000000005</v>
      </c>
      <c r="T47" s="241" t="s">
        <v>39</v>
      </c>
      <c r="U47" s="236">
        <v>80.771559999999994</v>
      </c>
      <c r="V47" s="236">
        <v>80.114069999999998</v>
      </c>
      <c r="W47" s="236">
        <v>80.276979999999995</v>
      </c>
      <c r="X47" s="236">
        <v>80.249700000000004</v>
      </c>
      <c r="Y47" s="236">
        <v>81.142610000000005</v>
      </c>
      <c r="Z47" s="236">
        <v>81.358739999999997</v>
      </c>
      <c r="AA47" s="236">
        <v>81.732299999999995</v>
      </c>
      <c r="AB47" s="236">
        <v>82.306619999999995</v>
      </c>
      <c r="AC47" s="157">
        <v>82.885199999999998</v>
      </c>
      <c r="AD47" s="157">
        <v>83.353319999999997</v>
      </c>
      <c r="AE47" s="157">
        <v>83.18374</v>
      </c>
      <c r="AF47" s="157">
        <v>83.267849999999996</v>
      </c>
      <c r="AG47" s="157">
        <v>83.1554</v>
      </c>
      <c r="AH47" s="157">
        <v>83.147840000000002</v>
      </c>
      <c r="AI47" s="157">
        <v>83.266440000000003</v>
      </c>
    </row>
    <row r="48" spans="1:35" x14ac:dyDescent="0.25">
      <c r="A48" s="35"/>
      <c r="B48" s="241" t="s">
        <v>52</v>
      </c>
      <c r="C48" s="236">
        <v>77.882149999999996</v>
      </c>
      <c r="D48" s="236">
        <v>78.059049999999999</v>
      </c>
      <c r="E48" s="236">
        <v>78.509129999999999</v>
      </c>
      <c r="F48" s="236">
        <v>78.856750000000005</v>
      </c>
      <c r="G48" s="236">
        <v>79.353049999999996</v>
      </c>
      <c r="H48" s="236">
        <v>79.339969999999994</v>
      </c>
      <c r="I48" s="236">
        <v>79.505250000000004</v>
      </c>
      <c r="J48" s="236">
        <v>79.513270000000006</v>
      </c>
      <c r="K48" s="157">
        <v>79.859750000000005</v>
      </c>
      <c r="L48" s="157">
        <v>80.138379999999998</v>
      </c>
      <c r="M48" s="157">
        <v>80.416849999999997</v>
      </c>
      <c r="N48" s="157">
        <v>80.289699999999996</v>
      </c>
      <c r="O48" s="157">
        <v>80.30265</v>
      </c>
      <c r="P48" s="157">
        <v>80.614890000000003</v>
      </c>
      <c r="Q48" s="157">
        <v>81.012550000000005</v>
      </c>
      <c r="T48" s="241" t="s">
        <v>52</v>
      </c>
      <c r="U48" s="236">
        <v>81.45966</v>
      </c>
      <c r="V48" s="236">
        <v>81.409980000000004</v>
      </c>
      <c r="W48" s="236">
        <v>81.265379999999993</v>
      </c>
      <c r="X48" s="236">
        <v>81.391300000000001</v>
      </c>
      <c r="Y48" s="236">
        <v>81.920199999999994</v>
      </c>
      <c r="Z48" s="236">
        <v>82.661860000000004</v>
      </c>
      <c r="AA48" s="236">
        <v>83.455089999999998</v>
      </c>
      <c r="AB48" s="236">
        <v>83.745819999999995</v>
      </c>
      <c r="AC48" s="157">
        <v>84.174449999999993</v>
      </c>
      <c r="AD48" s="157">
        <v>84.133390000000006</v>
      </c>
      <c r="AE48" s="157">
        <v>84.137079999999997</v>
      </c>
      <c r="AF48" s="157">
        <v>84.431569999999994</v>
      </c>
      <c r="AG48" s="157">
        <v>84.172079999999994</v>
      </c>
      <c r="AH48" s="157">
        <v>84.225409999999997</v>
      </c>
      <c r="AI48" s="157">
        <v>83.809460000000001</v>
      </c>
    </row>
    <row r="49" spans="1:35" x14ac:dyDescent="0.25">
      <c r="A49" s="35"/>
      <c r="B49" s="241" t="s">
        <v>48</v>
      </c>
      <c r="C49" s="236">
        <v>74.235439999999997</v>
      </c>
      <c r="D49" s="236">
        <v>74.569730000000007</v>
      </c>
      <c r="E49" s="236">
        <v>74.76155</v>
      </c>
      <c r="F49" s="236">
        <v>75.475890000000007</v>
      </c>
      <c r="G49" s="236">
        <v>75.572019999999995</v>
      </c>
      <c r="H49" s="236">
        <v>75.740340000000003</v>
      </c>
      <c r="I49" s="236">
        <v>75.606800000000007</v>
      </c>
      <c r="J49" s="236">
        <v>75.694270000000003</v>
      </c>
      <c r="K49" s="157">
        <v>76.183080000000004</v>
      </c>
      <c r="L49" s="157">
        <v>76.935270000000003</v>
      </c>
      <c r="M49" s="157">
        <v>77.178740000000005</v>
      </c>
      <c r="N49" s="157">
        <v>77.337400000000002</v>
      </c>
      <c r="O49" s="157">
        <v>77.125100000000003</v>
      </c>
      <c r="P49" s="157">
        <v>77.250450000000001</v>
      </c>
      <c r="Q49" s="157">
        <v>77.00376</v>
      </c>
      <c r="T49" s="241" t="s">
        <v>48</v>
      </c>
      <c r="U49" s="236">
        <v>79.083209999999994</v>
      </c>
      <c r="V49" s="236">
        <v>79.127250000000004</v>
      </c>
      <c r="W49" s="236">
        <v>79.33184</v>
      </c>
      <c r="X49" s="236">
        <v>79.683729999999997</v>
      </c>
      <c r="Y49" s="236">
        <v>80.145409999999998</v>
      </c>
      <c r="Z49" s="236">
        <v>80.187849999999997</v>
      </c>
      <c r="AA49" s="236">
        <v>80.272800000000004</v>
      </c>
      <c r="AB49" s="236">
        <v>80.443659999999994</v>
      </c>
      <c r="AC49" s="157">
        <v>81.096010000000007</v>
      </c>
      <c r="AD49" s="157">
        <v>81.651319999999998</v>
      </c>
      <c r="AE49" s="157">
        <v>81.717650000000006</v>
      </c>
      <c r="AF49" s="157">
        <v>81.689210000000003</v>
      </c>
      <c r="AG49" s="157">
        <v>81.611639999999994</v>
      </c>
      <c r="AH49" s="157">
        <v>81.664950000000005</v>
      </c>
      <c r="AI49" s="157">
        <v>81.853999999999999</v>
      </c>
    </row>
    <row r="50" spans="1:35" x14ac:dyDescent="0.25">
      <c r="A50" s="35"/>
      <c r="B50" s="241" t="s">
        <v>18</v>
      </c>
      <c r="C50" s="236">
        <v>76.433189999999996</v>
      </c>
      <c r="D50" s="236">
        <v>76.329279999999997</v>
      </c>
      <c r="E50" s="236">
        <v>76.827240000000003</v>
      </c>
      <c r="F50" s="236">
        <v>78.049289999999999</v>
      </c>
      <c r="G50" s="236">
        <v>78.44614</v>
      </c>
      <c r="H50" s="236">
        <v>78.674279999999996</v>
      </c>
      <c r="I50" s="236">
        <v>78.533659999999998</v>
      </c>
      <c r="J50" s="236">
        <v>78.731049999999996</v>
      </c>
      <c r="K50" s="157">
        <v>79.311040000000006</v>
      </c>
      <c r="L50" s="157">
        <v>79.818929999999995</v>
      </c>
      <c r="M50" s="157">
        <v>79.913060000000002</v>
      </c>
      <c r="N50" s="157">
        <v>79.957899999999995</v>
      </c>
      <c r="O50" s="157">
        <v>80.224540000000005</v>
      </c>
      <c r="P50" s="157">
        <v>80.658919999999995</v>
      </c>
      <c r="Q50" s="157">
        <v>80.699060000000003</v>
      </c>
      <c r="T50" s="241" t="s">
        <v>18</v>
      </c>
      <c r="U50" s="236">
        <v>79.844239999999999</v>
      </c>
      <c r="V50" s="236">
        <v>80.054659999999998</v>
      </c>
      <c r="W50" s="236">
        <v>80.365340000000003</v>
      </c>
      <c r="X50" s="236">
        <v>81.01285</v>
      </c>
      <c r="Y50" s="236">
        <v>81.669740000000004</v>
      </c>
      <c r="Z50" s="236">
        <v>81.558390000000003</v>
      </c>
      <c r="AA50" s="236">
        <v>81.871189999999999</v>
      </c>
      <c r="AB50" s="236">
        <v>81.772840000000002</v>
      </c>
      <c r="AC50" s="157">
        <v>82.451930000000004</v>
      </c>
      <c r="AD50" s="157">
        <v>82.852109999999996</v>
      </c>
      <c r="AE50" s="157">
        <v>83.461789999999993</v>
      </c>
      <c r="AF50" s="157">
        <v>83.595020000000005</v>
      </c>
      <c r="AG50" s="157">
        <v>83.198849999999993</v>
      </c>
      <c r="AH50" s="157">
        <v>83.022260000000003</v>
      </c>
      <c r="AI50" s="157">
        <v>83.092200000000005</v>
      </c>
    </row>
    <row r="51" spans="1:35" x14ac:dyDescent="0.25">
      <c r="A51" s="35"/>
      <c r="B51" s="241" t="s">
        <v>58</v>
      </c>
      <c r="C51" s="236">
        <v>75.138869999999997</v>
      </c>
      <c r="D51" s="236">
        <v>75.685090000000002</v>
      </c>
      <c r="E51" s="236">
        <v>76.259680000000003</v>
      </c>
      <c r="F51" s="236">
        <v>76.175190000000001</v>
      </c>
      <c r="G51" s="236">
        <v>76.373140000000006</v>
      </c>
      <c r="H51" s="236">
        <v>76.379769999999994</v>
      </c>
      <c r="I51" s="236">
        <v>76.805040000000005</v>
      </c>
      <c r="J51" s="236">
        <v>77.044430000000006</v>
      </c>
      <c r="K51" s="157">
        <v>77.114840000000001</v>
      </c>
      <c r="L51" s="157">
        <v>77.588440000000006</v>
      </c>
      <c r="M51" s="157">
        <v>77.423299999999998</v>
      </c>
      <c r="N51" s="157">
        <v>78.174149999999997</v>
      </c>
      <c r="O51" s="157">
        <v>77.619969999999995</v>
      </c>
      <c r="P51" s="157">
        <v>77.680499999999995</v>
      </c>
      <c r="Q51" s="157">
        <v>77.274010000000004</v>
      </c>
      <c r="T51" s="241" t="s">
        <v>58</v>
      </c>
      <c r="U51" s="236">
        <v>79.229889999999997</v>
      </c>
      <c r="V51" s="236">
        <v>78.926820000000006</v>
      </c>
      <c r="W51" s="236">
        <v>79.260210000000001</v>
      </c>
      <c r="X51" s="236">
        <v>79.709950000000006</v>
      </c>
      <c r="Y51" s="236">
        <v>80.144239999999996</v>
      </c>
      <c r="Z51" s="236">
        <v>80.093180000000004</v>
      </c>
      <c r="AA51" s="236">
        <v>80.831950000000006</v>
      </c>
      <c r="AB51" s="236">
        <v>80.983739999999997</v>
      </c>
      <c r="AC51" s="157">
        <v>81.769540000000006</v>
      </c>
      <c r="AD51" s="157">
        <v>81.715950000000007</v>
      </c>
      <c r="AE51" s="157">
        <v>82.058199999999999</v>
      </c>
      <c r="AF51" s="157">
        <v>82.053870000000003</v>
      </c>
      <c r="AG51" s="157">
        <v>81.884069999999994</v>
      </c>
      <c r="AH51" s="157">
        <v>81.740110000000001</v>
      </c>
      <c r="AI51" s="157">
        <v>80.916790000000006</v>
      </c>
    </row>
    <row r="52" spans="1:35" x14ac:dyDescent="0.25">
      <c r="A52" s="35"/>
      <c r="B52" s="241" t="s">
        <v>3</v>
      </c>
      <c r="C52" s="236">
        <v>77.650480000000002</v>
      </c>
      <c r="D52" s="236">
        <v>77.678650000000005</v>
      </c>
      <c r="E52" s="236">
        <v>77.540700000000001</v>
      </c>
      <c r="F52" s="236">
        <v>78.436139999999995</v>
      </c>
      <c r="G52" s="236">
        <v>78.544039999999995</v>
      </c>
      <c r="H52" s="236">
        <v>79.160640000000001</v>
      </c>
      <c r="I52" s="236">
        <v>79.006889999999999</v>
      </c>
      <c r="J52" s="236">
        <v>79.634029999999996</v>
      </c>
      <c r="K52" s="157">
        <v>79.759550000000004</v>
      </c>
      <c r="L52" s="157">
        <v>80.346609999999998</v>
      </c>
      <c r="M52" s="157">
        <v>80.094719999999995</v>
      </c>
      <c r="N52" s="157">
        <v>80.179869999999994</v>
      </c>
      <c r="O52" s="157">
        <v>80.436300000000003</v>
      </c>
      <c r="P52" s="157">
        <v>80.939269999999993</v>
      </c>
      <c r="Q52" s="157">
        <v>81.048320000000004</v>
      </c>
      <c r="T52" s="241" t="s">
        <v>3</v>
      </c>
      <c r="U52" s="236">
        <v>80.983620000000002</v>
      </c>
      <c r="V52" s="236">
        <v>81.398290000000003</v>
      </c>
      <c r="W52" s="236">
        <v>81.592500000000001</v>
      </c>
      <c r="X52" s="236">
        <v>82.190340000000006</v>
      </c>
      <c r="Y52" s="236">
        <v>82.560630000000003</v>
      </c>
      <c r="Z52" s="236">
        <v>83.308490000000006</v>
      </c>
      <c r="AA52" s="236">
        <v>83.36497</v>
      </c>
      <c r="AB52" s="236">
        <v>83.283270000000002</v>
      </c>
      <c r="AC52" s="157">
        <v>83.290620000000004</v>
      </c>
      <c r="AD52" s="157">
        <v>83.347719999999995</v>
      </c>
      <c r="AE52" s="157">
        <v>83.323899999999995</v>
      </c>
      <c r="AF52" s="157">
        <v>83.196020000000004</v>
      </c>
      <c r="AG52" s="157">
        <v>83.390990000000002</v>
      </c>
      <c r="AH52" s="157">
        <v>83.744600000000005</v>
      </c>
      <c r="AI52" s="157">
        <v>83.719030000000004</v>
      </c>
    </row>
    <row r="53" spans="1:35" x14ac:dyDescent="0.25">
      <c r="A53" s="35"/>
      <c r="B53" s="241" t="s">
        <v>43</v>
      </c>
      <c r="C53" s="236">
        <v>75.190809999999999</v>
      </c>
      <c r="D53" s="236">
        <v>75.465130000000002</v>
      </c>
      <c r="E53" s="236">
        <v>75.476429999999993</v>
      </c>
      <c r="F53" s="236">
        <v>75.879959999999997</v>
      </c>
      <c r="G53" s="236">
        <v>75.523880000000005</v>
      </c>
      <c r="H53" s="236">
        <v>76.06456</v>
      </c>
      <c r="I53" s="236">
        <v>76.464309999999998</v>
      </c>
      <c r="J53" s="236">
        <v>77.33681</v>
      </c>
      <c r="K53" s="157">
        <v>77.798240000000007</v>
      </c>
      <c r="L53" s="157">
        <v>78.18271</v>
      </c>
      <c r="M53" s="157">
        <v>78.387079999999997</v>
      </c>
      <c r="N53" s="157">
        <v>78.073319999999995</v>
      </c>
      <c r="O53" s="157">
        <v>78.052139999999994</v>
      </c>
      <c r="P53" s="157">
        <v>77.858680000000007</v>
      </c>
      <c r="Q53" s="157">
        <v>77.689449999999994</v>
      </c>
      <c r="T53" s="241" t="s">
        <v>43</v>
      </c>
      <c r="U53" s="236">
        <v>79.443029999999993</v>
      </c>
      <c r="V53" s="236">
        <v>79.778300000000002</v>
      </c>
      <c r="W53" s="236">
        <v>79.878559999999993</v>
      </c>
      <c r="X53" s="236">
        <v>80.562430000000006</v>
      </c>
      <c r="Y53" s="236">
        <v>80.361469999999997</v>
      </c>
      <c r="Z53" s="236">
        <v>80.577600000000004</v>
      </c>
      <c r="AA53" s="236">
        <v>80.530789999999996</v>
      </c>
      <c r="AB53" s="236">
        <v>80.908460000000005</v>
      </c>
      <c r="AC53" s="157">
        <v>81.532430000000005</v>
      </c>
      <c r="AD53" s="157">
        <v>81.956090000000003</v>
      </c>
      <c r="AE53" s="157">
        <v>81.774900000000002</v>
      </c>
      <c r="AF53" s="157">
        <v>81.671959999999999</v>
      </c>
      <c r="AG53" s="157">
        <v>81.584119999999999</v>
      </c>
      <c r="AH53" s="157">
        <v>81.588750000000005</v>
      </c>
      <c r="AI53" s="157">
        <v>81.117810000000006</v>
      </c>
    </row>
    <row r="54" spans="1:35" x14ac:dyDescent="0.25">
      <c r="A54" s="35"/>
      <c r="B54" s="241" t="s">
        <v>53</v>
      </c>
      <c r="C54" s="236">
        <v>77.484300000000005</v>
      </c>
      <c r="D54" s="236">
        <v>77.789119999999997</v>
      </c>
      <c r="E54" s="236">
        <v>78.491960000000006</v>
      </c>
      <c r="F54" s="236">
        <v>78.470780000000005</v>
      </c>
      <c r="G54" s="236">
        <v>79.053399999999996</v>
      </c>
      <c r="H54" s="236">
        <v>78.927019999999999</v>
      </c>
      <c r="I54" s="236">
        <v>79.928799999999995</v>
      </c>
      <c r="J54" s="236">
        <v>80.011170000000007</v>
      </c>
      <c r="K54" s="157">
        <v>80.035989999999998</v>
      </c>
      <c r="L54" s="157">
        <v>79.969830000000002</v>
      </c>
      <c r="M54" s="157">
        <v>79.779690000000002</v>
      </c>
      <c r="N54" s="157">
        <v>80.666470000000004</v>
      </c>
      <c r="O54" s="157">
        <v>80.980670000000003</v>
      </c>
      <c r="P54" s="157">
        <v>81.289869999999993</v>
      </c>
      <c r="Q54" s="157">
        <v>80.873540000000006</v>
      </c>
      <c r="T54" s="241" t="s">
        <v>53</v>
      </c>
      <c r="U54" s="236">
        <v>81.873410000000007</v>
      </c>
      <c r="V54" s="236">
        <v>82.313389999999998</v>
      </c>
      <c r="W54" s="236">
        <v>82.052620000000005</v>
      </c>
      <c r="X54" s="236">
        <v>82.359110000000001</v>
      </c>
      <c r="Y54" s="236">
        <v>82.197940000000003</v>
      </c>
      <c r="Z54" s="236">
        <v>82.255129999999994</v>
      </c>
      <c r="AA54" s="236">
        <v>82.832639999999998</v>
      </c>
      <c r="AB54" s="236">
        <v>83.097210000000004</v>
      </c>
      <c r="AC54" s="157">
        <v>84.125280000000004</v>
      </c>
      <c r="AD54" s="157">
        <v>83.434809999999999</v>
      </c>
      <c r="AE54" s="157">
        <v>83.173450000000003</v>
      </c>
      <c r="AF54" s="157">
        <v>83.348550000000003</v>
      </c>
      <c r="AG54" s="157">
        <v>83.672880000000006</v>
      </c>
      <c r="AH54" s="157">
        <v>84.196479999999994</v>
      </c>
      <c r="AI54" s="157">
        <v>84.032449999999997</v>
      </c>
    </row>
    <row r="55" spans="1:35" x14ac:dyDescent="0.25">
      <c r="A55" s="35"/>
      <c r="B55" s="241" t="s">
        <v>44</v>
      </c>
      <c r="C55" s="236">
        <v>76.171270000000007</v>
      </c>
      <c r="D55" s="236">
        <v>76.583150000000003</v>
      </c>
      <c r="E55" s="236">
        <v>77.140320000000003</v>
      </c>
      <c r="F55" s="236">
        <v>77.661739999999995</v>
      </c>
      <c r="G55" s="236">
        <v>77.654340000000005</v>
      </c>
      <c r="H55" s="236">
        <v>77.351669999999999</v>
      </c>
      <c r="I55" s="236">
        <v>77.489949999999993</v>
      </c>
      <c r="J55" s="236">
        <v>77.912639999999996</v>
      </c>
      <c r="K55" s="157">
        <v>78.605710000000002</v>
      </c>
      <c r="L55" s="157">
        <v>79.167490000000001</v>
      </c>
      <c r="M55" s="157">
        <v>79.409700000000001</v>
      </c>
      <c r="N55" s="157">
        <v>79.646529999999998</v>
      </c>
      <c r="O55" s="157">
        <v>79.849599999999995</v>
      </c>
      <c r="P55" s="157">
        <v>79.900880000000001</v>
      </c>
      <c r="Q55" s="157">
        <v>79.779650000000004</v>
      </c>
      <c r="T55" s="241" t="s">
        <v>44</v>
      </c>
      <c r="U55" s="236">
        <v>80.434539999999998</v>
      </c>
      <c r="V55" s="236">
        <v>80.906059999999997</v>
      </c>
      <c r="W55" s="236">
        <v>81.222499999999997</v>
      </c>
      <c r="X55" s="236">
        <v>81.079470000000001</v>
      </c>
      <c r="Y55" s="236">
        <v>80.868949999999998</v>
      </c>
      <c r="Z55" s="236">
        <v>81.252830000000003</v>
      </c>
      <c r="AA55" s="236">
        <v>81.736969999999999</v>
      </c>
      <c r="AB55" s="236">
        <v>82.296360000000007</v>
      </c>
      <c r="AC55" s="157">
        <v>82.444599999999994</v>
      </c>
      <c r="AD55" s="157">
        <v>82.561899999999994</v>
      </c>
      <c r="AE55" s="157">
        <v>82.87567</v>
      </c>
      <c r="AF55" s="157">
        <v>82.836129999999997</v>
      </c>
      <c r="AG55" s="157">
        <v>82.899730000000005</v>
      </c>
      <c r="AH55" s="157">
        <v>82.860370000000003</v>
      </c>
      <c r="AI55" s="157">
        <v>82.934870000000004</v>
      </c>
    </row>
    <row r="56" spans="1:35" x14ac:dyDescent="0.25">
      <c r="A56" s="35"/>
      <c r="B56" s="241" t="s">
        <v>19</v>
      </c>
      <c r="C56" s="236">
        <v>75.743300000000005</v>
      </c>
      <c r="D56" s="236">
        <v>75.856470000000002</v>
      </c>
      <c r="E56" s="236">
        <v>75.970780000000005</v>
      </c>
      <c r="F56" s="236">
        <v>76.724369999999993</v>
      </c>
      <c r="G56" s="236">
        <v>76.411349999999999</v>
      </c>
      <c r="H56" s="236">
        <v>76.815669999999997</v>
      </c>
      <c r="I56" s="236">
        <v>76.93562</v>
      </c>
      <c r="J56" s="236">
        <v>77.943389999999994</v>
      </c>
      <c r="K56" s="157">
        <v>78.490009999999998</v>
      </c>
      <c r="L56" s="157">
        <v>78.792479999999998</v>
      </c>
      <c r="M56" s="157">
        <v>78.45487</v>
      </c>
      <c r="N56" s="157">
        <v>78.488609999999994</v>
      </c>
      <c r="O56" s="157">
        <v>78.417100000000005</v>
      </c>
      <c r="P56" s="157">
        <v>78.878479999999996</v>
      </c>
      <c r="Q56" s="157">
        <v>79.211860000000001</v>
      </c>
      <c r="T56" s="241" t="s">
        <v>19</v>
      </c>
      <c r="U56" s="236">
        <v>80.842020000000005</v>
      </c>
      <c r="V56" s="236">
        <v>81.017039999999994</v>
      </c>
      <c r="W56" s="236">
        <v>80.957089999999994</v>
      </c>
      <c r="X56" s="236">
        <v>81.233369999999994</v>
      </c>
      <c r="Y56" s="236">
        <v>81.179500000000004</v>
      </c>
      <c r="Z56" s="236">
        <v>81.427359999999993</v>
      </c>
      <c r="AA56" s="236">
        <v>81.104290000000006</v>
      </c>
      <c r="AB56" s="236">
        <v>81.359690000000001</v>
      </c>
      <c r="AC56" s="157">
        <v>81.667829999999995</v>
      </c>
      <c r="AD56" s="157">
        <v>82.19529</v>
      </c>
      <c r="AE56" s="157">
        <v>82.459869999999995</v>
      </c>
      <c r="AF56" s="157">
        <v>82.818770000000001</v>
      </c>
      <c r="AG56" s="157">
        <v>82.721289999999996</v>
      </c>
      <c r="AH56" s="157">
        <v>82.334569999999999</v>
      </c>
      <c r="AI56" s="157">
        <v>82.407250000000005</v>
      </c>
    </row>
    <row r="57" spans="1:35" x14ac:dyDescent="0.25">
      <c r="A57" s="35"/>
      <c r="B57" s="241" t="s">
        <v>34</v>
      </c>
      <c r="C57" s="236">
        <v>76.992310000000003</v>
      </c>
      <c r="D57" s="236">
        <v>76.860870000000006</v>
      </c>
      <c r="E57" s="236">
        <v>77.382040000000003</v>
      </c>
      <c r="F57" s="236">
        <v>77.51885</v>
      </c>
      <c r="G57" s="236">
        <v>77.977800000000002</v>
      </c>
      <c r="H57" s="236">
        <v>78.235439999999997</v>
      </c>
      <c r="I57" s="236">
        <v>78.673540000000003</v>
      </c>
      <c r="J57" s="236">
        <v>79.457669999999993</v>
      </c>
      <c r="K57" s="157">
        <v>79.436089999999993</v>
      </c>
      <c r="L57" s="157">
        <v>79.634749999999997</v>
      </c>
      <c r="M57" s="157">
        <v>79.897710000000004</v>
      </c>
      <c r="N57" s="157">
        <v>80.301869999999994</v>
      </c>
      <c r="O57" s="157">
        <v>80.031559999999999</v>
      </c>
      <c r="P57" s="157">
        <v>79.875029999999995</v>
      </c>
      <c r="Q57" s="157">
        <v>79.738280000000003</v>
      </c>
      <c r="T57" s="241" t="s">
        <v>34</v>
      </c>
      <c r="U57" s="236">
        <v>80.215890000000002</v>
      </c>
      <c r="V57" s="236">
        <v>80.446700000000007</v>
      </c>
      <c r="W57" s="236">
        <v>80.263189999999994</v>
      </c>
      <c r="X57" s="236">
        <v>80.754099999999994</v>
      </c>
      <c r="Y57" s="236">
        <v>80.911799999999999</v>
      </c>
      <c r="Z57" s="236">
        <v>81.513630000000006</v>
      </c>
      <c r="AA57" s="236">
        <v>82.123509999999996</v>
      </c>
      <c r="AB57" s="236">
        <v>82.539400000000001</v>
      </c>
      <c r="AC57" s="157">
        <v>83.054749999999999</v>
      </c>
      <c r="AD57" s="157">
        <v>82.979240000000004</v>
      </c>
      <c r="AE57" s="157">
        <v>83.437399999999997</v>
      </c>
      <c r="AF57" s="157">
        <v>83.383409999999998</v>
      </c>
      <c r="AG57" s="157">
        <v>83.200940000000003</v>
      </c>
      <c r="AH57" s="157">
        <v>82.936189999999996</v>
      </c>
      <c r="AI57" s="157">
        <v>82.880470000000003</v>
      </c>
    </row>
    <row r="58" spans="1:35" x14ac:dyDescent="0.25">
      <c r="A58" s="35"/>
      <c r="B58" s="241" t="s">
        <v>63</v>
      </c>
      <c r="C58" s="236">
        <v>74.571629999999999</v>
      </c>
      <c r="D58" s="236">
        <v>75.034940000000006</v>
      </c>
      <c r="E58" s="236">
        <v>75.317710000000005</v>
      </c>
      <c r="F58" s="236">
        <v>75.803399999999996</v>
      </c>
      <c r="G58" s="236">
        <v>75.908820000000006</v>
      </c>
      <c r="H58" s="236">
        <v>75.811800000000005</v>
      </c>
      <c r="I58" s="236">
        <v>75.854460000000003</v>
      </c>
      <c r="J58" s="236">
        <v>76.441199999999995</v>
      </c>
      <c r="K58" s="157">
        <v>77.552599999999998</v>
      </c>
      <c r="L58" s="157">
        <v>77.78828</v>
      </c>
      <c r="M58" s="157">
        <v>77.839860000000002</v>
      </c>
      <c r="N58" s="157">
        <v>77.846739999999997</v>
      </c>
      <c r="O58" s="157">
        <v>77.887900000000002</v>
      </c>
      <c r="P58" s="157">
        <v>77.762360000000001</v>
      </c>
      <c r="Q58" s="157">
        <v>77.212199999999996</v>
      </c>
      <c r="T58" s="241" t="s">
        <v>63</v>
      </c>
      <c r="U58" s="236">
        <v>80.43862</v>
      </c>
      <c r="V58" s="236">
        <v>80.486580000000004</v>
      </c>
      <c r="W58" s="236">
        <v>80.789420000000007</v>
      </c>
      <c r="X58" s="236">
        <v>80.769739999999999</v>
      </c>
      <c r="Y58" s="236">
        <v>80.687910000000002</v>
      </c>
      <c r="Z58" s="236">
        <v>80.725819999999999</v>
      </c>
      <c r="AA58" s="236">
        <v>81.147559999999999</v>
      </c>
      <c r="AB58" s="236">
        <v>81.549139999999994</v>
      </c>
      <c r="AC58" s="157">
        <v>81.632480000000001</v>
      </c>
      <c r="AD58" s="157">
        <v>81.785920000000004</v>
      </c>
      <c r="AE58" s="157">
        <v>81.623570000000001</v>
      </c>
      <c r="AF58" s="157">
        <v>82.068100000000001</v>
      </c>
      <c r="AG58" s="157">
        <v>82.243870000000001</v>
      </c>
      <c r="AH58" s="157">
        <v>82.564070000000001</v>
      </c>
      <c r="AI58" s="157">
        <v>82.172960000000003</v>
      </c>
    </row>
    <row r="59" spans="1:35" x14ac:dyDescent="0.25">
      <c r="A59" s="46"/>
      <c r="B59" s="241" t="s">
        <v>59</v>
      </c>
      <c r="C59" s="236">
        <v>77.460700000000003</v>
      </c>
      <c r="D59" s="236">
        <v>77.010170000000002</v>
      </c>
      <c r="E59" s="236">
        <v>77.627610000000004</v>
      </c>
      <c r="F59" s="236">
        <v>77.927800000000005</v>
      </c>
      <c r="G59" s="236">
        <v>79.106870000000001</v>
      </c>
      <c r="H59" s="236">
        <v>78.721940000000004</v>
      </c>
      <c r="I59" s="236">
        <v>79.126410000000007</v>
      </c>
      <c r="J59" s="236">
        <v>79.451120000000003</v>
      </c>
      <c r="K59" s="157">
        <v>80.192989999999995</v>
      </c>
      <c r="L59" s="157">
        <v>80.542469999999994</v>
      </c>
      <c r="M59" s="157">
        <v>80.637990000000002</v>
      </c>
      <c r="N59" s="157">
        <v>81.335470000000001</v>
      </c>
      <c r="O59" s="157">
        <v>81.486149999999995</v>
      </c>
      <c r="P59" s="157">
        <v>81.705910000000003</v>
      </c>
      <c r="Q59" s="157">
        <v>80.970010000000002</v>
      </c>
      <c r="T59" s="241" t="s">
        <v>59</v>
      </c>
      <c r="U59" s="236">
        <v>80.686629999999994</v>
      </c>
      <c r="V59" s="236">
        <v>81.049729999999997</v>
      </c>
      <c r="W59" s="236">
        <v>81.524510000000006</v>
      </c>
      <c r="X59" s="236">
        <v>82.586659999999995</v>
      </c>
      <c r="Y59" s="236">
        <v>82.828159999999997</v>
      </c>
      <c r="Z59" s="236">
        <v>82.912940000000006</v>
      </c>
      <c r="AA59" s="236">
        <v>82.872029999999995</v>
      </c>
      <c r="AB59" s="236">
        <v>83.238529999999997</v>
      </c>
      <c r="AC59" s="157">
        <v>83.479309999999998</v>
      </c>
      <c r="AD59" s="157">
        <v>83.157529999999994</v>
      </c>
      <c r="AE59" s="157">
        <v>83.540350000000004</v>
      </c>
      <c r="AF59" s="157">
        <v>83.77064</v>
      </c>
      <c r="AG59" s="157">
        <v>84.314109999999999</v>
      </c>
      <c r="AH59" s="157">
        <v>84.390330000000006</v>
      </c>
      <c r="AI59" s="157">
        <v>84.307010000000005</v>
      </c>
    </row>
    <row r="60" spans="1:35" x14ac:dyDescent="0.25">
      <c r="A60" s="46"/>
      <c r="B60" s="241" t="s">
        <v>64</v>
      </c>
      <c r="C60" s="236">
        <v>75.481269999999995</v>
      </c>
      <c r="D60" s="236">
        <v>75.902820000000006</v>
      </c>
      <c r="E60" s="236">
        <v>76.193780000000004</v>
      </c>
      <c r="F60" s="236">
        <v>76.782240000000002</v>
      </c>
      <c r="G60" s="236">
        <v>77.088459999999998</v>
      </c>
      <c r="H60" s="236">
        <v>77.221680000000006</v>
      </c>
      <c r="I60" s="236">
        <v>77.490700000000004</v>
      </c>
      <c r="J60" s="236">
        <v>77.806809999999999</v>
      </c>
      <c r="K60" s="157">
        <v>78.407359999999997</v>
      </c>
      <c r="L60" s="157">
        <v>78.233959999999996</v>
      </c>
      <c r="M60" s="157">
        <v>78.023219999999995</v>
      </c>
      <c r="N60" s="157">
        <v>78.210700000000003</v>
      </c>
      <c r="O60" s="157">
        <v>78.687510000000003</v>
      </c>
      <c r="P60" s="157">
        <v>78.948769999999996</v>
      </c>
      <c r="Q60" s="157">
        <v>78.957610000000003</v>
      </c>
      <c r="T60" s="241" t="s">
        <v>64</v>
      </c>
      <c r="U60" s="236">
        <v>80.726410000000001</v>
      </c>
      <c r="V60" s="236">
        <v>81.059849999999997</v>
      </c>
      <c r="W60" s="236">
        <v>81.022130000000004</v>
      </c>
      <c r="X60" s="236">
        <v>80.842420000000004</v>
      </c>
      <c r="Y60" s="236">
        <v>80.961799999999997</v>
      </c>
      <c r="Z60" s="236">
        <v>80.880160000000004</v>
      </c>
      <c r="AA60" s="236">
        <v>81.201229999999995</v>
      </c>
      <c r="AB60" s="236">
        <v>81.788020000000003</v>
      </c>
      <c r="AC60" s="157">
        <v>82.01397</v>
      </c>
      <c r="AD60" s="157">
        <v>82.557760000000002</v>
      </c>
      <c r="AE60" s="157">
        <v>82.394350000000003</v>
      </c>
      <c r="AF60" s="157">
        <v>82.668270000000007</v>
      </c>
      <c r="AG60" s="157">
        <v>82.470749999999995</v>
      </c>
      <c r="AH60" s="157">
        <v>82.594480000000004</v>
      </c>
      <c r="AI60" s="157">
        <v>82.573560000000001</v>
      </c>
    </row>
    <row r="61" spans="1:35" x14ac:dyDescent="0.25">
      <c r="A61" s="46"/>
      <c r="B61" s="241" t="s">
        <v>8</v>
      </c>
      <c r="C61" s="236">
        <v>75.545490000000001</v>
      </c>
      <c r="D61" s="236">
        <v>76.291079999999994</v>
      </c>
      <c r="E61" s="236">
        <v>76.478319999999997</v>
      </c>
      <c r="F61" s="236">
        <v>77.653930000000003</v>
      </c>
      <c r="G61" s="236">
        <v>77.277559999999994</v>
      </c>
      <c r="H61" s="236">
        <v>77.555729999999997</v>
      </c>
      <c r="I61" s="236">
        <v>77.244380000000007</v>
      </c>
      <c r="J61" s="236">
        <v>77.669470000000004</v>
      </c>
      <c r="K61" s="157">
        <v>78.157849999999996</v>
      </c>
      <c r="L61" s="157">
        <v>78.633799999999994</v>
      </c>
      <c r="M61" s="157">
        <v>78.978219999999993</v>
      </c>
      <c r="N61" s="157">
        <v>79.238950000000003</v>
      </c>
      <c r="O61" s="157">
        <v>79.141270000000006</v>
      </c>
      <c r="P61" s="157">
        <v>78.96172</v>
      </c>
      <c r="Q61" s="157">
        <v>78.59778</v>
      </c>
      <c r="T61" s="241" t="s">
        <v>8</v>
      </c>
      <c r="U61" s="236">
        <v>80.743719999999996</v>
      </c>
      <c r="V61" s="236">
        <v>80.317959999999999</v>
      </c>
      <c r="W61" s="236">
        <v>80.5411</v>
      </c>
      <c r="X61" s="236">
        <v>80.806380000000004</v>
      </c>
      <c r="Y61" s="236">
        <v>81.302009999999996</v>
      </c>
      <c r="Z61" s="236">
        <v>81.140349999999998</v>
      </c>
      <c r="AA61" s="236">
        <v>81.931740000000005</v>
      </c>
      <c r="AB61" s="236">
        <v>82.130790000000005</v>
      </c>
      <c r="AC61" s="157">
        <v>82.079449999999994</v>
      </c>
      <c r="AD61" s="157">
        <v>82.204769999999996</v>
      </c>
      <c r="AE61" s="157">
        <v>82.150810000000007</v>
      </c>
      <c r="AF61" s="157">
        <v>82.546149999999997</v>
      </c>
      <c r="AG61" s="157">
        <v>82.244339999999994</v>
      </c>
      <c r="AH61" s="157">
        <v>82.319069999999996</v>
      </c>
      <c r="AI61" s="157">
        <v>82.9251</v>
      </c>
    </row>
    <row r="62" spans="1:35" x14ac:dyDescent="0.25">
      <c r="A62" s="46"/>
      <c r="B62" s="241" t="s">
        <v>54</v>
      </c>
      <c r="C62" s="236">
        <v>77.220219999999998</v>
      </c>
      <c r="D62" s="236">
        <v>76.974189999999993</v>
      </c>
      <c r="E62" s="236">
        <v>76.929299999999998</v>
      </c>
      <c r="F62" s="236">
        <v>77.191500000000005</v>
      </c>
      <c r="G62" s="236">
        <v>77.725960000000001</v>
      </c>
      <c r="H62" s="236">
        <v>77.829070000000002</v>
      </c>
      <c r="I62" s="236">
        <v>78.48312</v>
      </c>
      <c r="J62" s="236">
        <v>78.921310000000005</v>
      </c>
      <c r="K62" s="157">
        <v>79.316140000000004</v>
      </c>
      <c r="L62" s="157">
        <v>79.27064</v>
      </c>
      <c r="M62" s="157">
        <v>78.765940000000001</v>
      </c>
      <c r="N62" s="157">
        <v>79.124899999999997</v>
      </c>
      <c r="O62" s="157">
        <v>79.385980000000004</v>
      </c>
      <c r="P62" s="157">
        <v>80.119900000000001</v>
      </c>
      <c r="Q62" s="157">
        <v>79.945859999999996</v>
      </c>
      <c r="T62" s="241" t="s">
        <v>54</v>
      </c>
      <c r="U62" s="236">
        <v>80.431250000000006</v>
      </c>
      <c r="V62" s="236">
        <v>80.558130000000006</v>
      </c>
      <c r="W62" s="236">
        <v>80.625309999999999</v>
      </c>
      <c r="X62" s="236">
        <v>81.280069999999995</v>
      </c>
      <c r="Y62" s="236">
        <v>81.227270000000004</v>
      </c>
      <c r="Z62" s="236">
        <v>81.771810000000002</v>
      </c>
      <c r="AA62" s="236">
        <v>81.860780000000005</v>
      </c>
      <c r="AB62" s="236">
        <v>82.059600000000003</v>
      </c>
      <c r="AC62" s="157">
        <v>82.553460000000001</v>
      </c>
      <c r="AD62" s="157">
        <v>82.781880000000001</v>
      </c>
      <c r="AE62" s="157">
        <v>83.405829999999995</v>
      </c>
      <c r="AF62" s="157">
        <v>83.161289999999994</v>
      </c>
      <c r="AG62" s="157">
        <v>83.317080000000004</v>
      </c>
      <c r="AH62" s="157">
        <v>82.900009999999995</v>
      </c>
      <c r="AI62" s="157">
        <v>82.962879999999998</v>
      </c>
    </row>
    <row r="63" spans="1:35" x14ac:dyDescent="0.25">
      <c r="A63" s="35"/>
      <c r="B63" s="241" t="s">
        <v>40</v>
      </c>
      <c r="C63" s="236">
        <v>72.935410000000005</v>
      </c>
      <c r="D63" s="236">
        <v>73.325299999999999</v>
      </c>
      <c r="E63" s="236">
        <v>73.573350000000005</v>
      </c>
      <c r="F63" s="236">
        <v>74.399460000000005</v>
      </c>
      <c r="G63" s="236">
        <v>74.701170000000005</v>
      </c>
      <c r="H63" s="236">
        <v>75.204620000000006</v>
      </c>
      <c r="I63" s="236">
        <v>75.323639999999997</v>
      </c>
      <c r="J63" s="236">
        <v>75.87791</v>
      </c>
      <c r="K63" s="157">
        <v>76.167540000000002</v>
      </c>
      <c r="L63" s="157">
        <v>76.842690000000005</v>
      </c>
      <c r="M63" s="157">
        <v>76.98151</v>
      </c>
      <c r="N63" s="157">
        <v>77.082080000000005</v>
      </c>
      <c r="O63" s="157">
        <v>76.768150000000006</v>
      </c>
      <c r="P63" s="157">
        <v>76.955849999999998</v>
      </c>
      <c r="Q63" s="157">
        <v>77.024910000000006</v>
      </c>
      <c r="T63" s="241" t="s">
        <v>40</v>
      </c>
      <c r="U63" s="236">
        <v>78.507050000000007</v>
      </c>
      <c r="V63" s="236">
        <v>78.976129999999998</v>
      </c>
      <c r="W63" s="236">
        <v>79.310310000000001</v>
      </c>
      <c r="X63" s="236">
        <v>79.8369</v>
      </c>
      <c r="Y63" s="236">
        <v>80.196960000000004</v>
      </c>
      <c r="Z63" s="236">
        <v>80.175749999999994</v>
      </c>
      <c r="AA63" s="236">
        <v>80.433959999999999</v>
      </c>
      <c r="AB63" s="236">
        <v>80.808459999999997</v>
      </c>
      <c r="AC63" s="157">
        <v>81.381410000000002</v>
      </c>
      <c r="AD63" s="157">
        <v>81.288719999999998</v>
      </c>
      <c r="AE63" s="157">
        <v>81.509209999999996</v>
      </c>
      <c r="AF63" s="157">
        <v>81.39452</v>
      </c>
      <c r="AG63" s="157">
        <v>81.379589999999993</v>
      </c>
      <c r="AH63" s="157">
        <v>81.114990000000006</v>
      </c>
      <c r="AI63" s="157">
        <v>81.075860000000006</v>
      </c>
    </row>
    <row r="64" spans="1:35" x14ac:dyDescent="0.25">
      <c r="A64" s="35"/>
      <c r="B64" s="241" t="s">
        <v>9</v>
      </c>
      <c r="C64" s="236">
        <v>75.742750000000001</v>
      </c>
      <c r="D64" s="236">
        <v>76.06541</v>
      </c>
      <c r="E64" s="236">
        <v>76.064999999999998</v>
      </c>
      <c r="F64" s="236">
        <v>76.120609999999999</v>
      </c>
      <c r="G64" s="236">
        <v>76.347260000000006</v>
      </c>
      <c r="H64" s="236">
        <v>76.520780000000002</v>
      </c>
      <c r="I64" s="236">
        <v>76.848759999999999</v>
      </c>
      <c r="J64" s="236">
        <v>77.345330000000004</v>
      </c>
      <c r="K64" s="157">
        <v>77.720060000000004</v>
      </c>
      <c r="L64" s="157">
        <v>78.145979999999994</v>
      </c>
      <c r="M64" s="157">
        <v>78.272840000000002</v>
      </c>
      <c r="N64" s="157">
        <v>78.385689999999997</v>
      </c>
      <c r="O64" s="157">
        <v>78.152640000000005</v>
      </c>
      <c r="P64" s="157">
        <v>78.346140000000005</v>
      </c>
      <c r="Q64" s="157">
        <v>78.043440000000004</v>
      </c>
      <c r="T64" s="241" t="s">
        <v>9</v>
      </c>
      <c r="U64" s="236">
        <v>79.429950000000005</v>
      </c>
      <c r="V64" s="236">
        <v>79.767939999999996</v>
      </c>
      <c r="W64" s="236">
        <v>79.988519999999994</v>
      </c>
      <c r="X64" s="236">
        <v>80.06756</v>
      </c>
      <c r="Y64" s="236">
        <v>80.342439999999996</v>
      </c>
      <c r="Z64" s="236">
        <v>80.835570000000004</v>
      </c>
      <c r="AA64" s="236">
        <v>81.446010000000001</v>
      </c>
      <c r="AB64" s="236">
        <v>81.784130000000005</v>
      </c>
      <c r="AC64" s="157">
        <v>82.022540000000006</v>
      </c>
      <c r="AD64" s="157">
        <v>82.396839999999997</v>
      </c>
      <c r="AE64" s="157">
        <v>82.348200000000006</v>
      </c>
      <c r="AF64" s="157">
        <v>82.671599999999998</v>
      </c>
      <c r="AG64" s="157">
        <v>82.092799999999997</v>
      </c>
      <c r="AH64" s="157">
        <v>82.42877</v>
      </c>
      <c r="AI64" s="157">
        <v>82.378020000000006</v>
      </c>
    </row>
    <row r="65" spans="1:35" x14ac:dyDescent="0.25">
      <c r="A65" s="35"/>
      <c r="B65" s="241" t="s">
        <v>55</v>
      </c>
      <c r="C65" s="236">
        <v>78.335679999999996</v>
      </c>
      <c r="D65" s="236">
        <v>78.051069999999996</v>
      </c>
      <c r="E65" s="236">
        <v>77.922929999999994</v>
      </c>
      <c r="F65" s="236">
        <v>78.094030000000004</v>
      </c>
      <c r="G65" s="236">
        <v>79.087670000000003</v>
      </c>
      <c r="H65" s="236">
        <v>79.823759999999993</v>
      </c>
      <c r="I65" s="236">
        <v>79.512349999999998</v>
      </c>
      <c r="J65" s="236">
        <v>78.954009999999997</v>
      </c>
      <c r="K65" s="157">
        <v>78.828819999999993</v>
      </c>
      <c r="L65" s="157">
        <v>80.022000000000006</v>
      </c>
      <c r="M65" s="157">
        <v>80.324349999999995</v>
      </c>
      <c r="N65" s="157">
        <v>80.537080000000003</v>
      </c>
      <c r="O65" s="157">
        <v>79.951269999999994</v>
      </c>
      <c r="P65" s="157">
        <v>80.100899999999996</v>
      </c>
      <c r="Q65" s="157">
        <v>79.863380000000006</v>
      </c>
      <c r="T65" s="241" t="s">
        <v>55</v>
      </c>
      <c r="U65" s="236">
        <v>81.526780000000002</v>
      </c>
      <c r="V65" s="236">
        <v>81.327929999999995</v>
      </c>
      <c r="W65" s="236">
        <v>81.555220000000006</v>
      </c>
      <c r="X65" s="236">
        <v>81.762889999999999</v>
      </c>
      <c r="Y65" s="236">
        <v>82.256519999999995</v>
      </c>
      <c r="Z65" s="236">
        <v>82.495959999999997</v>
      </c>
      <c r="AA65" s="236">
        <v>82.706360000000004</v>
      </c>
      <c r="AB65" s="236">
        <v>82.692430000000002</v>
      </c>
      <c r="AC65" s="157">
        <v>83.333780000000004</v>
      </c>
      <c r="AD65" s="157">
        <v>83.962729999999993</v>
      </c>
      <c r="AE65" s="157">
        <v>84.475999999999999</v>
      </c>
      <c r="AF65" s="157">
        <v>84.359369999999998</v>
      </c>
      <c r="AG65" s="157">
        <v>84.099869999999996</v>
      </c>
      <c r="AH65" s="157">
        <v>83.780240000000006</v>
      </c>
      <c r="AI65" s="157">
        <v>84.06156</v>
      </c>
    </row>
    <row r="66" spans="1:35" x14ac:dyDescent="0.25">
      <c r="A66" s="35"/>
      <c r="B66" s="241" t="s">
        <v>4</v>
      </c>
      <c r="C66" s="236">
        <v>76.938689999999994</v>
      </c>
      <c r="D66" s="236">
        <v>76.964089999999999</v>
      </c>
      <c r="E66" s="236">
        <v>76.512749999999997</v>
      </c>
      <c r="F66" s="236">
        <v>76.799049999999994</v>
      </c>
      <c r="G66" s="236">
        <v>77.207920000000001</v>
      </c>
      <c r="H66" s="236">
        <v>77.545270000000002</v>
      </c>
      <c r="I66" s="236">
        <v>77.961110000000005</v>
      </c>
      <c r="J66" s="236">
        <v>78.113690000000005</v>
      </c>
      <c r="K66" s="157">
        <v>78.633200000000002</v>
      </c>
      <c r="L66" s="157">
        <v>78.871859999999998</v>
      </c>
      <c r="M66" s="157">
        <v>78.560079999999999</v>
      </c>
      <c r="N66" s="157">
        <v>78.746709999999993</v>
      </c>
      <c r="O66" s="157">
        <v>78.957470000000001</v>
      </c>
      <c r="P66" s="157">
        <v>79.240039999999993</v>
      </c>
      <c r="Q66" s="157">
        <v>79.208659999999995</v>
      </c>
      <c r="T66" s="241" t="s">
        <v>4</v>
      </c>
      <c r="U66" s="236">
        <v>80.620909999999995</v>
      </c>
      <c r="V66" s="236">
        <v>81.106369999999998</v>
      </c>
      <c r="W66" s="236">
        <v>80.454139999999995</v>
      </c>
      <c r="X66" s="236">
        <v>80.233860000000007</v>
      </c>
      <c r="Y66" s="236">
        <v>80.398920000000004</v>
      </c>
      <c r="Z66" s="236">
        <v>81.337090000000003</v>
      </c>
      <c r="AA66" s="236">
        <v>82.159639999999996</v>
      </c>
      <c r="AB66" s="236">
        <v>82.416669999999996</v>
      </c>
      <c r="AC66" s="157">
        <v>82.541460000000001</v>
      </c>
      <c r="AD66" s="157">
        <v>82.686589999999995</v>
      </c>
      <c r="AE66" s="157">
        <v>82.792810000000003</v>
      </c>
      <c r="AF66" s="157">
        <v>82.983490000000003</v>
      </c>
      <c r="AG66" s="157">
        <v>83.310220000000001</v>
      </c>
      <c r="AH66" s="157">
        <v>83.370050000000006</v>
      </c>
      <c r="AI66" s="157">
        <v>83.574380000000005</v>
      </c>
    </row>
    <row r="67" spans="1:35" x14ac:dyDescent="0.25">
      <c r="A67" s="35"/>
      <c r="B67" s="241" t="s">
        <v>10</v>
      </c>
      <c r="C67" s="236">
        <v>77.221010000000007</v>
      </c>
      <c r="D67" s="236">
        <v>77.157939999999996</v>
      </c>
      <c r="E67" s="236">
        <v>76.721850000000003</v>
      </c>
      <c r="F67" s="236">
        <v>77.626440000000002</v>
      </c>
      <c r="G67" s="236">
        <v>78.192480000000003</v>
      </c>
      <c r="H67" s="236">
        <v>79.375919999999994</v>
      </c>
      <c r="I67" s="236">
        <v>78.829909999999998</v>
      </c>
      <c r="J67" s="236">
        <v>79.011799999999994</v>
      </c>
      <c r="K67" s="157">
        <v>79.501059999999995</v>
      </c>
      <c r="L67" s="157">
        <v>80.109979999999993</v>
      </c>
      <c r="M67" s="157">
        <v>80.540210000000002</v>
      </c>
      <c r="N67" s="157">
        <v>80.391139999999993</v>
      </c>
      <c r="O67" s="157">
        <v>80.533590000000004</v>
      </c>
      <c r="P67" s="157">
        <v>79.941590000000005</v>
      </c>
      <c r="Q67" s="157">
        <v>79.984690000000001</v>
      </c>
      <c r="T67" s="241" t="s">
        <v>10</v>
      </c>
      <c r="U67" s="236">
        <v>80.163520000000005</v>
      </c>
      <c r="V67" s="236">
        <v>80.297449999999998</v>
      </c>
      <c r="W67" s="236">
        <v>80.383110000000002</v>
      </c>
      <c r="X67" s="236">
        <v>80.944000000000003</v>
      </c>
      <c r="Y67" s="236">
        <v>81.502700000000004</v>
      </c>
      <c r="Z67" s="236">
        <v>81.989170000000001</v>
      </c>
      <c r="AA67" s="236">
        <v>82.560050000000004</v>
      </c>
      <c r="AB67" s="236">
        <v>82.665090000000006</v>
      </c>
      <c r="AC67" s="157">
        <v>83.148920000000004</v>
      </c>
      <c r="AD67" s="157">
        <v>83.454430000000002</v>
      </c>
      <c r="AE67" s="157">
        <v>83.933149999999998</v>
      </c>
      <c r="AF67" s="157">
        <v>84.057910000000007</v>
      </c>
      <c r="AG67" s="157">
        <v>83.985309999999998</v>
      </c>
      <c r="AH67" s="157">
        <v>83.610079999999996</v>
      </c>
      <c r="AI67" s="157">
        <v>83.498850000000004</v>
      </c>
    </row>
    <row r="68" spans="1:35" x14ac:dyDescent="0.25">
      <c r="A68" s="35"/>
      <c r="B68" s="241" t="s">
        <v>47</v>
      </c>
      <c r="C68" s="236">
        <v>78.29222</v>
      </c>
      <c r="D68" s="236">
        <v>78.743319999999997</v>
      </c>
      <c r="E68" s="236">
        <v>79.232349999999997</v>
      </c>
      <c r="F68" s="236">
        <v>79.492530000000002</v>
      </c>
      <c r="G68" s="236">
        <v>79.62715</v>
      </c>
      <c r="H68" s="236">
        <v>79.970290000000006</v>
      </c>
      <c r="I68" s="236">
        <v>80.209549999999993</v>
      </c>
      <c r="J68" s="236">
        <v>80.131789999999995</v>
      </c>
      <c r="K68" s="157">
        <v>80.559610000000006</v>
      </c>
      <c r="L68" s="157">
        <v>80.723560000000006</v>
      </c>
      <c r="M68" s="157">
        <v>81.206379999999996</v>
      </c>
      <c r="N68" s="157">
        <v>81.260559999999998</v>
      </c>
      <c r="O68" s="157">
        <v>81.392889999999994</v>
      </c>
      <c r="P68" s="157">
        <v>81.710679999999996</v>
      </c>
      <c r="Q68" s="157">
        <v>81.569220000000001</v>
      </c>
      <c r="T68" s="241" t="s">
        <v>47</v>
      </c>
      <c r="U68" s="236">
        <v>81.846080000000001</v>
      </c>
      <c r="V68" s="236">
        <v>82.023200000000003</v>
      </c>
      <c r="W68" s="236">
        <v>82.156899999999993</v>
      </c>
      <c r="X68" s="236">
        <v>82.939509999999999</v>
      </c>
      <c r="Y68" s="236">
        <v>83.553169999999994</v>
      </c>
      <c r="Z68" s="236">
        <v>83.837580000000003</v>
      </c>
      <c r="AA68" s="236">
        <v>83.540840000000003</v>
      </c>
      <c r="AB68" s="236">
        <v>83.625690000000006</v>
      </c>
      <c r="AC68" s="157">
        <v>83.818619999999996</v>
      </c>
      <c r="AD68" s="157">
        <v>84.187820000000002</v>
      </c>
      <c r="AE68" s="157">
        <v>84.427059999999997</v>
      </c>
      <c r="AF68" s="157">
        <v>84.865920000000003</v>
      </c>
      <c r="AG68" s="157">
        <v>85.064189999999996</v>
      </c>
      <c r="AH68" s="157">
        <v>84.979280000000003</v>
      </c>
      <c r="AI68" s="157">
        <v>84.482849999999999</v>
      </c>
    </row>
    <row r="69" spans="1:35" x14ac:dyDescent="0.25">
      <c r="A69" s="35"/>
      <c r="B69" s="241" t="s">
        <v>240</v>
      </c>
      <c r="C69" s="236">
        <v>73.703460000000007</v>
      </c>
      <c r="D69" s="236">
        <v>74.038679999999999</v>
      </c>
      <c r="E69" s="236">
        <v>74.332520000000002</v>
      </c>
      <c r="F69" s="236">
        <v>74.33905</v>
      </c>
      <c r="G69" s="236">
        <v>74.214740000000006</v>
      </c>
      <c r="H69" s="236">
        <v>74.310630000000003</v>
      </c>
      <c r="I69" s="236">
        <v>74.893960000000007</v>
      </c>
      <c r="J69" s="236">
        <v>75.564549999999997</v>
      </c>
      <c r="K69" s="157">
        <v>76.247519999999994</v>
      </c>
      <c r="L69" s="157">
        <v>76.714010000000002</v>
      </c>
      <c r="M69" s="157">
        <v>76.96405</v>
      </c>
      <c r="N69" s="157">
        <v>76.980980000000002</v>
      </c>
      <c r="O69" s="157">
        <v>77.126180000000005</v>
      </c>
      <c r="P69" s="157">
        <v>77.028040000000004</v>
      </c>
      <c r="Q69" s="157">
        <v>77.093850000000003</v>
      </c>
      <c r="T69" s="241" t="s">
        <v>240</v>
      </c>
      <c r="U69" s="236">
        <v>78.913269999999997</v>
      </c>
      <c r="V69" s="236">
        <v>79.183909999999997</v>
      </c>
      <c r="W69" s="236">
        <v>79.343509999999995</v>
      </c>
      <c r="X69" s="236">
        <v>79.667829999999995</v>
      </c>
      <c r="Y69" s="236">
        <v>79.902119999999996</v>
      </c>
      <c r="Z69" s="236">
        <v>79.910830000000004</v>
      </c>
      <c r="AA69" s="236">
        <v>80.53819</v>
      </c>
      <c r="AB69" s="236">
        <v>80.686719999999994</v>
      </c>
      <c r="AC69" s="157">
        <v>81.25506</v>
      </c>
      <c r="AD69" s="157">
        <v>81.148700000000005</v>
      </c>
      <c r="AE69" s="157">
        <v>81.300799999999995</v>
      </c>
      <c r="AF69" s="157">
        <v>81.233930000000001</v>
      </c>
      <c r="AG69" s="157">
        <v>81.333950000000002</v>
      </c>
      <c r="AH69" s="157">
        <v>81.353449999999995</v>
      </c>
      <c r="AI69" s="157">
        <v>81.28134</v>
      </c>
    </row>
    <row r="70" spans="1:35" x14ac:dyDescent="0.25">
      <c r="A70" s="35"/>
      <c r="B70" s="241" t="s">
        <v>262</v>
      </c>
      <c r="C70" s="236">
        <v>76.904709999999994</v>
      </c>
      <c r="D70" s="236">
        <v>77.120270000000005</v>
      </c>
      <c r="E70" s="236">
        <v>77.583500000000001</v>
      </c>
      <c r="F70" s="236">
        <v>77.983649999999997</v>
      </c>
      <c r="G70" s="236">
        <v>78.367789999999999</v>
      </c>
      <c r="H70" s="236">
        <v>78.605329999999995</v>
      </c>
      <c r="I70" s="236">
        <v>78.813720000000004</v>
      </c>
      <c r="J70" s="236">
        <v>78.881270000000001</v>
      </c>
      <c r="K70" s="157">
        <v>79.475669999999994</v>
      </c>
      <c r="L70" s="157">
        <v>79.733509999999995</v>
      </c>
      <c r="M70" s="157">
        <v>79.951599999999999</v>
      </c>
      <c r="N70" s="157">
        <v>80.112110000000001</v>
      </c>
      <c r="O70" s="157">
        <v>80.270160000000004</v>
      </c>
      <c r="P70" s="157">
        <v>80.505660000000006</v>
      </c>
      <c r="Q70" s="157">
        <v>80.367019999999997</v>
      </c>
      <c r="T70" s="241" t="s">
        <v>262</v>
      </c>
      <c r="U70" s="236">
        <v>81.18947</v>
      </c>
      <c r="V70" s="236">
        <v>81.370859999999993</v>
      </c>
      <c r="W70" s="236">
        <v>81.826580000000007</v>
      </c>
      <c r="X70" s="236">
        <v>82.631039999999999</v>
      </c>
      <c r="Y70" s="236">
        <v>82.649959999999993</v>
      </c>
      <c r="Z70" s="236">
        <v>82.568550000000002</v>
      </c>
      <c r="AA70" s="236">
        <v>82.502529999999993</v>
      </c>
      <c r="AB70" s="236">
        <v>82.853279999999998</v>
      </c>
      <c r="AC70" s="157">
        <v>83.191689999999994</v>
      </c>
      <c r="AD70" s="157">
        <v>83.648579999999995</v>
      </c>
      <c r="AE70" s="157">
        <v>83.748019999999997</v>
      </c>
      <c r="AF70" s="157">
        <v>83.99297</v>
      </c>
      <c r="AG70" s="157">
        <v>83.821510000000004</v>
      </c>
      <c r="AH70" s="157">
        <v>83.732420000000005</v>
      </c>
      <c r="AI70" s="157">
        <v>83.421779999999998</v>
      </c>
    </row>
    <row r="71" spans="1:35" x14ac:dyDescent="0.25">
      <c r="A71" s="35"/>
      <c r="B71" s="241" t="s">
        <v>25</v>
      </c>
      <c r="C71" s="236">
        <v>77.533720000000002</v>
      </c>
      <c r="D71" s="236">
        <v>78.132159999999999</v>
      </c>
      <c r="E71" s="236">
        <v>78.381500000000003</v>
      </c>
      <c r="F71" s="236">
        <v>78.266319999999993</v>
      </c>
      <c r="G71" s="236">
        <v>78.30368</v>
      </c>
      <c r="H71" s="236">
        <v>78.675529999999995</v>
      </c>
      <c r="I71" s="236">
        <v>79.816739999999996</v>
      </c>
      <c r="J71" s="236">
        <v>80.479339999999993</v>
      </c>
      <c r="K71" s="157">
        <v>80.811859999999996</v>
      </c>
      <c r="L71" s="157">
        <v>80.485900000000001</v>
      </c>
      <c r="M71" s="157">
        <v>80.15504</v>
      </c>
      <c r="N71" s="157">
        <v>80.145039999999995</v>
      </c>
      <c r="O71" s="157">
        <v>80.440569999999994</v>
      </c>
      <c r="P71" s="157">
        <v>80.453329999999994</v>
      </c>
      <c r="Q71" s="157">
        <v>80.250479999999996</v>
      </c>
      <c r="T71" s="241" t="s">
        <v>25</v>
      </c>
      <c r="U71" s="236">
        <v>81.944630000000004</v>
      </c>
      <c r="V71" s="236">
        <v>82.042469999999994</v>
      </c>
      <c r="W71" s="236">
        <v>82.513559999999998</v>
      </c>
      <c r="X71" s="236">
        <v>82.973370000000003</v>
      </c>
      <c r="Y71" s="236">
        <v>83.375990000000002</v>
      </c>
      <c r="Z71" s="236">
        <v>83.126180000000005</v>
      </c>
      <c r="AA71" s="236">
        <v>83.446650000000005</v>
      </c>
      <c r="AB71" s="236">
        <v>83.514570000000006</v>
      </c>
      <c r="AC71" s="157">
        <v>84.157300000000006</v>
      </c>
      <c r="AD71" s="157">
        <v>84.245140000000006</v>
      </c>
      <c r="AE71" s="157">
        <v>84.446060000000003</v>
      </c>
      <c r="AF71" s="157">
        <v>84.262749999999997</v>
      </c>
      <c r="AG71" s="157">
        <v>84.194140000000004</v>
      </c>
      <c r="AH71" s="157">
        <v>84.195030000000003</v>
      </c>
      <c r="AI71" s="157">
        <v>84.242919999999998</v>
      </c>
    </row>
    <row r="72" spans="1:35" x14ac:dyDescent="0.25">
      <c r="A72" s="35"/>
      <c r="B72" s="241" t="s">
        <v>36</v>
      </c>
      <c r="C72" s="236">
        <v>76.375550000000004</v>
      </c>
      <c r="D72" s="236">
        <v>76.825609999999998</v>
      </c>
      <c r="E72" s="236">
        <v>77.29813</v>
      </c>
      <c r="F72" s="236">
        <v>77.840419999999995</v>
      </c>
      <c r="G72" s="236">
        <v>77.787689999999998</v>
      </c>
      <c r="H72" s="236">
        <v>77.806539999999998</v>
      </c>
      <c r="I72" s="236">
        <v>77.901560000000003</v>
      </c>
      <c r="J72" s="236">
        <v>78.595169999999996</v>
      </c>
      <c r="K72" s="157">
        <v>79.161370000000005</v>
      </c>
      <c r="L72" s="157">
        <v>79.358320000000006</v>
      </c>
      <c r="M72" s="157">
        <v>79.59872</v>
      </c>
      <c r="N72" s="157">
        <v>79.321600000000004</v>
      </c>
      <c r="O72" s="157">
        <v>79.139589999999998</v>
      </c>
      <c r="P72" s="157">
        <v>78.867670000000004</v>
      </c>
      <c r="Q72" s="157">
        <v>79.273600000000002</v>
      </c>
      <c r="T72" s="241" t="s">
        <v>36</v>
      </c>
      <c r="U72" s="236">
        <v>80.233649999999997</v>
      </c>
      <c r="V72" s="236">
        <v>80.586780000000005</v>
      </c>
      <c r="W72" s="236">
        <v>80.936160000000001</v>
      </c>
      <c r="X72" s="236">
        <v>81.605109999999996</v>
      </c>
      <c r="Y72" s="236">
        <v>81.946600000000004</v>
      </c>
      <c r="Z72" s="236">
        <v>81.761719999999997</v>
      </c>
      <c r="AA72" s="236">
        <v>81.630880000000005</v>
      </c>
      <c r="AB72" s="236">
        <v>82.188879999999997</v>
      </c>
      <c r="AC72" s="157">
        <v>83.028750000000002</v>
      </c>
      <c r="AD72" s="157">
        <v>83.218450000000004</v>
      </c>
      <c r="AE72" s="157">
        <v>82.676100000000005</v>
      </c>
      <c r="AF72" s="157">
        <v>82.998609999999999</v>
      </c>
      <c r="AG72" s="157">
        <v>82.657790000000006</v>
      </c>
      <c r="AH72" s="157">
        <v>83.039879999999997</v>
      </c>
      <c r="AI72" s="157">
        <v>82.451369999999997</v>
      </c>
    </row>
    <row r="73" spans="1:35" x14ac:dyDescent="0.25">
      <c r="A73" s="35"/>
      <c r="B73" s="241" t="s">
        <v>60</v>
      </c>
      <c r="C73" s="236">
        <v>76.729429999999994</v>
      </c>
      <c r="D73" s="236">
        <v>76.612480000000005</v>
      </c>
      <c r="E73" s="236">
        <v>77.216189999999997</v>
      </c>
      <c r="F73" s="236">
        <v>77.657060000000001</v>
      </c>
      <c r="G73" s="236">
        <v>78.051329999999993</v>
      </c>
      <c r="H73" s="236">
        <v>78.121769999999998</v>
      </c>
      <c r="I73" s="236">
        <v>78.249610000000004</v>
      </c>
      <c r="J73" s="236">
        <v>78.768109999999993</v>
      </c>
      <c r="K73" s="157">
        <v>79.314859999999996</v>
      </c>
      <c r="L73" s="157">
        <v>79.528369999999995</v>
      </c>
      <c r="M73" s="157">
        <v>79.636740000000003</v>
      </c>
      <c r="N73" s="157">
        <v>79.628579999999999</v>
      </c>
      <c r="O73" s="157">
        <v>79.663259999999994</v>
      </c>
      <c r="P73" s="157">
        <v>79.633210000000005</v>
      </c>
      <c r="Q73" s="157">
        <v>79.480599999999995</v>
      </c>
      <c r="T73" s="241" t="s">
        <v>60</v>
      </c>
      <c r="U73" s="236">
        <v>80.999849999999995</v>
      </c>
      <c r="V73" s="236">
        <v>80.894069999999999</v>
      </c>
      <c r="W73" s="236">
        <v>81.452569999999994</v>
      </c>
      <c r="X73" s="236">
        <v>81.7958</v>
      </c>
      <c r="Y73" s="236">
        <v>81.626080000000002</v>
      </c>
      <c r="Z73" s="236">
        <v>81.356139999999996</v>
      </c>
      <c r="AA73" s="236">
        <v>81.491919999999993</v>
      </c>
      <c r="AB73" s="236">
        <v>82.433130000000006</v>
      </c>
      <c r="AC73" s="157">
        <v>83.265770000000003</v>
      </c>
      <c r="AD73" s="157">
        <v>83.225030000000004</v>
      </c>
      <c r="AE73" s="157">
        <v>83.177170000000004</v>
      </c>
      <c r="AF73" s="157">
        <v>83.048900000000003</v>
      </c>
      <c r="AG73" s="157">
        <v>82.982439999999997</v>
      </c>
      <c r="AH73" s="157">
        <v>83.056209999999993</v>
      </c>
      <c r="AI73" s="157">
        <v>82.869619999999998</v>
      </c>
    </row>
    <row r="74" spans="1:35" x14ac:dyDescent="0.25">
      <c r="A74" s="35"/>
      <c r="B74" s="241" t="s">
        <v>61</v>
      </c>
      <c r="C74" s="236">
        <v>77.324939999999998</v>
      </c>
      <c r="D74" s="236">
        <v>77.762299999999996</v>
      </c>
      <c r="E74" s="236">
        <v>77.749660000000006</v>
      </c>
      <c r="F74" s="236">
        <v>77.746449999999996</v>
      </c>
      <c r="G74" s="236">
        <v>77.55059</v>
      </c>
      <c r="H74" s="236">
        <v>78.136259999999993</v>
      </c>
      <c r="I74" s="236">
        <v>78.870779999999996</v>
      </c>
      <c r="J74" s="236">
        <v>79.508889999999994</v>
      </c>
      <c r="K74" s="157">
        <v>80.024500000000003</v>
      </c>
      <c r="L74" s="157">
        <v>79.967759999999998</v>
      </c>
      <c r="M74" s="157">
        <v>80.042640000000006</v>
      </c>
      <c r="N74" s="157">
        <v>80.066559999999996</v>
      </c>
      <c r="O74" s="157">
        <v>80.304130000000001</v>
      </c>
      <c r="P74" s="157">
        <v>80.493920000000003</v>
      </c>
      <c r="Q74" s="157">
        <v>80.655770000000004</v>
      </c>
      <c r="T74" s="241" t="s">
        <v>61</v>
      </c>
      <c r="U74" s="236">
        <v>81.756330000000005</v>
      </c>
      <c r="V74" s="236">
        <v>82.052509999999998</v>
      </c>
      <c r="W74" s="236">
        <v>82.439239999999998</v>
      </c>
      <c r="X74" s="236">
        <v>82.237179999999995</v>
      </c>
      <c r="Y74" s="236">
        <v>82.000140000000002</v>
      </c>
      <c r="Z74" s="236">
        <v>81.905230000000003</v>
      </c>
      <c r="AA74" s="236">
        <v>82.380840000000006</v>
      </c>
      <c r="AB74" s="236">
        <v>82.972539999999995</v>
      </c>
      <c r="AC74" s="157">
        <v>83.632620000000003</v>
      </c>
      <c r="AD74" s="157">
        <v>83.803820000000002</v>
      </c>
      <c r="AE74" s="157">
        <v>83.859179999999995</v>
      </c>
      <c r="AF74" s="157">
        <v>83.902500000000003</v>
      </c>
      <c r="AG74" s="157">
        <v>83.8352</v>
      </c>
      <c r="AH74" s="157">
        <v>83.868960000000001</v>
      </c>
      <c r="AI74" s="157">
        <v>83.724279999999993</v>
      </c>
    </row>
    <row r="75" spans="1:35" x14ac:dyDescent="0.25">
      <c r="A75" s="35"/>
      <c r="B75" s="241" t="s">
        <v>20</v>
      </c>
      <c r="C75" s="236">
        <v>77.492819999999995</v>
      </c>
      <c r="D75" s="236">
        <v>77.443610000000007</v>
      </c>
      <c r="E75" s="236">
        <v>77.259100000000004</v>
      </c>
      <c r="F75" s="236">
        <v>77.435249999999996</v>
      </c>
      <c r="G75" s="236">
        <v>78.065010000000001</v>
      </c>
      <c r="H75" s="236">
        <v>78.784610000000001</v>
      </c>
      <c r="I75" s="236">
        <v>78.971689999999995</v>
      </c>
      <c r="J75" s="236">
        <v>78.875950000000003</v>
      </c>
      <c r="K75" s="157">
        <v>79.517269999999996</v>
      </c>
      <c r="L75" s="157">
        <v>79.933369999999996</v>
      </c>
      <c r="M75" s="157">
        <v>80.337410000000006</v>
      </c>
      <c r="N75" s="157">
        <v>80.41037</v>
      </c>
      <c r="O75" s="157">
        <v>80.327740000000006</v>
      </c>
      <c r="P75" s="157">
        <v>80.634900000000002</v>
      </c>
      <c r="Q75" s="157">
        <v>80.188720000000004</v>
      </c>
      <c r="T75" s="241" t="s">
        <v>20</v>
      </c>
      <c r="U75" s="236">
        <v>80.828059999999994</v>
      </c>
      <c r="V75" s="236">
        <v>81.171059999999997</v>
      </c>
      <c r="W75" s="236">
        <v>81.228179999999995</v>
      </c>
      <c r="X75" s="236">
        <v>81.532830000000004</v>
      </c>
      <c r="Y75" s="236">
        <v>81.812070000000006</v>
      </c>
      <c r="Z75" s="236">
        <v>81.991960000000006</v>
      </c>
      <c r="AA75" s="236">
        <v>82.184550000000002</v>
      </c>
      <c r="AB75" s="236">
        <v>82.589200000000005</v>
      </c>
      <c r="AC75" s="157">
        <v>83.109920000000002</v>
      </c>
      <c r="AD75" s="157">
        <v>83.084350000000001</v>
      </c>
      <c r="AE75" s="157">
        <v>83.30444</v>
      </c>
      <c r="AF75" s="157">
        <v>83.409319999999994</v>
      </c>
      <c r="AG75" s="157">
        <v>84.015879999999996</v>
      </c>
      <c r="AH75" s="157">
        <v>84.113510000000005</v>
      </c>
      <c r="AI75" s="157">
        <v>83.774000000000001</v>
      </c>
    </row>
    <row r="76" spans="1:35" x14ac:dyDescent="0.25">
      <c r="A76" s="35"/>
      <c r="B76" s="241" t="s">
        <v>21</v>
      </c>
      <c r="C76" s="236">
        <v>76.676199999999994</v>
      </c>
      <c r="D76" s="236">
        <v>76.877849999999995</v>
      </c>
      <c r="E76" s="236">
        <v>77.402670000000001</v>
      </c>
      <c r="F76" s="236">
        <v>77.575000000000003</v>
      </c>
      <c r="G76" s="236">
        <v>77.994489999999999</v>
      </c>
      <c r="H76" s="236">
        <v>78.250010000000003</v>
      </c>
      <c r="I76" s="236">
        <v>78.767259999999993</v>
      </c>
      <c r="J76" s="236">
        <v>79.136610000000005</v>
      </c>
      <c r="K76" s="157">
        <v>79.910259999999994</v>
      </c>
      <c r="L76" s="157">
        <v>80.157150000000001</v>
      </c>
      <c r="M76" s="157">
        <v>80.21969</v>
      </c>
      <c r="N76" s="157">
        <v>80.056370000000001</v>
      </c>
      <c r="O76" s="157">
        <v>80.387079999999997</v>
      </c>
      <c r="P76" s="157">
        <v>80.501959999999997</v>
      </c>
      <c r="Q76" s="157">
        <v>80.540559999999999</v>
      </c>
      <c r="T76" s="241" t="s">
        <v>21</v>
      </c>
      <c r="U76" s="236">
        <v>81.245360000000005</v>
      </c>
      <c r="V76" s="236">
        <v>81.934020000000004</v>
      </c>
      <c r="W76" s="236">
        <v>82.003829999999994</v>
      </c>
      <c r="X76" s="236">
        <v>82.170659999999998</v>
      </c>
      <c r="Y76" s="236">
        <v>81.877960000000002</v>
      </c>
      <c r="Z76" s="236">
        <v>82.139430000000004</v>
      </c>
      <c r="AA76" s="236">
        <v>82.435810000000004</v>
      </c>
      <c r="AB76" s="236">
        <v>83.164159999999995</v>
      </c>
      <c r="AC76" s="157">
        <v>83.367940000000004</v>
      </c>
      <c r="AD76" s="157">
        <v>83.527389999999997</v>
      </c>
      <c r="AE76" s="157">
        <v>83.528670000000005</v>
      </c>
      <c r="AF76" s="157">
        <v>83.625929999999997</v>
      </c>
      <c r="AG76" s="157">
        <v>83.399190000000004</v>
      </c>
      <c r="AH76" s="157">
        <v>83.357730000000004</v>
      </c>
      <c r="AI76" s="157">
        <v>83.590019999999996</v>
      </c>
    </row>
    <row r="77" spans="1:35" x14ac:dyDescent="0.25">
      <c r="A77" s="35"/>
      <c r="B77" s="241" t="s">
        <v>22</v>
      </c>
      <c r="C77" s="236">
        <v>76.300129999999996</v>
      </c>
      <c r="D77" s="236">
        <v>76.873000000000005</v>
      </c>
      <c r="E77" s="236">
        <v>76.948369999999997</v>
      </c>
      <c r="F77" s="236">
        <v>77.467359999999999</v>
      </c>
      <c r="G77" s="236">
        <v>78.005750000000006</v>
      </c>
      <c r="H77" s="236">
        <v>78.375770000000003</v>
      </c>
      <c r="I77" s="236">
        <v>78.631399999999999</v>
      </c>
      <c r="J77" s="236">
        <v>78.429029999999997</v>
      </c>
      <c r="K77" s="157">
        <v>78.951800000000006</v>
      </c>
      <c r="L77" s="157">
        <v>79.412880000000001</v>
      </c>
      <c r="M77" s="157">
        <v>79.736599999999996</v>
      </c>
      <c r="N77" s="157">
        <v>79.965379999999996</v>
      </c>
      <c r="O77" s="157">
        <v>80.150149999999996</v>
      </c>
      <c r="P77" s="157">
        <v>79.930850000000007</v>
      </c>
      <c r="Q77" s="157">
        <v>79.784670000000006</v>
      </c>
      <c r="T77" s="241" t="s">
        <v>22</v>
      </c>
      <c r="U77" s="236">
        <v>80.878870000000006</v>
      </c>
      <c r="V77" s="236">
        <v>81.051280000000006</v>
      </c>
      <c r="W77" s="236">
        <v>81.071100000000001</v>
      </c>
      <c r="X77" s="236">
        <v>81.294089999999997</v>
      </c>
      <c r="Y77" s="236">
        <v>81.775899999999993</v>
      </c>
      <c r="Z77" s="236">
        <v>81.949590000000001</v>
      </c>
      <c r="AA77" s="236">
        <v>82.062150000000003</v>
      </c>
      <c r="AB77" s="236">
        <v>82.501810000000006</v>
      </c>
      <c r="AC77" s="157">
        <v>82.913889999999995</v>
      </c>
      <c r="AD77" s="157">
        <v>83.350899999999996</v>
      </c>
      <c r="AE77" s="157">
        <v>83.200810000000004</v>
      </c>
      <c r="AF77" s="157">
        <v>83.153180000000006</v>
      </c>
      <c r="AG77" s="157">
        <v>82.816559999999996</v>
      </c>
      <c r="AH77" s="157">
        <v>82.838759999999994</v>
      </c>
      <c r="AI77" s="157">
        <v>82.952669999999998</v>
      </c>
    </row>
    <row r="78" spans="1:35" x14ac:dyDescent="0.25">
      <c r="A78" s="35"/>
      <c r="B78" s="241" t="s">
        <v>15</v>
      </c>
      <c r="C78" s="236">
        <v>73.334199999999996</v>
      </c>
      <c r="D78" s="236">
        <v>73.169960000000003</v>
      </c>
      <c r="E78" s="236">
        <v>73.680400000000006</v>
      </c>
      <c r="F78" s="236">
        <v>74.502629999999996</v>
      </c>
      <c r="G78" s="236">
        <v>74.913960000000003</v>
      </c>
      <c r="H78" s="236">
        <v>75.339889999999997</v>
      </c>
      <c r="I78" s="236">
        <v>75.415800000000004</v>
      </c>
      <c r="J78" s="236">
        <v>76.094939999999994</v>
      </c>
      <c r="K78" s="157">
        <v>76.40222</v>
      </c>
      <c r="L78" s="157">
        <v>76.582579999999993</v>
      </c>
      <c r="M78" s="157">
        <v>76.462379999999996</v>
      </c>
      <c r="N78" s="157">
        <v>76.502970000000005</v>
      </c>
      <c r="O78" s="157">
        <v>76.452119999999994</v>
      </c>
      <c r="P78" s="157">
        <v>76.432130000000001</v>
      </c>
      <c r="Q78" s="157">
        <v>76.495710000000003</v>
      </c>
      <c r="T78" s="241" t="s">
        <v>15</v>
      </c>
      <c r="U78" s="236">
        <v>78.856489999999994</v>
      </c>
      <c r="V78" s="236">
        <v>78.640209999999996</v>
      </c>
      <c r="W78" s="236">
        <v>79.060590000000005</v>
      </c>
      <c r="X78" s="236">
        <v>79.429850000000002</v>
      </c>
      <c r="Y78" s="236">
        <v>79.770449999999997</v>
      </c>
      <c r="Z78" s="236">
        <v>79.538820000000001</v>
      </c>
      <c r="AA78" s="236">
        <v>79.629589999999993</v>
      </c>
      <c r="AB78" s="236">
        <v>79.885829999999999</v>
      </c>
      <c r="AC78" s="157">
        <v>80.313050000000004</v>
      </c>
      <c r="AD78" s="157">
        <v>80.373660000000001</v>
      </c>
      <c r="AE78" s="157">
        <v>80.442769999999996</v>
      </c>
      <c r="AF78" s="157">
        <v>80.846980000000002</v>
      </c>
      <c r="AG78" s="157">
        <v>80.956940000000003</v>
      </c>
      <c r="AH78" s="157">
        <v>81.144649999999999</v>
      </c>
      <c r="AI78" s="157">
        <v>80.771619999999999</v>
      </c>
    </row>
    <row r="79" spans="1:35" x14ac:dyDescent="0.25">
      <c r="A79" s="35"/>
      <c r="B79" s="241" t="s">
        <v>11</v>
      </c>
      <c r="C79" s="236">
        <v>77.868679999999998</v>
      </c>
      <c r="D79" s="236">
        <v>77.820260000000005</v>
      </c>
      <c r="E79" s="236">
        <v>78.313389999999998</v>
      </c>
      <c r="F79" s="236">
        <v>78.636269999999996</v>
      </c>
      <c r="G79" s="236">
        <v>79.045500000000004</v>
      </c>
      <c r="H79" s="236">
        <v>79.324960000000004</v>
      </c>
      <c r="I79" s="236">
        <v>79.505269999999996</v>
      </c>
      <c r="J79" s="236">
        <v>80.43383</v>
      </c>
      <c r="K79" s="157">
        <v>80.580380000000005</v>
      </c>
      <c r="L79" s="157">
        <v>80.785979999999995</v>
      </c>
      <c r="M79" s="157">
        <v>80.763080000000002</v>
      </c>
      <c r="N79" s="157">
        <v>80.939070000000001</v>
      </c>
      <c r="O79" s="157">
        <v>80.947839999999999</v>
      </c>
      <c r="P79" s="157">
        <v>80.741510000000005</v>
      </c>
      <c r="Q79" s="157">
        <v>80.867620000000002</v>
      </c>
      <c r="T79" s="241" t="s">
        <v>11</v>
      </c>
      <c r="U79" s="236">
        <v>82.075519999999997</v>
      </c>
      <c r="V79" s="236">
        <v>82.288679999999999</v>
      </c>
      <c r="W79" s="236">
        <v>81.905820000000006</v>
      </c>
      <c r="X79" s="236">
        <v>82.021230000000003</v>
      </c>
      <c r="Y79" s="236">
        <v>82.158799999999999</v>
      </c>
      <c r="Z79" s="236">
        <v>82.622870000000006</v>
      </c>
      <c r="AA79" s="236">
        <v>83.003649999999993</v>
      </c>
      <c r="AB79" s="236">
        <v>83.453580000000002</v>
      </c>
      <c r="AC79" s="157">
        <v>84.26446</v>
      </c>
      <c r="AD79" s="157">
        <v>84.722189999999998</v>
      </c>
      <c r="AE79" s="157">
        <v>85.006379999999993</v>
      </c>
      <c r="AF79" s="157">
        <v>84.596010000000007</v>
      </c>
      <c r="AG79" s="157">
        <v>84.651120000000006</v>
      </c>
      <c r="AH79" s="157">
        <v>84.475049999999996</v>
      </c>
      <c r="AI79" s="157">
        <v>84.732889999999998</v>
      </c>
    </row>
    <row r="80" spans="1:35" x14ac:dyDescent="0.25">
      <c r="A80" s="35"/>
      <c r="B80" s="241" t="s">
        <v>23</v>
      </c>
      <c r="C80" s="236">
        <v>75.233239999999995</v>
      </c>
      <c r="D80" s="236">
        <v>76.253489999999999</v>
      </c>
      <c r="E80" s="236">
        <v>77.546009999999995</v>
      </c>
      <c r="F80" s="236">
        <v>77.838449999999995</v>
      </c>
      <c r="G80" s="236">
        <v>77.875960000000006</v>
      </c>
      <c r="H80" s="236">
        <v>77.662469999999999</v>
      </c>
      <c r="I80" s="236">
        <v>77.882339999999999</v>
      </c>
      <c r="J80" s="236">
        <v>77.970330000000004</v>
      </c>
      <c r="K80" s="157">
        <v>78.671549999999996</v>
      </c>
      <c r="L80" s="157">
        <v>79.325180000000003</v>
      </c>
      <c r="M80" s="157">
        <v>79.702439999999996</v>
      </c>
      <c r="N80" s="157">
        <v>79.246099999999998</v>
      </c>
      <c r="O80" s="157">
        <v>79.010800000000003</v>
      </c>
      <c r="P80" s="157">
        <v>78.674499999999995</v>
      </c>
      <c r="Q80" s="157">
        <v>78.938149999999993</v>
      </c>
      <c r="T80" s="241" t="s">
        <v>23</v>
      </c>
      <c r="U80" s="236">
        <v>80.088269999999994</v>
      </c>
      <c r="V80" s="236">
        <v>80.294880000000006</v>
      </c>
      <c r="W80" s="236">
        <v>80.392759999999996</v>
      </c>
      <c r="X80" s="236">
        <v>80.516099999999994</v>
      </c>
      <c r="Y80" s="236">
        <v>80.589100000000002</v>
      </c>
      <c r="Z80" s="236">
        <v>81.02243</v>
      </c>
      <c r="AA80" s="236">
        <v>81.805779999999999</v>
      </c>
      <c r="AB80" s="236">
        <v>82.499510000000001</v>
      </c>
      <c r="AC80" s="157">
        <v>82.8232</v>
      </c>
      <c r="AD80" s="157">
        <v>82.789569999999998</v>
      </c>
      <c r="AE80" s="157">
        <v>82.422970000000007</v>
      </c>
      <c r="AF80" s="157">
        <v>82.547799999999995</v>
      </c>
      <c r="AG80" s="157">
        <v>82.636060000000001</v>
      </c>
      <c r="AH80" s="157">
        <v>82.691810000000004</v>
      </c>
      <c r="AI80" s="157">
        <v>83.017759999999996</v>
      </c>
    </row>
    <row r="81" spans="1:35" x14ac:dyDescent="0.25">
      <c r="A81" s="35"/>
      <c r="B81" s="241" t="s">
        <v>13</v>
      </c>
      <c r="C81" s="236">
        <v>75.768990000000002</v>
      </c>
      <c r="D81" s="236">
        <v>76.306010000000001</v>
      </c>
      <c r="E81" s="236">
        <v>76.41422</v>
      </c>
      <c r="F81" s="236">
        <v>76.847980000000007</v>
      </c>
      <c r="G81" s="236">
        <v>76.801100000000005</v>
      </c>
      <c r="H81" s="236">
        <v>77.180949999999996</v>
      </c>
      <c r="I81" s="236">
        <v>77.144540000000006</v>
      </c>
      <c r="J81" s="236">
        <v>77.257170000000002</v>
      </c>
      <c r="K81" s="157">
        <v>77.371290000000002</v>
      </c>
      <c r="L81" s="157">
        <v>77.782020000000003</v>
      </c>
      <c r="M81" s="157">
        <v>78.129919999999998</v>
      </c>
      <c r="N81" s="157">
        <v>78.584270000000004</v>
      </c>
      <c r="O81" s="157">
        <v>78.359960000000001</v>
      </c>
      <c r="P81" s="157">
        <v>78.636089999999996</v>
      </c>
      <c r="Q81" s="157">
        <v>78.500299999999996</v>
      </c>
      <c r="T81" s="241" t="s">
        <v>13</v>
      </c>
      <c r="U81" s="236">
        <v>79.724879999999999</v>
      </c>
      <c r="V81" s="236">
        <v>80.116119999999995</v>
      </c>
      <c r="W81" s="236">
        <v>80.638339999999999</v>
      </c>
      <c r="X81" s="236">
        <v>80.578680000000006</v>
      </c>
      <c r="Y81" s="236">
        <v>81.078670000000002</v>
      </c>
      <c r="Z81" s="236">
        <v>81.015960000000007</v>
      </c>
      <c r="AA81" s="236">
        <v>81.652330000000006</v>
      </c>
      <c r="AB81" s="236">
        <v>81.668220000000005</v>
      </c>
      <c r="AC81" s="157">
        <v>81.924599999999998</v>
      </c>
      <c r="AD81" s="157">
        <v>81.564400000000006</v>
      </c>
      <c r="AE81" s="157">
        <v>81.499459999999999</v>
      </c>
      <c r="AF81" s="157">
        <v>81.825800000000001</v>
      </c>
      <c r="AG81" s="157">
        <v>81.993229999999997</v>
      </c>
      <c r="AH81" s="157">
        <v>82.377629999999996</v>
      </c>
      <c r="AI81" s="157">
        <v>81.889229999999998</v>
      </c>
    </row>
    <row r="82" spans="1:35" x14ac:dyDescent="0.25">
      <c r="A82" s="35"/>
      <c r="B82" s="241" t="s">
        <v>29</v>
      </c>
      <c r="C82" s="236">
        <v>75.374920000000003</v>
      </c>
      <c r="D82" s="236">
        <v>75.612070000000003</v>
      </c>
      <c r="E82" s="236">
        <v>75.696640000000002</v>
      </c>
      <c r="F82" s="236">
        <v>75.711690000000004</v>
      </c>
      <c r="G82" s="236">
        <v>75.719390000000004</v>
      </c>
      <c r="H82" s="236">
        <v>75.845039999999997</v>
      </c>
      <c r="I82" s="236">
        <v>76.199789999999993</v>
      </c>
      <c r="J82" s="236">
        <v>76.802589999999995</v>
      </c>
      <c r="K82" s="157">
        <v>77.188400000000001</v>
      </c>
      <c r="L82" s="157">
        <v>77.786749999999998</v>
      </c>
      <c r="M82" s="157">
        <v>78.039299999999997</v>
      </c>
      <c r="N82" s="157">
        <v>77.899720000000002</v>
      </c>
      <c r="O82" s="157">
        <v>77.305689999999998</v>
      </c>
      <c r="P82" s="157">
        <v>77.202309999999997</v>
      </c>
      <c r="Q82" s="157">
        <v>77.378460000000004</v>
      </c>
      <c r="T82" s="241" t="s">
        <v>29</v>
      </c>
      <c r="U82" s="236">
        <v>80.342470000000006</v>
      </c>
      <c r="V82" s="236">
        <v>80.328919999999997</v>
      </c>
      <c r="W82" s="236">
        <v>80.633539999999996</v>
      </c>
      <c r="X82" s="236">
        <v>80.691109999999995</v>
      </c>
      <c r="Y82" s="236">
        <v>81.129490000000004</v>
      </c>
      <c r="Z82" s="236">
        <v>81.085930000000005</v>
      </c>
      <c r="AA82" s="236">
        <v>81.618380000000002</v>
      </c>
      <c r="AB82" s="236">
        <v>81.665570000000002</v>
      </c>
      <c r="AC82" s="157">
        <v>82.114059999999995</v>
      </c>
      <c r="AD82" s="157">
        <v>82.144670000000005</v>
      </c>
      <c r="AE82" s="157">
        <v>82.580280000000002</v>
      </c>
      <c r="AF82" s="157">
        <v>82.375450000000001</v>
      </c>
      <c r="AG82" s="157">
        <v>82.31711</v>
      </c>
      <c r="AH82" s="157">
        <v>81.983509999999995</v>
      </c>
      <c r="AI82" s="157">
        <v>81.956450000000004</v>
      </c>
    </row>
    <row r="83" spans="1:35" x14ac:dyDescent="0.25">
      <c r="A83" s="35"/>
      <c r="B83" s="241" t="s">
        <v>12</v>
      </c>
      <c r="C83" s="236">
        <v>77.852410000000006</v>
      </c>
      <c r="D83" s="236">
        <v>77.599800000000002</v>
      </c>
      <c r="E83" s="236">
        <v>77.669240000000002</v>
      </c>
      <c r="F83" s="236">
        <v>78.072159999999997</v>
      </c>
      <c r="G83" s="236">
        <v>78.779250000000005</v>
      </c>
      <c r="H83" s="236">
        <v>78.883870000000002</v>
      </c>
      <c r="I83" s="236">
        <v>79.063739999999996</v>
      </c>
      <c r="J83" s="236">
        <v>79.396000000000001</v>
      </c>
      <c r="K83" s="157">
        <v>80.159509999999997</v>
      </c>
      <c r="L83" s="157">
        <v>80.217079999999996</v>
      </c>
      <c r="M83" s="157">
        <v>80.352230000000006</v>
      </c>
      <c r="N83" s="157">
        <v>80.74221</v>
      </c>
      <c r="O83" s="157">
        <v>81.032330000000002</v>
      </c>
      <c r="P83" s="157">
        <v>81.172190000000001</v>
      </c>
      <c r="Q83" s="157">
        <v>80.977720000000005</v>
      </c>
      <c r="T83" s="241" t="s">
        <v>12</v>
      </c>
      <c r="U83" s="236">
        <v>81.813910000000007</v>
      </c>
      <c r="V83" s="236">
        <v>82.491290000000006</v>
      </c>
      <c r="W83" s="236">
        <v>82.803659999999994</v>
      </c>
      <c r="X83" s="236">
        <v>83.087699999999998</v>
      </c>
      <c r="Y83" s="236">
        <v>82.993610000000004</v>
      </c>
      <c r="Z83" s="236">
        <v>83.180599999999998</v>
      </c>
      <c r="AA83" s="236">
        <v>83.376069999999999</v>
      </c>
      <c r="AB83" s="236">
        <v>83.881860000000003</v>
      </c>
      <c r="AC83" s="157">
        <v>84.144419999999997</v>
      </c>
      <c r="AD83" s="157">
        <v>84.382450000000006</v>
      </c>
      <c r="AE83" s="157">
        <v>84.182770000000005</v>
      </c>
      <c r="AF83" s="157">
        <v>84.319329999999994</v>
      </c>
      <c r="AG83" s="157">
        <v>84.374210000000005</v>
      </c>
      <c r="AH83" s="157">
        <v>84.304559999999995</v>
      </c>
      <c r="AI83" s="157">
        <v>84.351200000000006</v>
      </c>
    </row>
    <row r="84" spans="1:35" x14ac:dyDescent="0.25">
      <c r="A84" s="35"/>
      <c r="B84" s="241" t="s">
        <v>62</v>
      </c>
      <c r="C84" s="236">
        <v>76.307990000000004</v>
      </c>
      <c r="D84" s="236">
        <v>76.191029999999998</v>
      </c>
      <c r="E84" s="236">
        <v>76.595240000000004</v>
      </c>
      <c r="F84" s="236">
        <v>77.269540000000006</v>
      </c>
      <c r="G84" s="236">
        <v>78.31814</v>
      </c>
      <c r="H84" s="236">
        <v>78.828280000000007</v>
      </c>
      <c r="I84" s="236">
        <v>78.911450000000002</v>
      </c>
      <c r="J84" s="236">
        <v>79.093670000000003</v>
      </c>
      <c r="K84" s="157">
        <v>79.065860000000001</v>
      </c>
      <c r="L84" s="157">
        <v>79.234629999999996</v>
      </c>
      <c r="M84" s="157">
        <v>78.942670000000007</v>
      </c>
      <c r="N84" s="157">
        <v>79.560919999999996</v>
      </c>
      <c r="O84" s="157">
        <v>79.660830000000004</v>
      </c>
      <c r="P84" s="157">
        <v>79.99333</v>
      </c>
      <c r="Q84" s="157">
        <v>79.844120000000004</v>
      </c>
      <c r="T84" s="241" t="s">
        <v>62</v>
      </c>
      <c r="U84" s="236">
        <v>80.583889999999997</v>
      </c>
      <c r="V84" s="236">
        <v>81.092579999999998</v>
      </c>
      <c r="W84" s="236">
        <v>80.730379999999997</v>
      </c>
      <c r="X84" s="236">
        <v>80.688649999999996</v>
      </c>
      <c r="Y84" s="236">
        <v>80.627290000000002</v>
      </c>
      <c r="Z84" s="236">
        <v>80.950680000000006</v>
      </c>
      <c r="AA84" s="236">
        <v>81.765529999999998</v>
      </c>
      <c r="AB84" s="236">
        <v>82.190610000000007</v>
      </c>
      <c r="AC84" s="157">
        <v>82.806510000000003</v>
      </c>
      <c r="AD84" s="157">
        <v>82.895690000000002</v>
      </c>
      <c r="AE84" s="157">
        <v>82.771690000000007</v>
      </c>
      <c r="AF84" s="157">
        <v>83.511799999999994</v>
      </c>
      <c r="AG84" s="157">
        <v>83.692099999999996</v>
      </c>
      <c r="AH84" s="157">
        <v>84.221819999999994</v>
      </c>
      <c r="AI84" s="157">
        <v>83.722560000000001</v>
      </c>
    </row>
    <row r="85" spans="1:35" x14ac:dyDescent="0.25">
      <c r="A85" s="35"/>
      <c r="B85" s="241" t="s">
        <v>30</v>
      </c>
      <c r="C85" s="236">
        <v>74.378860000000003</v>
      </c>
      <c r="D85" s="236">
        <v>74.491460000000004</v>
      </c>
      <c r="E85" s="236">
        <v>74.98245</v>
      </c>
      <c r="F85" s="236">
        <v>75.347549999999998</v>
      </c>
      <c r="G85" s="236">
        <v>75.595140000000001</v>
      </c>
      <c r="H85" s="236">
        <v>75.657250000000005</v>
      </c>
      <c r="I85" s="236">
        <v>76.251760000000004</v>
      </c>
      <c r="J85" s="236">
        <v>76.665019999999998</v>
      </c>
      <c r="K85" s="157">
        <v>77.154859999999999</v>
      </c>
      <c r="L85" s="157">
        <v>77.283000000000001</v>
      </c>
      <c r="M85" s="157">
        <v>77.398619999999994</v>
      </c>
      <c r="N85" s="157">
        <v>77.52619</v>
      </c>
      <c r="O85" s="157">
        <v>77.398870000000002</v>
      </c>
      <c r="P85" s="157">
        <v>77.224059999999994</v>
      </c>
      <c r="Q85" s="157">
        <v>77.188730000000007</v>
      </c>
      <c r="T85" s="241" t="s">
        <v>30</v>
      </c>
      <c r="U85" s="236">
        <v>79.994389999999996</v>
      </c>
      <c r="V85" s="236">
        <v>79.977239999999995</v>
      </c>
      <c r="W85" s="236">
        <v>79.934939999999997</v>
      </c>
      <c r="X85" s="236">
        <v>80.092100000000002</v>
      </c>
      <c r="Y85" s="236">
        <v>80.349209999999999</v>
      </c>
      <c r="Z85" s="236">
        <v>80.504499999999993</v>
      </c>
      <c r="AA85" s="236">
        <v>80.973590000000002</v>
      </c>
      <c r="AB85" s="236">
        <v>80.761110000000002</v>
      </c>
      <c r="AC85" s="157">
        <v>81.42465</v>
      </c>
      <c r="AD85" s="157">
        <v>81.552859999999995</v>
      </c>
      <c r="AE85" s="157">
        <v>81.914230000000003</v>
      </c>
      <c r="AF85" s="157">
        <v>81.678299999999993</v>
      </c>
      <c r="AG85" s="157">
        <v>81.396870000000007</v>
      </c>
      <c r="AH85" s="157">
        <v>81.347650000000002</v>
      </c>
      <c r="AI85" s="157">
        <v>81.32253</v>
      </c>
    </row>
    <row r="86" spans="1:35" x14ac:dyDescent="0.25">
      <c r="A86" s="35"/>
      <c r="B86" s="241" t="s">
        <v>5</v>
      </c>
      <c r="C86" s="236">
        <v>76.207620000000006</v>
      </c>
      <c r="D86" s="236">
        <v>76.818349999999995</v>
      </c>
      <c r="E86" s="236">
        <v>77.177030000000002</v>
      </c>
      <c r="F86" s="236">
        <v>77.651560000000003</v>
      </c>
      <c r="G86" s="236">
        <v>77.247919999999993</v>
      </c>
      <c r="H86" s="236">
        <v>76.970770000000002</v>
      </c>
      <c r="I86" s="236">
        <v>77.022059999999996</v>
      </c>
      <c r="J86" s="236">
        <v>77.711439999999996</v>
      </c>
      <c r="K86" s="157">
        <v>78.539720000000003</v>
      </c>
      <c r="L86" s="157">
        <v>78.724199999999996</v>
      </c>
      <c r="M86" s="157">
        <v>78.858379999999997</v>
      </c>
      <c r="N86" s="157">
        <v>78.781540000000007</v>
      </c>
      <c r="O86" s="157">
        <v>78.612729999999999</v>
      </c>
      <c r="P86" s="157">
        <v>78.897720000000007</v>
      </c>
      <c r="Q86" s="157">
        <v>78.598410000000001</v>
      </c>
      <c r="T86" s="241" t="s">
        <v>5</v>
      </c>
      <c r="U86" s="236">
        <v>80.832089999999994</v>
      </c>
      <c r="V86" s="236">
        <v>80.722229999999996</v>
      </c>
      <c r="W86" s="236">
        <v>81.098039999999997</v>
      </c>
      <c r="X86" s="236">
        <v>81.407809999999998</v>
      </c>
      <c r="Y86" s="236">
        <v>81.772620000000003</v>
      </c>
      <c r="Z86" s="236">
        <v>81.758279999999999</v>
      </c>
      <c r="AA86" s="236">
        <v>81.753119999999996</v>
      </c>
      <c r="AB86" s="236">
        <v>82.281949999999995</v>
      </c>
      <c r="AC86" s="157">
        <v>82.897919999999999</v>
      </c>
      <c r="AD86" s="157">
        <v>83.040840000000003</v>
      </c>
      <c r="AE86" s="157">
        <v>83.231710000000007</v>
      </c>
      <c r="AF86" s="157">
        <v>83.027569999999997</v>
      </c>
      <c r="AG86" s="157">
        <v>83.354280000000003</v>
      </c>
      <c r="AH86" s="157">
        <v>83.512540000000001</v>
      </c>
      <c r="AI86" s="157">
        <v>83.685299999999998</v>
      </c>
    </row>
    <row r="87" spans="1:35" x14ac:dyDescent="0.25">
      <c r="A87" s="35"/>
      <c r="B87" s="241" t="s">
        <v>6</v>
      </c>
      <c r="C87" s="236">
        <v>77.716189999999997</v>
      </c>
      <c r="D87" s="236">
        <v>78.690920000000006</v>
      </c>
      <c r="E87" s="236">
        <v>78.477260000000001</v>
      </c>
      <c r="F87" s="236">
        <v>78.748410000000007</v>
      </c>
      <c r="G87" s="236">
        <v>78.862129999999993</v>
      </c>
      <c r="H87" s="236">
        <v>79.357870000000005</v>
      </c>
      <c r="I87" s="236">
        <v>80.135310000000004</v>
      </c>
      <c r="J87" s="236">
        <v>80.143720000000002</v>
      </c>
      <c r="K87" s="157">
        <v>80.598789999999994</v>
      </c>
      <c r="L87" s="157">
        <v>80.550470000000004</v>
      </c>
      <c r="M87" s="157">
        <v>81.076939999999993</v>
      </c>
      <c r="N87" s="157">
        <v>81.012640000000005</v>
      </c>
      <c r="O87" s="157">
        <v>81.318250000000006</v>
      </c>
      <c r="P87" s="157">
        <v>81.064719999999994</v>
      </c>
      <c r="Q87" s="157">
        <v>81.045810000000003</v>
      </c>
      <c r="T87" s="241" t="s">
        <v>6</v>
      </c>
      <c r="U87" s="236">
        <v>82.368579999999994</v>
      </c>
      <c r="V87" s="236">
        <v>82.520859999999999</v>
      </c>
      <c r="W87" s="236">
        <v>82.485810000000001</v>
      </c>
      <c r="X87" s="236">
        <v>83.056979999999996</v>
      </c>
      <c r="Y87" s="236">
        <v>83.435670000000002</v>
      </c>
      <c r="Z87" s="236">
        <v>83.467460000000003</v>
      </c>
      <c r="AA87" s="236">
        <v>83.594930000000005</v>
      </c>
      <c r="AB87" s="236">
        <v>83.634460000000004</v>
      </c>
      <c r="AC87" s="157">
        <v>84.283659999999998</v>
      </c>
      <c r="AD87" s="157">
        <v>84.239369999999994</v>
      </c>
      <c r="AE87" s="157">
        <v>84.513360000000006</v>
      </c>
      <c r="AF87" s="157">
        <v>84.317530000000005</v>
      </c>
      <c r="AG87" s="157">
        <v>84.663380000000004</v>
      </c>
      <c r="AH87" s="157">
        <v>85.134140000000002</v>
      </c>
      <c r="AI87" s="157">
        <v>85.414140000000003</v>
      </c>
    </row>
    <row r="88" spans="1:35" x14ac:dyDescent="0.25">
      <c r="A88" s="35"/>
      <c r="B88" s="241" t="s">
        <v>7</v>
      </c>
      <c r="C88" s="236">
        <v>75.999350000000007</v>
      </c>
      <c r="D88" s="236">
        <v>76.261719999999997</v>
      </c>
      <c r="E88" s="236">
        <v>76.67474</v>
      </c>
      <c r="F88" s="236">
        <v>77.52122</v>
      </c>
      <c r="G88" s="236">
        <v>77.752830000000003</v>
      </c>
      <c r="H88" s="236">
        <v>77.936480000000003</v>
      </c>
      <c r="I88" s="236">
        <v>77.864270000000005</v>
      </c>
      <c r="J88" s="236">
        <v>78.286559999999994</v>
      </c>
      <c r="K88" s="157">
        <v>78.599540000000005</v>
      </c>
      <c r="L88" s="157">
        <v>79.015010000000004</v>
      </c>
      <c r="M88" s="157">
        <v>78.862819999999999</v>
      </c>
      <c r="N88" s="157">
        <v>79.239239999999995</v>
      </c>
      <c r="O88" s="157">
        <v>79.219220000000007</v>
      </c>
      <c r="P88" s="157">
        <v>79.746430000000004</v>
      </c>
      <c r="Q88" s="157">
        <v>79.428640000000001</v>
      </c>
      <c r="T88" s="241" t="s">
        <v>7</v>
      </c>
      <c r="U88" s="236">
        <v>81.034940000000006</v>
      </c>
      <c r="V88" s="236">
        <v>81.230840000000001</v>
      </c>
      <c r="W88" s="236">
        <v>81.251490000000004</v>
      </c>
      <c r="X88" s="236">
        <v>81.550939999999997</v>
      </c>
      <c r="Y88" s="236">
        <v>81.864570000000001</v>
      </c>
      <c r="Z88" s="236">
        <v>82.247550000000004</v>
      </c>
      <c r="AA88" s="236">
        <v>82.520070000000004</v>
      </c>
      <c r="AB88" s="236">
        <v>82.537610000000001</v>
      </c>
      <c r="AC88" s="157">
        <v>82.740949999999998</v>
      </c>
      <c r="AD88" s="157">
        <v>82.931280000000001</v>
      </c>
      <c r="AE88" s="157">
        <v>82.983459999999994</v>
      </c>
      <c r="AF88" s="157">
        <v>82.946969999999993</v>
      </c>
      <c r="AG88" s="157">
        <v>82.698080000000004</v>
      </c>
      <c r="AH88" s="157">
        <v>82.882720000000006</v>
      </c>
      <c r="AI88" s="157">
        <v>83.097359999999995</v>
      </c>
    </row>
    <row r="89" spans="1:35" x14ac:dyDescent="0.25">
      <c r="A89" s="35"/>
      <c r="B89" s="232" t="s">
        <v>502</v>
      </c>
      <c r="C89" s="234">
        <f>AVERAGE(C25:C88)</f>
        <v>76.247552343750002</v>
      </c>
      <c r="D89" s="234">
        <f t="shared" ref="D89:Q89" si="5">AVERAGE(D25:D88)</f>
        <v>76.495622187500004</v>
      </c>
      <c r="E89" s="234">
        <f t="shared" si="5"/>
        <v>76.780176093750015</v>
      </c>
      <c r="F89" s="234">
        <f t="shared" si="5"/>
        <v>77.207093437500021</v>
      </c>
      <c r="G89" s="234">
        <f t="shared" si="5"/>
        <v>77.46361984375001</v>
      </c>
      <c r="H89" s="234">
        <f t="shared" si="5"/>
        <v>77.672533281249997</v>
      </c>
      <c r="I89" s="234">
        <f t="shared" si="5"/>
        <v>77.949552187499989</v>
      </c>
      <c r="J89" s="234">
        <f t="shared" si="5"/>
        <v>78.277684062500015</v>
      </c>
      <c r="K89" s="234">
        <f t="shared" si="5"/>
        <v>78.750549687499998</v>
      </c>
      <c r="L89" s="234">
        <f t="shared" si="5"/>
        <v>79.055197500000006</v>
      </c>
      <c r="M89" s="234">
        <f t="shared" si="5"/>
        <v>79.200144843750039</v>
      </c>
      <c r="N89" s="234">
        <f t="shared" si="5"/>
        <v>79.298604687500003</v>
      </c>
      <c r="O89" s="234">
        <f t="shared" si="5"/>
        <v>79.288601562500006</v>
      </c>
      <c r="P89" s="234">
        <f t="shared" si="5"/>
        <v>79.346057656249982</v>
      </c>
      <c r="Q89" s="234">
        <f t="shared" si="5"/>
        <v>79.317340937499964</v>
      </c>
      <c r="T89" s="232" t="s">
        <v>502</v>
      </c>
      <c r="U89" s="234">
        <f>AVERAGE(U25:U88)</f>
        <v>80.608664062500026</v>
      </c>
      <c r="V89" s="234">
        <f t="shared" ref="V89" si="6">AVERAGE(V25:V88)</f>
        <v>80.785574531249978</v>
      </c>
      <c r="W89" s="234">
        <f t="shared" ref="W89" si="7">AVERAGE(W25:W88)</f>
        <v>80.961409531249984</v>
      </c>
      <c r="X89" s="234">
        <f t="shared" ref="X89" si="8">AVERAGE(X25:X88)</f>
        <v>81.261710781249988</v>
      </c>
      <c r="Y89" s="234">
        <f t="shared" ref="Y89" si="9">AVERAGE(Y25:Y88)</f>
        <v>81.49051781250003</v>
      </c>
      <c r="Z89" s="234">
        <f t="shared" ref="Z89" si="10">AVERAGE(Z25:Z88)</f>
        <v>81.649057031249995</v>
      </c>
      <c r="AA89" s="234">
        <f t="shared" ref="AA89" si="11">AVERAGE(AA25:AA88)</f>
        <v>81.961419218749967</v>
      </c>
      <c r="AB89" s="234">
        <f t="shared" ref="AB89" si="12">AVERAGE(AB25:AB88)</f>
        <v>82.25608359375002</v>
      </c>
      <c r="AC89" s="234">
        <f t="shared" ref="AC89" si="13">AVERAGE(AC25:AC88)</f>
        <v>82.702564218750013</v>
      </c>
      <c r="AD89" s="234">
        <f t="shared" ref="AD89" si="14">AVERAGE(AD25:AD88)</f>
        <v>82.867406562500008</v>
      </c>
      <c r="AE89" s="234">
        <f t="shared" ref="AE89" si="15">AVERAGE(AE25:AE88)</f>
        <v>82.981680781250006</v>
      </c>
      <c r="AF89" s="234">
        <f t="shared" ref="AF89" si="16">AVERAGE(AF25:AF88)</f>
        <v>83.032648125000023</v>
      </c>
      <c r="AG89" s="234">
        <f t="shared" ref="AG89" si="17">AVERAGE(AG25:AG88)</f>
        <v>82.978263281250008</v>
      </c>
      <c r="AH89" s="234">
        <f t="shared" ref="AH89" si="18">AVERAGE(AH25:AH88)</f>
        <v>82.997713749999974</v>
      </c>
      <c r="AI89" s="234">
        <f>AVERAGE(AI25:AI88)</f>
        <v>82.963188125000002</v>
      </c>
    </row>
    <row r="90" spans="1:35" x14ac:dyDescent="0.25">
      <c r="A90" s="35"/>
      <c r="B90" s="35"/>
      <c r="C90" s="237" t="s">
        <v>259</v>
      </c>
      <c r="D90" s="237" t="s">
        <v>259</v>
      </c>
      <c r="E90" s="237" t="s">
        <v>259</v>
      </c>
      <c r="F90" s="237" t="s">
        <v>259</v>
      </c>
      <c r="G90" s="237" t="s">
        <v>259</v>
      </c>
      <c r="H90" s="237" t="s">
        <v>259</v>
      </c>
      <c r="I90" s="237" t="s">
        <v>259</v>
      </c>
      <c r="J90" s="237" t="s">
        <v>259</v>
      </c>
      <c r="K90" s="242"/>
      <c r="L90" s="242"/>
      <c r="M90" s="242"/>
      <c r="N90" s="242"/>
      <c r="O90" s="242"/>
      <c r="P90" s="242"/>
      <c r="Q90" s="242"/>
    </row>
    <row r="91" spans="1:35" x14ac:dyDescent="0.25">
      <c r="B91" s="309" t="s">
        <v>70</v>
      </c>
      <c r="C91" s="157">
        <f>AVERAGE(C40,C69,C82,C85)</f>
        <v>74.776157500000011</v>
      </c>
      <c r="D91" s="157">
        <f t="shared" ref="D91:Q91" si="19">AVERAGE(D40,D69,D82,D85)</f>
        <v>75.021202500000001</v>
      </c>
      <c r="E91" s="157">
        <f t="shared" si="19"/>
        <v>75.283482499999991</v>
      </c>
      <c r="F91" s="157">
        <f t="shared" si="19"/>
        <v>75.494370000000004</v>
      </c>
      <c r="G91" s="157">
        <f t="shared" si="19"/>
        <v>75.638602500000005</v>
      </c>
      <c r="H91" s="157">
        <f t="shared" si="19"/>
        <v>75.741732500000012</v>
      </c>
      <c r="I91" s="157">
        <f t="shared" si="19"/>
        <v>76.247024999999994</v>
      </c>
      <c r="J91" s="157">
        <f t="shared" si="19"/>
        <v>76.757497499999999</v>
      </c>
      <c r="K91" s="157">
        <f t="shared" si="19"/>
        <v>77.299302499999996</v>
      </c>
      <c r="L91" s="157">
        <f t="shared" si="19"/>
        <v>77.637442500000006</v>
      </c>
      <c r="M91" s="157">
        <f t="shared" si="19"/>
        <v>77.875162499999988</v>
      </c>
      <c r="N91" s="157">
        <f t="shared" si="19"/>
        <v>77.882002499999999</v>
      </c>
      <c r="O91" s="157">
        <f t="shared" si="19"/>
        <v>77.688235000000006</v>
      </c>
      <c r="P91" s="157">
        <f t="shared" si="19"/>
        <v>77.523980000000009</v>
      </c>
      <c r="Q91" s="157">
        <f t="shared" si="19"/>
        <v>77.635792500000008</v>
      </c>
      <c r="T91" s="309" t="s">
        <v>70</v>
      </c>
      <c r="U91" s="157">
        <f>AVERAGE(U40,U69,U82,U85)</f>
        <v>79.893905000000004</v>
      </c>
      <c r="V91" s="157">
        <f t="shared" ref="V91:AI91" si="20">AVERAGE(V40,V69,V82,V85)</f>
        <v>79.999142499999991</v>
      </c>
      <c r="W91" s="157">
        <f t="shared" si="20"/>
        <v>80.172294999999991</v>
      </c>
      <c r="X91" s="157">
        <f t="shared" si="20"/>
        <v>80.419124999999994</v>
      </c>
      <c r="Y91" s="157">
        <f t="shared" si="20"/>
        <v>80.708882500000001</v>
      </c>
      <c r="Z91" s="157">
        <f t="shared" si="20"/>
        <v>80.798512500000001</v>
      </c>
      <c r="AA91" s="157">
        <f t="shared" si="20"/>
        <v>81.2794375</v>
      </c>
      <c r="AB91" s="157">
        <f t="shared" si="20"/>
        <v>81.335082499999999</v>
      </c>
      <c r="AC91" s="157">
        <f t="shared" si="20"/>
        <v>81.849667499999995</v>
      </c>
      <c r="AD91" s="157">
        <f t="shared" si="20"/>
        <v>81.919262500000002</v>
      </c>
      <c r="AE91" s="157">
        <f t="shared" si="20"/>
        <v>82.198807500000015</v>
      </c>
      <c r="AF91" s="157">
        <f t="shared" si="20"/>
        <v>82.090762499999997</v>
      </c>
      <c r="AG91" s="157">
        <f t="shared" si="20"/>
        <v>81.98449500000001</v>
      </c>
      <c r="AH91" s="157">
        <f t="shared" si="20"/>
        <v>81.893950000000004</v>
      </c>
      <c r="AI91" s="157">
        <f t="shared" si="20"/>
        <v>81.866315000000014</v>
      </c>
    </row>
    <row r="92" spans="1:35" x14ac:dyDescent="0.25">
      <c r="B92" s="309" t="s">
        <v>71</v>
      </c>
      <c r="C92" s="157">
        <f>AVERAGE(C37,C61,C64,C67,C79,C83)</f>
        <v>76.618380000000002</v>
      </c>
      <c r="D92" s="157">
        <f t="shared" ref="D92:Q92" si="21">AVERAGE(D37,D61,D64,D67,D79,D83)</f>
        <v>76.728673333333333</v>
      </c>
      <c r="E92" s="157">
        <f t="shared" si="21"/>
        <v>76.746063333333339</v>
      </c>
      <c r="F92" s="157">
        <f t="shared" si="21"/>
        <v>77.273466666666664</v>
      </c>
      <c r="G92" s="157">
        <f t="shared" si="21"/>
        <v>77.593423333333334</v>
      </c>
      <c r="H92" s="157">
        <f t="shared" si="21"/>
        <v>77.975508333333337</v>
      </c>
      <c r="I92" s="157">
        <f t="shared" si="21"/>
        <v>78.01210833333333</v>
      </c>
      <c r="J92" s="157">
        <f t="shared" si="21"/>
        <v>78.471784999999997</v>
      </c>
      <c r="K92" s="157">
        <f t="shared" si="21"/>
        <v>78.933098333333334</v>
      </c>
      <c r="L92" s="157">
        <f t="shared" si="21"/>
        <v>79.306494999999998</v>
      </c>
      <c r="M92" s="157">
        <f t="shared" si="21"/>
        <v>79.499518333333342</v>
      </c>
      <c r="N92" s="157">
        <f t="shared" si="21"/>
        <v>79.693179999999998</v>
      </c>
      <c r="O92" s="157">
        <f t="shared" si="21"/>
        <v>79.697753333333338</v>
      </c>
      <c r="P92" s="157">
        <f t="shared" si="21"/>
        <v>79.612003333333334</v>
      </c>
      <c r="Q92" s="157">
        <f t="shared" si="21"/>
        <v>79.462088333333327</v>
      </c>
      <c r="T92" s="309" t="s">
        <v>71</v>
      </c>
      <c r="U92" s="157">
        <f>AVERAGE(U37,U61,U64,U67,U79,U83)</f>
        <v>80.701573333333343</v>
      </c>
      <c r="V92" s="157">
        <f t="shared" ref="V92:AI92" si="22">AVERAGE(V37,V61,V64,V67,V79,V83)</f>
        <v>80.900428333333338</v>
      </c>
      <c r="W92" s="157">
        <f t="shared" si="22"/>
        <v>81.01235166666666</v>
      </c>
      <c r="X92" s="157">
        <f t="shared" si="22"/>
        <v>81.232286666666667</v>
      </c>
      <c r="Y92" s="157">
        <f t="shared" si="22"/>
        <v>81.483123333333324</v>
      </c>
      <c r="Z92" s="157">
        <f t="shared" si="22"/>
        <v>81.747520000000009</v>
      </c>
      <c r="AA92" s="157">
        <f t="shared" si="22"/>
        <v>82.213271666666671</v>
      </c>
      <c r="AB92" s="157">
        <f t="shared" si="22"/>
        <v>82.514295000000004</v>
      </c>
      <c r="AC92" s="157">
        <f t="shared" si="22"/>
        <v>82.896633333333327</v>
      </c>
      <c r="AD92" s="157">
        <f t="shared" si="22"/>
        <v>83.187799999999996</v>
      </c>
      <c r="AE92" s="157">
        <f t="shared" si="22"/>
        <v>83.320003333333332</v>
      </c>
      <c r="AF92" s="157">
        <f t="shared" si="22"/>
        <v>83.396981666666662</v>
      </c>
      <c r="AG92" s="157">
        <f t="shared" si="22"/>
        <v>83.271450000000002</v>
      </c>
      <c r="AH92" s="157">
        <f t="shared" si="22"/>
        <v>83.251454999999993</v>
      </c>
      <c r="AI92" s="157">
        <f t="shared" si="22"/>
        <v>83.379041666666666</v>
      </c>
    </row>
    <row r="93" spans="1:35" ht="25.5" x14ac:dyDescent="0.25">
      <c r="B93" s="309" t="s">
        <v>72</v>
      </c>
      <c r="C93" s="157">
        <f>AVERAGE(C25,C26,C27,C30,C33,C36,C38,C39,C43,C44,C47,C53,C55,C57,C63,C68,C72)</f>
        <v>75.986490000000018</v>
      </c>
      <c r="D93" s="157">
        <f t="shared" ref="D93:Q93" si="23">AVERAGE(D25,D26,D27,D30,D33,D36,D38,D39,D43,D44,D47,D53,D55,D57,D63,D68,D72)</f>
        <v>76.345110000000005</v>
      </c>
      <c r="E93" s="157">
        <f t="shared" si="23"/>
        <v>76.766996470588225</v>
      </c>
      <c r="F93" s="157">
        <f t="shared" si="23"/>
        <v>77.222967647058823</v>
      </c>
      <c r="G93" s="157">
        <f t="shared" si="23"/>
        <v>77.352295882352948</v>
      </c>
      <c r="H93" s="157">
        <f t="shared" si="23"/>
        <v>77.509935294117639</v>
      </c>
      <c r="I93" s="157">
        <f t="shared" si="23"/>
        <v>77.842071176470597</v>
      </c>
      <c r="J93" s="157">
        <f t="shared" si="23"/>
        <v>78.235982352941164</v>
      </c>
      <c r="K93" s="157">
        <f t="shared" si="23"/>
        <v>78.702835294117648</v>
      </c>
      <c r="L93" s="157">
        <f t="shared" si="23"/>
        <v>79.035759411764701</v>
      </c>
      <c r="M93" s="157">
        <f t="shared" si="23"/>
        <v>79.25428176470588</v>
      </c>
      <c r="N93" s="157">
        <f t="shared" si="23"/>
        <v>79.229937058823523</v>
      </c>
      <c r="O93" s="157">
        <f t="shared" si="23"/>
        <v>79.075703529411768</v>
      </c>
      <c r="P93" s="157">
        <f t="shared" si="23"/>
        <v>79.101428823529403</v>
      </c>
      <c r="Q93" s="157">
        <f t="shared" si="23"/>
        <v>79.215507647058843</v>
      </c>
      <c r="T93" s="309" t="s">
        <v>72</v>
      </c>
      <c r="U93" s="157">
        <f>AVERAGE(U25,U26,U27,U30,U33,U36,U38,U39,U43,U44,U47,U53,U55,U57,U63,U68,U72)</f>
        <v>80.281791176470591</v>
      </c>
      <c r="V93" s="157">
        <f t="shared" ref="V93:AI93" si="24">AVERAGE(V25,V26,V27,V30,V33,V36,V38,V39,V43,V44,V47,V53,V55,V57,V63,V68,V72)</f>
        <v>80.467227058823539</v>
      </c>
      <c r="W93" s="157">
        <f t="shared" si="24"/>
        <v>80.74353823529411</v>
      </c>
      <c r="X93" s="157">
        <f t="shared" si="24"/>
        <v>81.119785294117634</v>
      </c>
      <c r="Y93" s="157">
        <f t="shared" si="24"/>
        <v>81.410763529411767</v>
      </c>
      <c r="Z93" s="157">
        <f t="shared" si="24"/>
        <v>81.532796470588224</v>
      </c>
      <c r="AA93" s="157">
        <f t="shared" si="24"/>
        <v>81.76190882352941</v>
      </c>
      <c r="AB93" s="157">
        <f t="shared" si="24"/>
        <v>82.095227058823525</v>
      </c>
      <c r="AC93" s="157">
        <f t="shared" si="24"/>
        <v>82.572032352941164</v>
      </c>
      <c r="AD93" s="157">
        <f t="shared" si="24"/>
        <v>82.757664117647082</v>
      </c>
      <c r="AE93" s="157">
        <f t="shared" si="24"/>
        <v>82.868856470588227</v>
      </c>
      <c r="AF93" s="157">
        <f t="shared" si="24"/>
        <v>82.856736470588231</v>
      </c>
      <c r="AG93" s="157">
        <f t="shared" si="24"/>
        <v>82.712384705882343</v>
      </c>
      <c r="AH93" s="157">
        <f t="shared" si="24"/>
        <v>82.653937647058825</v>
      </c>
      <c r="AI93" s="157">
        <f t="shared" si="24"/>
        <v>82.615415294117653</v>
      </c>
    </row>
    <row r="94" spans="1:35" x14ac:dyDescent="0.25">
      <c r="B94" s="309" t="s">
        <v>73</v>
      </c>
      <c r="C94" s="157">
        <f>AVERAGE(C28,C32,C34,C42,C50,C66,C71,C80,C88)</f>
        <v>75.989103333333333</v>
      </c>
      <c r="D94" s="157">
        <f t="shared" ref="D94:Q94" si="25">AVERAGE(D28,D32,D34,D42,D50,D66,D71,D80,D88)</f>
        <v>76.379544444444434</v>
      </c>
      <c r="E94" s="157">
        <f t="shared" si="25"/>
        <v>76.690572222222229</v>
      </c>
      <c r="F94" s="157">
        <f t="shared" si="25"/>
        <v>77.190204444444419</v>
      </c>
      <c r="G94" s="157">
        <f t="shared" si="25"/>
        <v>77.486533333333341</v>
      </c>
      <c r="H94" s="157">
        <f t="shared" si="25"/>
        <v>77.680139999999994</v>
      </c>
      <c r="I94" s="157">
        <f t="shared" si="25"/>
        <v>78.049152222222233</v>
      </c>
      <c r="J94" s="157">
        <f t="shared" si="25"/>
        <v>78.297636666666662</v>
      </c>
      <c r="K94" s="157">
        <f t="shared" si="25"/>
        <v>78.895032222222227</v>
      </c>
      <c r="L94" s="157">
        <f t="shared" si="25"/>
        <v>79.125399999999999</v>
      </c>
      <c r="M94" s="157">
        <f t="shared" si="25"/>
        <v>79.21334777777777</v>
      </c>
      <c r="N94" s="157">
        <f t="shared" si="25"/>
        <v>79.130681111111102</v>
      </c>
      <c r="O94" s="157">
        <f t="shared" si="25"/>
        <v>79.16159555555555</v>
      </c>
      <c r="P94" s="157">
        <f t="shared" si="25"/>
        <v>79.274539999999988</v>
      </c>
      <c r="Q94" s="157">
        <f t="shared" si="25"/>
        <v>79.30680666666666</v>
      </c>
      <c r="T94" s="309" t="s">
        <v>73</v>
      </c>
      <c r="U94" s="157">
        <f>AVERAGE(U28,U32,U34,U42,U50,U66,U71,U80,U88)</f>
        <v>80.51448111111111</v>
      </c>
      <c r="V94" s="157">
        <f t="shared" ref="V94:AI94" si="26">AVERAGE(V28,V32,V34,V42,V50,V66,V71,V80,V88)</f>
        <v>80.737828888888899</v>
      </c>
      <c r="W94" s="157">
        <f t="shared" si="26"/>
        <v>80.813778888888876</v>
      </c>
      <c r="X94" s="157">
        <f t="shared" si="26"/>
        <v>81.077800000000011</v>
      </c>
      <c r="Y94" s="157">
        <f t="shared" si="26"/>
        <v>81.255619999999993</v>
      </c>
      <c r="Z94" s="157">
        <f t="shared" si="26"/>
        <v>81.494644444444447</v>
      </c>
      <c r="AA94" s="157">
        <f t="shared" si="26"/>
        <v>82.015533333333337</v>
      </c>
      <c r="AB94" s="157">
        <f t="shared" si="26"/>
        <v>82.366904444444444</v>
      </c>
      <c r="AC94" s="157">
        <f t="shared" si="26"/>
        <v>82.763011111111112</v>
      </c>
      <c r="AD94" s="157">
        <f t="shared" si="26"/>
        <v>82.943316666666675</v>
      </c>
      <c r="AE94" s="157">
        <f t="shared" si="26"/>
        <v>82.985456666666664</v>
      </c>
      <c r="AF94" s="157">
        <f t="shared" si="26"/>
        <v>83.048331111111111</v>
      </c>
      <c r="AG94" s="157">
        <f t="shared" si="26"/>
        <v>82.940043333333335</v>
      </c>
      <c r="AH94" s="157">
        <f t="shared" si="26"/>
        <v>82.972131111111111</v>
      </c>
      <c r="AI94" s="157">
        <f t="shared" si="26"/>
        <v>83.037268888888875</v>
      </c>
    </row>
    <row r="95" spans="1:35" x14ac:dyDescent="0.25">
      <c r="B95" s="309" t="s">
        <v>74</v>
      </c>
      <c r="C95" s="157">
        <f>AVERAGE(C31,C41,C51,C58,C59,C60,C73,C74,C84)</f>
        <v>76.111063333333334</v>
      </c>
      <c r="D95" s="157">
        <f t="shared" ref="D95:Q95" si="27">AVERAGE(D31,D41,D51,D58,D59,D60,D73,D74,D84)</f>
        <v>76.216560000000001</v>
      </c>
      <c r="E95" s="157">
        <f t="shared" si="27"/>
        <v>76.610973333333334</v>
      </c>
      <c r="F95" s="157">
        <f t="shared" si="27"/>
        <v>76.926123333333337</v>
      </c>
      <c r="G95" s="157">
        <f t="shared" si="27"/>
        <v>77.325436666666661</v>
      </c>
      <c r="H95" s="157">
        <f t="shared" si="27"/>
        <v>77.413258888888905</v>
      </c>
      <c r="I95" s="157">
        <f t="shared" si="27"/>
        <v>77.683483333333342</v>
      </c>
      <c r="J95" s="157">
        <f t="shared" si="27"/>
        <v>78.098163333333332</v>
      </c>
      <c r="K95" s="157">
        <f t="shared" si="27"/>
        <v>78.588180000000008</v>
      </c>
      <c r="L95" s="157">
        <f t="shared" si="27"/>
        <v>78.800834444444433</v>
      </c>
      <c r="M95" s="157">
        <f t="shared" si="27"/>
        <v>78.799461111111114</v>
      </c>
      <c r="N95" s="157">
        <f t="shared" si="27"/>
        <v>79.119754444444439</v>
      </c>
      <c r="O95" s="157">
        <f t="shared" si="27"/>
        <v>79.251974444444443</v>
      </c>
      <c r="P95" s="157">
        <f t="shared" si="27"/>
        <v>79.280318888888885</v>
      </c>
      <c r="Q95" s="157">
        <f t="shared" si="27"/>
        <v>79.001043333333328</v>
      </c>
      <c r="T95" s="309" t="s">
        <v>74</v>
      </c>
      <c r="U95" s="157">
        <f>AVERAGE(U31,U41,U51,U58,U59,U60,U73,U74,U84)</f>
        <v>80.564476666666664</v>
      </c>
      <c r="V95" s="157">
        <f t="shared" ref="V95:AI95" si="28">AVERAGE(V31,V41,V51,V58,V59,V60,V73,V74,V84)</f>
        <v>80.719861111111115</v>
      </c>
      <c r="W95" s="157">
        <f t="shared" si="28"/>
        <v>81.036940000000016</v>
      </c>
      <c r="X95" s="157">
        <f t="shared" si="28"/>
        <v>81.244333333333344</v>
      </c>
      <c r="Y95" s="157">
        <f t="shared" si="28"/>
        <v>81.31489333333333</v>
      </c>
      <c r="Z95" s="157">
        <f t="shared" si="28"/>
        <v>81.270161111111122</v>
      </c>
      <c r="AA95" s="157">
        <f t="shared" si="28"/>
        <v>81.586634444444456</v>
      </c>
      <c r="AB95" s="157">
        <f t="shared" si="28"/>
        <v>81.986231111111096</v>
      </c>
      <c r="AC95" s="157">
        <f t="shared" si="28"/>
        <v>82.419281111111104</v>
      </c>
      <c r="AD95" s="157">
        <f t="shared" si="28"/>
        <v>82.590892222222209</v>
      </c>
      <c r="AE95" s="157">
        <f t="shared" si="28"/>
        <v>82.676188888888902</v>
      </c>
      <c r="AF95" s="157">
        <f t="shared" si="28"/>
        <v>82.885097777777787</v>
      </c>
      <c r="AG95" s="157">
        <f t="shared" si="28"/>
        <v>82.90928000000001</v>
      </c>
      <c r="AH95" s="157">
        <f t="shared" si="28"/>
        <v>83.017868888888884</v>
      </c>
      <c r="AI95" s="157">
        <f t="shared" si="28"/>
        <v>82.707586666666671</v>
      </c>
    </row>
    <row r="96" spans="1:35" x14ac:dyDescent="0.25">
      <c r="B96" s="309" t="s">
        <v>75</v>
      </c>
      <c r="C96" s="157">
        <f>AVERAGE(C29,C35,C45,C48,C49,C54,C62,C65)</f>
        <v>77.427017500000005</v>
      </c>
      <c r="D96" s="157">
        <f t="shared" ref="D96:Q96" si="29">AVERAGE(D29,D35,D45,D48,D49,D54,D62,D65)</f>
        <v>77.480260000000001</v>
      </c>
      <c r="E96" s="157">
        <f t="shared" si="29"/>
        <v>77.704509999999999</v>
      </c>
      <c r="F96" s="157">
        <f t="shared" si="29"/>
        <v>78.090008749999996</v>
      </c>
      <c r="G96" s="157">
        <f t="shared" si="29"/>
        <v>78.510373749999999</v>
      </c>
      <c r="H96" s="157">
        <f t="shared" si="29"/>
        <v>78.692157500000008</v>
      </c>
      <c r="I96" s="157">
        <f t="shared" si="29"/>
        <v>78.885762499999998</v>
      </c>
      <c r="J96" s="157">
        <f t="shared" si="29"/>
        <v>78.898615000000007</v>
      </c>
      <c r="K96" s="157">
        <f t="shared" si="29"/>
        <v>79.199843749999999</v>
      </c>
      <c r="L96" s="157">
        <f t="shared" si="29"/>
        <v>79.57030125</v>
      </c>
      <c r="M96" s="157">
        <f t="shared" si="29"/>
        <v>79.693538750000002</v>
      </c>
      <c r="N96" s="157">
        <f t="shared" si="29"/>
        <v>79.956083750000005</v>
      </c>
      <c r="O96" s="157">
        <f t="shared" si="29"/>
        <v>80.042313750000005</v>
      </c>
      <c r="P96" s="157">
        <f t="shared" si="29"/>
        <v>80.269210000000001</v>
      </c>
      <c r="Q96" s="157">
        <f t="shared" si="29"/>
        <v>80.250889999999998</v>
      </c>
      <c r="T96" s="309" t="s">
        <v>75</v>
      </c>
      <c r="U96" s="157">
        <f>AVERAGE(U29,U35,U45,U48,U49,U54,U62,U65)</f>
        <v>81.314866249999994</v>
      </c>
      <c r="V96" s="157">
        <f t="shared" ref="V96:AI96" si="30">AVERAGE(V29,V35,V45,V48,V49,V54,V62,V65)</f>
        <v>81.429505000000006</v>
      </c>
      <c r="W96" s="157">
        <f t="shared" si="30"/>
        <v>81.408667499999993</v>
      </c>
      <c r="X96" s="157">
        <f t="shared" si="30"/>
        <v>81.706061250000005</v>
      </c>
      <c r="Y96" s="157">
        <f t="shared" si="30"/>
        <v>81.987343749999994</v>
      </c>
      <c r="Z96" s="157">
        <f t="shared" si="30"/>
        <v>82.343939999999989</v>
      </c>
      <c r="AA96" s="157">
        <f t="shared" si="30"/>
        <v>82.706715000000003</v>
      </c>
      <c r="AB96" s="157">
        <f t="shared" si="30"/>
        <v>82.865881250000001</v>
      </c>
      <c r="AC96" s="157">
        <f t="shared" si="30"/>
        <v>83.445578749999996</v>
      </c>
      <c r="AD96" s="157">
        <f t="shared" si="30"/>
        <v>83.515103749999994</v>
      </c>
      <c r="AE96" s="157">
        <f t="shared" si="30"/>
        <v>83.670176249999997</v>
      </c>
      <c r="AF96" s="157">
        <f t="shared" si="30"/>
        <v>83.636771249999995</v>
      </c>
      <c r="AG96" s="157">
        <f t="shared" si="30"/>
        <v>83.658675000000002</v>
      </c>
      <c r="AH96" s="157">
        <f t="shared" si="30"/>
        <v>83.729527500000003</v>
      </c>
      <c r="AI96" s="157">
        <f t="shared" si="30"/>
        <v>83.809933749999999</v>
      </c>
    </row>
    <row r="97" spans="2:35" x14ac:dyDescent="0.25">
      <c r="B97" s="309" t="s">
        <v>76</v>
      </c>
      <c r="C97" s="157">
        <f>AVERAGE(C34,C42,C50,C56,C75,C76,C78,C77,C80)</f>
        <v>75.713132222222214</v>
      </c>
      <c r="D97" s="157">
        <f t="shared" ref="D97:Q97" si="31">AVERAGE(D34,D42,D50,D56,D75,D76,D78,D77,D80)</f>
        <v>76.029791111111138</v>
      </c>
      <c r="E97" s="157">
        <f t="shared" si="31"/>
        <v>76.373298888888883</v>
      </c>
      <c r="F97" s="157">
        <f t="shared" si="31"/>
        <v>76.890221111111103</v>
      </c>
      <c r="G97" s="157">
        <f t="shared" si="31"/>
        <v>77.20051222222223</v>
      </c>
      <c r="H97" s="157">
        <f t="shared" si="31"/>
        <v>77.453288888888878</v>
      </c>
      <c r="I97" s="157">
        <f t="shared" si="31"/>
        <v>77.743881111111094</v>
      </c>
      <c r="J97" s="157">
        <f t="shared" si="31"/>
        <v>77.994055555555548</v>
      </c>
      <c r="K97" s="157">
        <f t="shared" si="31"/>
        <v>78.614962222222232</v>
      </c>
      <c r="L97" s="157">
        <f t="shared" si="31"/>
        <v>78.991385555555553</v>
      </c>
      <c r="M97" s="157">
        <f t="shared" si="31"/>
        <v>79.217447777777778</v>
      </c>
      <c r="N97" s="157">
        <f t="shared" si="31"/>
        <v>79.217794444444436</v>
      </c>
      <c r="O97" s="157">
        <f t="shared" si="31"/>
        <v>79.22677111111112</v>
      </c>
      <c r="P97" s="157">
        <f t="shared" si="31"/>
        <v>79.280131111111103</v>
      </c>
      <c r="Q97" s="157">
        <f t="shared" si="31"/>
        <v>79.293149999999997</v>
      </c>
      <c r="T97" s="309" t="s">
        <v>76</v>
      </c>
      <c r="U97" s="157">
        <f>AVERAGE(U34,U42,U50,U56,U75,U76,U78,U77,U80)</f>
        <v>80.323907777777777</v>
      </c>
      <c r="V97" s="157">
        <f t="shared" ref="V97:AI97" si="32">AVERAGE(V34,V42,V50,V56,V75,V76,V78,V77,V80)</f>
        <v>80.565031111111125</v>
      </c>
      <c r="W97" s="157">
        <f t="shared" si="32"/>
        <v>80.657663333333332</v>
      </c>
      <c r="X97" s="157">
        <f t="shared" si="32"/>
        <v>80.965689999999995</v>
      </c>
      <c r="Y97" s="157">
        <f t="shared" si="32"/>
        <v>81.068976666666671</v>
      </c>
      <c r="Z97" s="157">
        <f t="shared" si="32"/>
        <v>81.226387777777774</v>
      </c>
      <c r="AA97" s="157">
        <f t="shared" si="32"/>
        <v>81.551303333333337</v>
      </c>
      <c r="AB97" s="157">
        <f t="shared" si="32"/>
        <v>82.010154444444439</v>
      </c>
      <c r="AC97" s="157">
        <f t="shared" si="32"/>
        <v>82.433122222222224</v>
      </c>
      <c r="AD97" s="157">
        <f t="shared" si="32"/>
        <v>82.629517777777778</v>
      </c>
      <c r="AE97" s="157">
        <f t="shared" si="32"/>
        <v>82.696213333333333</v>
      </c>
      <c r="AF97" s="157">
        <f t="shared" si="32"/>
        <v>82.846452222222226</v>
      </c>
      <c r="AG97" s="157">
        <f t="shared" si="32"/>
        <v>82.731514444444457</v>
      </c>
      <c r="AH97" s="157">
        <f t="shared" si="32"/>
        <v>82.690816666666663</v>
      </c>
      <c r="AI97" s="157">
        <f t="shared" si="32"/>
        <v>82.673783333333333</v>
      </c>
    </row>
    <row r="98" spans="2:35" x14ac:dyDescent="0.25">
      <c r="B98" s="309" t="s">
        <v>77</v>
      </c>
      <c r="C98" s="157">
        <f>AVERAGE(C46,C70,C81)</f>
        <v>76.60651</v>
      </c>
      <c r="D98" s="157">
        <f t="shared" ref="D98:Q98" si="33">AVERAGE(D46,D70,D81)</f>
        <v>76.926756666666677</v>
      </c>
      <c r="E98" s="157">
        <f t="shared" si="33"/>
        <v>77.158573333333337</v>
      </c>
      <c r="F98" s="157">
        <f t="shared" si="33"/>
        <v>77.512503333333328</v>
      </c>
      <c r="G98" s="157">
        <f t="shared" si="33"/>
        <v>77.710773333333336</v>
      </c>
      <c r="H98" s="157">
        <f t="shared" si="33"/>
        <v>78.040056666666658</v>
      </c>
      <c r="I98" s="157">
        <f t="shared" si="33"/>
        <v>78.276510000000002</v>
      </c>
      <c r="J98" s="157">
        <f t="shared" si="33"/>
        <v>78.393050000000002</v>
      </c>
      <c r="K98" s="157">
        <f t="shared" si="33"/>
        <v>78.72463333333333</v>
      </c>
      <c r="L98" s="157">
        <f t="shared" si="33"/>
        <v>79.045909999999992</v>
      </c>
      <c r="M98" s="157">
        <f t="shared" si="33"/>
        <v>79.361379999999997</v>
      </c>
      <c r="N98" s="157">
        <f t="shared" si="33"/>
        <v>79.738113333333331</v>
      </c>
      <c r="O98" s="157">
        <f t="shared" si="33"/>
        <v>79.693989999999999</v>
      </c>
      <c r="P98" s="157">
        <f t="shared" si="33"/>
        <v>79.742673333333329</v>
      </c>
      <c r="Q98" s="157">
        <f t="shared" si="33"/>
        <v>79.546219999999991</v>
      </c>
      <c r="T98" s="309" t="s">
        <v>77</v>
      </c>
      <c r="U98" s="157">
        <f>AVERAGE(U46,U70,U81)</f>
        <v>81.10478333333333</v>
      </c>
      <c r="V98" s="157">
        <f t="shared" ref="V98:AI98" si="34">AVERAGE(V46,V70,V81)</f>
        <v>81.308176666666654</v>
      </c>
      <c r="W98" s="157">
        <f t="shared" si="34"/>
        <v>81.567940000000007</v>
      </c>
      <c r="X98" s="157">
        <f t="shared" si="34"/>
        <v>81.92643333333335</v>
      </c>
      <c r="Y98" s="157">
        <f t="shared" si="34"/>
        <v>82.152573333333336</v>
      </c>
      <c r="Z98" s="157">
        <f t="shared" si="34"/>
        <v>82.195593333333335</v>
      </c>
      <c r="AA98" s="157">
        <f t="shared" si="34"/>
        <v>82.326120000000003</v>
      </c>
      <c r="AB98" s="157">
        <f t="shared" si="34"/>
        <v>82.512916666666669</v>
      </c>
      <c r="AC98" s="157">
        <f t="shared" si="34"/>
        <v>82.803666666666672</v>
      </c>
      <c r="AD98" s="157">
        <f t="shared" si="34"/>
        <v>82.913883333333345</v>
      </c>
      <c r="AE98" s="157">
        <f t="shared" si="34"/>
        <v>83.00667</v>
      </c>
      <c r="AF98" s="157">
        <f t="shared" si="34"/>
        <v>83.296563333333339</v>
      </c>
      <c r="AG98" s="157">
        <f t="shared" si="34"/>
        <v>83.233270000000005</v>
      </c>
      <c r="AH98" s="157">
        <f t="shared" si="34"/>
        <v>83.241830000000007</v>
      </c>
      <c r="AI98" s="157">
        <f t="shared" si="34"/>
        <v>82.981756666666669</v>
      </c>
    </row>
    <row r="99" spans="2:35" x14ac:dyDescent="0.25">
      <c r="B99" s="309" t="s">
        <v>78</v>
      </c>
      <c r="C99" s="157">
        <f>AVERAGE(C32,C52,C66,C86,C87,C88)</f>
        <v>77.041634999999999</v>
      </c>
      <c r="D99" s="157">
        <f t="shared" ref="D99:Q99" si="35">AVERAGE(D32,D52,D66,D86,D87,D88)</f>
        <v>77.357611666666671</v>
      </c>
      <c r="E99" s="157">
        <f t="shared" si="35"/>
        <v>77.365534999999994</v>
      </c>
      <c r="F99" s="157">
        <f t="shared" si="35"/>
        <v>77.967428333333331</v>
      </c>
      <c r="G99" s="157">
        <f t="shared" si="35"/>
        <v>78.135396666666665</v>
      </c>
      <c r="H99" s="157">
        <f t="shared" si="35"/>
        <v>78.431595000000002</v>
      </c>
      <c r="I99" s="157">
        <f t="shared" si="35"/>
        <v>78.57813666666668</v>
      </c>
      <c r="J99" s="157">
        <f t="shared" si="35"/>
        <v>78.913471666666666</v>
      </c>
      <c r="K99" s="157">
        <f t="shared" si="35"/>
        <v>79.444778333333332</v>
      </c>
      <c r="L99" s="157">
        <f t="shared" si="35"/>
        <v>79.629298333333338</v>
      </c>
      <c r="M99" s="157">
        <f t="shared" si="35"/>
        <v>79.601666666666659</v>
      </c>
      <c r="N99" s="157">
        <f t="shared" si="35"/>
        <v>79.551083333333338</v>
      </c>
      <c r="O99" s="157">
        <f t="shared" si="35"/>
        <v>79.663118333333344</v>
      </c>
      <c r="P99" s="157">
        <f t="shared" si="35"/>
        <v>79.924750000000003</v>
      </c>
      <c r="Q99" s="157">
        <f t="shared" si="35"/>
        <v>79.870248333333336</v>
      </c>
      <c r="T99" s="309" t="s">
        <v>78</v>
      </c>
      <c r="U99" s="157">
        <f>AVERAGE(U32,U52,U66,U86,U87,U88)</f>
        <v>81.167733333333331</v>
      </c>
      <c r="V99" s="157">
        <f t="shared" ref="V99:AI99" si="36">AVERAGE(V32,V52,V66,V86,V87,V88)</f>
        <v>81.357846666666674</v>
      </c>
      <c r="W99" s="157">
        <f t="shared" si="36"/>
        <v>81.391315000000006</v>
      </c>
      <c r="X99" s="157">
        <f t="shared" si="36"/>
        <v>81.648633333333336</v>
      </c>
      <c r="Y99" s="157">
        <f t="shared" si="36"/>
        <v>81.971331666666671</v>
      </c>
      <c r="Z99" s="157">
        <f t="shared" si="36"/>
        <v>82.337130000000002</v>
      </c>
      <c r="AA99" s="157">
        <f t="shared" si="36"/>
        <v>82.608621666666679</v>
      </c>
      <c r="AB99" s="157">
        <f t="shared" si="36"/>
        <v>82.821286666666666</v>
      </c>
      <c r="AC99" s="157">
        <f t="shared" si="36"/>
        <v>83.141646666666674</v>
      </c>
      <c r="AD99" s="157">
        <f t="shared" si="36"/>
        <v>83.300161666666668</v>
      </c>
      <c r="AE99" s="157">
        <f t="shared" si="36"/>
        <v>83.356893333333332</v>
      </c>
      <c r="AF99" s="157">
        <f t="shared" si="36"/>
        <v>83.32289333333334</v>
      </c>
      <c r="AG99" s="157">
        <f t="shared" si="36"/>
        <v>83.51212000000001</v>
      </c>
      <c r="AH99" s="157">
        <f t="shared" si="36"/>
        <v>83.767170000000007</v>
      </c>
      <c r="AI99" s="157">
        <f t="shared" si="36"/>
        <v>83.892215000000007</v>
      </c>
    </row>
    <row r="100" spans="2:35" x14ac:dyDescent="0.25">
      <c r="B100" s="317" t="s">
        <v>473</v>
      </c>
      <c r="C100" s="158">
        <f>AVERAGE(C91:C99)</f>
        <v>76.252165432098778</v>
      </c>
      <c r="D100" s="158">
        <f t="shared" ref="D100:Q100" si="37">AVERAGE(D91:D99)</f>
        <v>76.4983899691358</v>
      </c>
      <c r="E100" s="158">
        <f t="shared" si="37"/>
        <v>76.744445009077722</v>
      </c>
      <c r="F100" s="158">
        <f t="shared" si="37"/>
        <v>77.174143735475681</v>
      </c>
      <c r="G100" s="158">
        <f t="shared" si="37"/>
        <v>77.439260854212051</v>
      </c>
      <c r="H100" s="158">
        <f t="shared" si="37"/>
        <v>77.659741452432826</v>
      </c>
      <c r="I100" s="158">
        <f t="shared" si="37"/>
        <v>77.924236704793032</v>
      </c>
      <c r="J100" s="158">
        <f t="shared" si="37"/>
        <v>78.228917452795926</v>
      </c>
      <c r="K100" s="158">
        <f t="shared" si="37"/>
        <v>78.711407332062464</v>
      </c>
      <c r="L100" s="158">
        <f t="shared" si="37"/>
        <v>79.01586961056644</v>
      </c>
      <c r="M100" s="158">
        <f t="shared" si="37"/>
        <v>79.16842274237473</v>
      </c>
      <c r="N100" s="158">
        <f t="shared" si="37"/>
        <v>79.279847775054449</v>
      </c>
      <c r="O100" s="158">
        <f t="shared" si="37"/>
        <v>79.27793945079884</v>
      </c>
      <c r="P100" s="158">
        <f t="shared" si="37"/>
        <v>79.334337276688444</v>
      </c>
      <c r="Q100" s="158">
        <f t="shared" si="37"/>
        <v>79.286860757080603</v>
      </c>
      <c r="T100" s="317" t="s">
        <v>473</v>
      </c>
      <c r="U100" s="158">
        <f>AVERAGE(U91:U99)</f>
        <v>80.651946442447354</v>
      </c>
      <c r="V100" s="158">
        <f t="shared" ref="V100" si="38">AVERAGE(V91:V99)</f>
        <v>80.831671926289033</v>
      </c>
      <c r="W100" s="158">
        <f t="shared" ref="W100" si="39">AVERAGE(W91:W99)</f>
        <v>80.978276624909213</v>
      </c>
      <c r="X100" s="158">
        <f t="shared" ref="X100" si="40">AVERAGE(X91:X99)</f>
        <v>81.260016467864929</v>
      </c>
      <c r="Y100" s="158">
        <f t="shared" ref="Y100" si="41">AVERAGE(Y91:Y99)</f>
        <v>81.483723123638327</v>
      </c>
      <c r="Z100" s="158">
        <f t="shared" ref="Z100" si="42">AVERAGE(Z91:Z99)</f>
        <v>81.66074284858388</v>
      </c>
      <c r="AA100" s="158">
        <f t="shared" ref="AA100" si="43">AVERAGE(AA91:AA99)</f>
        <v>82.005505085330427</v>
      </c>
      <c r="AB100" s="158">
        <f t="shared" ref="AB100" si="44">AVERAGE(AB91:AB99)</f>
        <v>82.278664349128533</v>
      </c>
      <c r="AC100" s="158">
        <f t="shared" ref="AC100" si="45">AVERAGE(AC91:AC99)</f>
        <v>82.702737746005809</v>
      </c>
      <c r="AD100" s="158">
        <f t="shared" ref="AD100" si="46">AVERAGE(AD91:AD99)</f>
        <v>82.861955781590424</v>
      </c>
      <c r="AE100" s="158">
        <f t="shared" ref="AE100" si="47">AVERAGE(AE91:AE99)</f>
        <v>82.975473975127088</v>
      </c>
      <c r="AF100" s="158">
        <f t="shared" ref="AF100" si="48">AVERAGE(AF91:AF99)</f>
        <v>83.042287740559175</v>
      </c>
      <c r="AG100" s="158">
        <f t="shared" ref="AG100" si="49">AVERAGE(AG91:AG99)</f>
        <v>82.994803609295573</v>
      </c>
      <c r="AH100" s="158">
        <f t="shared" ref="AH100" si="50">AVERAGE(AH91:AH99)</f>
        <v>83.024298534858389</v>
      </c>
      <c r="AI100" s="158">
        <f t="shared" ref="AI100" si="51">AVERAGE(AI91:AI99)</f>
        <v>82.995924029593311</v>
      </c>
    </row>
  </sheetData>
  <sortState ref="T25:AI88">
    <sortCondition ref="T24"/>
  </sortState>
  <hyperlinks>
    <hyperlink ref="T1" location="Contents!A1" display="Table of Contents " xr:uid="{B6822844-46E8-4C5E-97A0-E31DB278D54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4D84-9D98-40B2-B476-9BBD081C153C}">
  <dimension ref="A1:E54"/>
  <sheetViews>
    <sheetView zoomScale="70" zoomScaleNormal="70" workbookViewId="0">
      <selection activeCell="D36" sqref="D36"/>
    </sheetView>
  </sheetViews>
  <sheetFormatPr defaultRowHeight="15" x14ac:dyDescent="0.25"/>
  <cols>
    <col min="1" max="1" width="48.42578125" bestFit="1" customWidth="1"/>
    <col min="2" max="2" width="9.42578125" bestFit="1" customWidth="1"/>
    <col min="3" max="4" width="56" bestFit="1" customWidth="1"/>
    <col min="5" max="5" width="14.28515625" bestFit="1" customWidth="1"/>
  </cols>
  <sheetData>
    <row r="1" spans="1:5" s="725" customFormat="1" x14ac:dyDescent="0.25">
      <c r="D1" s="800" t="s">
        <v>876</v>
      </c>
    </row>
    <row r="2" spans="1:5" s="725" customFormat="1" x14ac:dyDescent="0.25"/>
    <row r="3" spans="1:5" x14ac:dyDescent="0.25">
      <c r="A3" s="779" t="s">
        <v>735</v>
      </c>
      <c r="B3" s="779" t="s">
        <v>777</v>
      </c>
      <c r="C3" s="779" t="s">
        <v>778</v>
      </c>
      <c r="D3" s="779" t="s">
        <v>779</v>
      </c>
      <c r="E3" s="779" t="s">
        <v>780</v>
      </c>
    </row>
    <row r="4" spans="1:5" x14ac:dyDescent="0.25">
      <c r="A4" s="135" t="s">
        <v>739</v>
      </c>
      <c r="B4" s="780" t="s">
        <v>781</v>
      </c>
      <c r="C4" s="135" t="s">
        <v>782</v>
      </c>
      <c r="D4" s="135" t="s">
        <v>783</v>
      </c>
      <c r="E4" s="781" t="s">
        <v>784</v>
      </c>
    </row>
    <row r="5" spans="1:5" x14ac:dyDescent="0.25">
      <c r="A5" s="93"/>
      <c r="B5" s="171"/>
      <c r="C5" s="93"/>
      <c r="D5" s="782" t="s">
        <v>785</v>
      </c>
      <c r="E5" s="783" t="s">
        <v>786</v>
      </c>
    </row>
    <row r="6" spans="1:5" x14ac:dyDescent="0.25">
      <c r="A6" s="135" t="s">
        <v>739</v>
      </c>
      <c r="B6" s="780" t="s">
        <v>787</v>
      </c>
      <c r="C6" s="135" t="s">
        <v>788</v>
      </c>
      <c r="D6" s="135" t="s">
        <v>789</v>
      </c>
      <c r="E6" s="135" t="s">
        <v>787</v>
      </c>
    </row>
    <row r="7" spans="1:5" x14ac:dyDescent="0.25">
      <c r="A7" s="135" t="s">
        <v>739</v>
      </c>
      <c r="B7" s="780" t="s">
        <v>790</v>
      </c>
      <c r="C7" s="135" t="s">
        <v>791</v>
      </c>
      <c r="D7" s="135" t="s">
        <v>792</v>
      </c>
      <c r="E7" s="135" t="s">
        <v>793</v>
      </c>
    </row>
    <row r="8" spans="1:5" x14ac:dyDescent="0.25">
      <c r="A8" s="93"/>
      <c r="B8" s="171"/>
      <c r="C8" s="93"/>
      <c r="D8" s="135" t="s">
        <v>794</v>
      </c>
      <c r="E8" s="135" t="s">
        <v>795</v>
      </c>
    </row>
    <row r="9" spans="1:5" x14ac:dyDescent="0.25">
      <c r="A9" s="93"/>
      <c r="B9" s="171"/>
      <c r="C9" s="93"/>
      <c r="D9" s="135" t="s">
        <v>796</v>
      </c>
      <c r="E9" s="130">
        <v>29</v>
      </c>
    </row>
    <row r="10" spans="1:5" x14ac:dyDescent="0.25">
      <c r="A10" s="93"/>
      <c r="B10" s="171"/>
      <c r="C10" s="93"/>
      <c r="D10" s="135" t="s">
        <v>797</v>
      </c>
      <c r="E10" s="130">
        <v>303</v>
      </c>
    </row>
    <row r="11" spans="1:5" x14ac:dyDescent="0.25">
      <c r="A11" s="93"/>
      <c r="B11" s="171"/>
      <c r="C11" s="93"/>
      <c r="D11" s="135" t="s">
        <v>798</v>
      </c>
      <c r="E11" s="130">
        <v>302</v>
      </c>
    </row>
    <row r="12" spans="1:5" x14ac:dyDescent="0.25">
      <c r="A12" s="93"/>
      <c r="B12" s="171"/>
      <c r="C12" s="93"/>
      <c r="D12" s="135" t="s">
        <v>799</v>
      </c>
      <c r="E12" s="130" t="s">
        <v>800</v>
      </c>
    </row>
    <row r="13" spans="1:5" x14ac:dyDescent="0.25">
      <c r="A13" s="135" t="s">
        <v>739</v>
      </c>
      <c r="B13" s="780" t="s">
        <v>801</v>
      </c>
      <c r="C13" s="135" t="s">
        <v>802</v>
      </c>
      <c r="D13" s="135" t="s">
        <v>803</v>
      </c>
      <c r="E13" s="135" t="s">
        <v>801</v>
      </c>
    </row>
    <row r="14" spans="1:5" x14ac:dyDescent="0.25">
      <c r="A14" s="135" t="s">
        <v>740</v>
      </c>
      <c r="B14" s="135" t="s">
        <v>804</v>
      </c>
      <c r="C14" s="135" t="s">
        <v>805</v>
      </c>
      <c r="D14" s="135" t="s">
        <v>805</v>
      </c>
      <c r="E14" s="135" t="s">
        <v>804</v>
      </c>
    </row>
    <row r="15" spans="1:5" x14ac:dyDescent="0.25">
      <c r="A15" s="135" t="s">
        <v>740</v>
      </c>
      <c r="B15" s="135" t="s">
        <v>806</v>
      </c>
      <c r="C15" s="135" t="s">
        <v>807</v>
      </c>
      <c r="D15" s="135" t="s">
        <v>807</v>
      </c>
      <c r="E15" s="130" t="s">
        <v>806</v>
      </c>
    </row>
    <row r="16" spans="1:5" x14ac:dyDescent="0.25">
      <c r="A16" s="135" t="s">
        <v>741</v>
      </c>
      <c r="B16" s="130" t="s">
        <v>808</v>
      </c>
      <c r="C16" s="135" t="s">
        <v>809</v>
      </c>
      <c r="D16" s="135" t="s">
        <v>810</v>
      </c>
      <c r="E16" s="135" t="s">
        <v>808</v>
      </c>
    </row>
    <row r="17" spans="1:5" x14ac:dyDescent="0.25">
      <c r="A17" s="135" t="s">
        <v>741</v>
      </c>
      <c r="B17" s="130">
        <v>88</v>
      </c>
      <c r="C17" s="135" t="s">
        <v>811</v>
      </c>
      <c r="D17" s="135" t="s">
        <v>812</v>
      </c>
      <c r="E17" s="130">
        <v>88</v>
      </c>
    </row>
    <row r="18" spans="1:5" x14ac:dyDescent="0.25">
      <c r="A18" s="135" t="s">
        <v>742</v>
      </c>
      <c r="B18" s="780" t="s">
        <v>813</v>
      </c>
      <c r="C18" s="135" t="s">
        <v>518</v>
      </c>
      <c r="D18" s="135" t="s">
        <v>814</v>
      </c>
      <c r="E18" s="781" t="s">
        <v>815</v>
      </c>
    </row>
    <row r="19" spans="1:5" x14ac:dyDescent="0.25">
      <c r="A19" s="93"/>
      <c r="B19" s="171"/>
      <c r="C19" s="93"/>
      <c r="D19" s="135" t="s">
        <v>816</v>
      </c>
      <c r="E19" s="130">
        <v>35</v>
      </c>
    </row>
    <row r="20" spans="1:5" x14ac:dyDescent="0.25">
      <c r="A20" s="93"/>
      <c r="B20" s="171"/>
      <c r="C20" s="93"/>
      <c r="D20" s="135" t="s">
        <v>817</v>
      </c>
      <c r="E20" s="135" t="s">
        <v>818</v>
      </c>
    </row>
    <row r="21" spans="1:5" x14ac:dyDescent="0.25">
      <c r="A21" s="135" t="s">
        <v>743</v>
      </c>
      <c r="B21" s="784" t="s">
        <v>819</v>
      </c>
      <c r="C21" s="135" t="s">
        <v>540</v>
      </c>
      <c r="D21" s="135" t="s">
        <v>820</v>
      </c>
      <c r="E21" s="135" t="s">
        <v>821</v>
      </c>
    </row>
    <row r="22" spans="1:5" x14ac:dyDescent="0.25">
      <c r="A22" s="135" t="s">
        <v>743</v>
      </c>
      <c r="B22" s="130">
        <v>68</v>
      </c>
      <c r="C22" s="135" t="s">
        <v>822</v>
      </c>
      <c r="D22" s="135" t="s">
        <v>822</v>
      </c>
      <c r="E22" s="130">
        <v>68</v>
      </c>
    </row>
    <row r="23" spans="1:5" x14ac:dyDescent="0.25">
      <c r="A23" s="135" t="s">
        <v>743</v>
      </c>
      <c r="B23" s="130" t="s">
        <v>823</v>
      </c>
      <c r="C23" s="135" t="s">
        <v>824</v>
      </c>
      <c r="D23" s="135" t="s">
        <v>824</v>
      </c>
      <c r="E23" s="135" t="s">
        <v>823</v>
      </c>
    </row>
    <row r="24" spans="1:5" x14ac:dyDescent="0.25">
      <c r="A24" s="135" t="s">
        <v>743</v>
      </c>
      <c r="B24" s="130">
        <v>69</v>
      </c>
      <c r="C24" s="135" t="s">
        <v>825</v>
      </c>
      <c r="D24" s="135" t="s">
        <v>825</v>
      </c>
      <c r="E24" s="130">
        <v>69</v>
      </c>
    </row>
    <row r="25" spans="1:5" x14ac:dyDescent="0.25">
      <c r="A25" s="135" t="s">
        <v>743</v>
      </c>
      <c r="B25" s="130">
        <v>70</v>
      </c>
      <c r="C25" s="135" t="s">
        <v>826</v>
      </c>
      <c r="D25" s="135" t="s">
        <v>827</v>
      </c>
      <c r="E25" s="130">
        <v>701</v>
      </c>
    </row>
    <row r="26" spans="1:5" x14ac:dyDescent="0.25">
      <c r="A26" s="93"/>
      <c r="B26" s="198"/>
      <c r="C26" s="93"/>
      <c r="D26" s="782" t="s">
        <v>828</v>
      </c>
      <c r="E26" s="130">
        <v>702</v>
      </c>
    </row>
    <row r="27" spans="1:5" x14ac:dyDescent="0.25">
      <c r="A27" s="135" t="s">
        <v>743</v>
      </c>
      <c r="B27" s="130">
        <v>71</v>
      </c>
      <c r="C27" s="130" t="s">
        <v>829</v>
      </c>
      <c r="D27" s="130" t="s">
        <v>829</v>
      </c>
      <c r="E27" s="130">
        <v>71</v>
      </c>
    </row>
    <row r="28" spans="1:5" x14ac:dyDescent="0.25">
      <c r="A28" s="135" t="s">
        <v>743</v>
      </c>
      <c r="B28" s="784" t="s">
        <v>830</v>
      </c>
      <c r="C28" s="135" t="s">
        <v>831</v>
      </c>
      <c r="D28" s="135" t="s">
        <v>831</v>
      </c>
      <c r="E28" s="130" t="s">
        <v>832</v>
      </c>
    </row>
    <row r="29" spans="1:5" x14ac:dyDescent="0.25">
      <c r="A29" s="93"/>
      <c r="B29" s="785"/>
      <c r="C29" s="93"/>
      <c r="D29" s="786" t="s">
        <v>833</v>
      </c>
      <c r="E29" s="130">
        <v>73</v>
      </c>
    </row>
    <row r="30" spans="1:5" x14ac:dyDescent="0.25">
      <c r="A30" s="135" t="s">
        <v>743</v>
      </c>
      <c r="B30" s="130">
        <v>77</v>
      </c>
      <c r="C30" s="135" t="s">
        <v>834</v>
      </c>
      <c r="D30" s="135" t="s">
        <v>834</v>
      </c>
      <c r="E30" s="130">
        <v>77</v>
      </c>
    </row>
    <row r="31" spans="1:5" x14ac:dyDescent="0.25">
      <c r="A31" s="135" t="s">
        <v>743</v>
      </c>
      <c r="B31" s="784" t="s">
        <v>835</v>
      </c>
      <c r="C31" s="135" t="s">
        <v>836</v>
      </c>
      <c r="D31" s="135" t="s">
        <v>837</v>
      </c>
      <c r="E31" s="130">
        <v>78</v>
      </c>
    </row>
    <row r="32" spans="1:5" x14ac:dyDescent="0.25">
      <c r="A32" s="93"/>
      <c r="B32" s="785"/>
      <c r="C32" s="93"/>
      <c r="D32" s="135" t="s">
        <v>838</v>
      </c>
      <c r="E32" s="130">
        <v>79</v>
      </c>
    </row>
    <row r="33" spans="1:5" x14ac:dyDescent="0.25">
      <c r="A33" s="93"/>
      <c r="B33" s="785"/>
      <c r="C33" s="93"/>
      <c r="D33" s="135" t="s">
        <v>839</v>
      </c>
      <c r="E33" s="130">
        <v>80</v>
      </c>
    </row>
    <row r="34" spans="1:5" x14ac:dyDescent="0.25">
      <c r="A34" s="135" t="s">
        <v>743</v>
      </c>
      <c r="B34" s="130">
        <v>82</v>
      </c>
      <c r="C34" s="135" t="s">
        <v>840</v>
      </c>
      <c r="D34" s="135" t="s">
        <v>840</v>
      </c>
      <c r="E34" s="130">
        <v>82</v>
      </c>
    </row>
    <row r="35" spans="1:5" x14ac:dyDescent="0.25">
      <c r="A35" s="135" t="s">
        <v>743</v>
      </c>
      <c r="B35" s="130" t="s">
        <v>841</v>
      </c>
      <c r="C35" s="135" t="s">
        <v>842</v>
      </c>
      <c r="D35" s="135" t="s">
        <v>842</v>
      </c>
      <c r="E35" s="135" t="s">
        <v>841</v>
      </c>
    </row>
    <row r="36" spans="1:5" x14ac:dyDescent="0.25">
      <c r="A36" s="135" t="s">
        <v>743</v>
      </c>
      <c r="B36" s="130">
        <v>96</v>
      </c>
      <c r="C36" s="135" t="s">
        <v>843</v>
      </c>
      <c r="D36" s="135" t="s">
        <v>843</v>
      </c>
      <c r="E36" s="130">
        <v>96</v>
      </c>
    </row>
    <row r="37" spans="1:5" x14ac:dyDescent="0.25">
      <c r="A37" s="135" t="s">
        <v>743</v>
      </c>
      <c r="B37" s="130" t="s">
        <v>844</v>
      </c>
      <c r="C37" s="135" t="s">
        <v>845</v>
      </c>
      <c r="D37" s="135" t="s">
        <v>845</v>
      </c>
      <c r="E37" s="130" t="s">
        <v>844</v>
      </c>
    </row>
    <row r="38" spans="1:5" x14ac:dyDescent="0.25">
      <c r="A38" s="135" t="s">
        <v>744</v>
      </c>
      <c r="B38" s="135" t="s">
        <v>846</v>
      </c>
      <c r="C38" s="135" t="s">
        <v>536</v>
      </c>
      <c r="D38" s="135" t="s">
        <v>847</v>
      </c>
      <c r="E38" s="135" t="s">
        <v>848</v>
      </c>
    </row>
    <row r="39" spans="1:5" x14ac:dyDescent="0.25">
      <c r="A39" s="93"/>
      <c r="B39" s="93"/>
      <c r="C39" s="93"/>
      <c r="D39" s="135" t="s">
        <v>849</v>
      </c>
      <c r="E39" s="130">
        <v>61</v>
      </c>
    </row>
    <row r="40" spans="1:5" x14ac:dyDescent="0.25">
      <c r="A40" s="93"/>
      <c r="B40" s="93"/>
      <c r="C40" s="93"/>
      <c r="D40" s="135" t="s">
        <v>850</v>
      </c>
      <c r="E40" s="130" t="s">
        <v>851</v>
      </c>
    </row>
    <row r="41" spans="1:5" x14ac:dyDescent="0.25">
      <c r="A41" s="135" t="s">
        <v>524</v>
      </c>
      <c r="B41" s="130">
        <v>41</v>
      </c>
      <c r="C41" s="130" t="s">
        <v>852</v>
      </c>
      <c r="D41" s="130" t="s">
        <v>852</v>
      </c>
      <c r="E41" s="130">
        <v>41</v>
      </c>
    </row>
    <row r="42" spans="1:5" x14ac:dyDescent="0.25">
      <c r="A42" s="135" t="s">
        <v>524</v>
      </c>
      <c r="B42" s="130">
        <v>42</v>
      </c>
      <c r="C42" s="130" t="s">
        <v>853</v>
      </c>
      <c r="D42" s="130" t="s">
        <v>853</v>
      </c>
      <c r="E42" s="130">
        <v>42</v>
      </c>
    </row>
    <row r="43" spans="1:5" x14ac:dyDescent="0.25">
      <c r="A43" s="135" t="s">
        <v>524</v>
      </c>
      <c r="B43" s="130">
        <v>43</v>
      </c>
      <c r="C43" s="130" t="s">
        <v>854</v>
      </c>
      <c r="D43" s="130" t="s">
        <v>854</v>
      </c>
      <c r="E43" s="130">
        <v>43</v>
      </c>
    </row>
    <row r="44" spans="1:5" x14ac:dyDescent="0.25">
      <c r="A44" s="135" t="s">
        <v>524</v>
      </c>
      <c r="B44" s="130">
        <v>81</v>
      </c>
      <c r="C44" s="130" t="s">
        <v>855</v>
      </c>
      <c r="D44" s="130" t="s">
        <v>855</v>
      </c>
      <c r="E44" s="130">
        <v>81</v>
      </c>
    </row>
    <row r="45" spans="1:5" x14ac:dyDescent="0.25">
      <c r="A45" s="135" t="s">
        <v>736</v>
      </c>
      <c r="B45" s="130">
        <v>45</v>
      </c>
      <c r="C45" s="130" t="s">
        <v>856</v>
      </c>
      <c r="D45" s="130" t="s">
        <v>856</v>
      </c>
      <c r="E45" s="130">
        <v>45</v>
      </c>
    </row>
    <row r="46" spans="1:5" x14ac:dyDescent="0.25">
      <c r="A46" s="135" t="s">
        <v>736</v>
      </c>
      <c r="B46" s="130">
        <v>46</v>
      </c>
      <c r="C46" s="130" t="s">
        <v>857</v>
      </c>
      <c r="D46" s="130" t="s">
        <v>857</v>
      </c>
      <c r="E46" s="130">
        <v>46</v>
      </c>
    </row>
    <row r="47" spans="1:5" x14ac:dyDescent="0.25">
      <c r="A47" s="135" t="s">
        <v>736</v>
      </c>
      <c r="B47" s="130">
        <v>47</v>
      </c>
      <c r="C47" s="130" t="s">
        <v>858</v>
      </c>
      <c r="D47" s="130" t="s">
        <v>858</v>
      </c>
      <c r="E47" s="130">
        <v>47</v>
      </c>
    </row>
    <row r="48" spans="1:5" x14ac:dyDescent="0.25">
      <c r="A48" s="135" t="s">
        <v>737</v>
      </c>
      <c r="B48" s="130">
        <v>84</v>
      </c>
      <c r="C48" s="130" t="s">
        <v>551</v>
      </c>
      <c r="D48" s="135" t="s">
        <v>551</v>
      </c>
      <c r="E48" s="130">
        <v>84</v>
      </c>
    </row>
    <row r="49" spans="1:5" x14ac:dyDescent="0.25">
      <c r="A49" s="135" t="s">
        <v>737</v>
      </c>
      <c r="B49" s="130">
        <v>85</v>
      </c>
      <c r="C49" s="130" t="s">
        <v>553</v>
      </c>
      <c r="D49" s="135" t="s">
        <v>553</v>
      </c>
      <c r="E49" s="130">
        <v>85</v>
      </c>
    </row>
    <row r="50" spans="1:5" x14ac:dyDescent="0.25">
      <c r="A50" s="135" t="s">
        <v>738</v>
      </c>
      <c r="B50" s="130" t="s">
        <v>859</v>
      </c>
      <c r="C50" s="130" t="s">
        <v>558</v>
      </c>
      <c r="D50" s="135" t="s">
        <v>860</v>
      </c>
      <c r="E50" s="130">
        <v>90</v>
      </c>
    </row>
    <row r="51" spans="1:5" x14ac:dyDescent="0.25">
      <c r="A51" s="93"/>
      <c r="B51" s="198"/>
      <c r="C51" s="198"/>
      <c r="D51" s="135" t="s">
        <v>861</v>
      </c>
      <c r="E51" s="130" t="s">
        <v>862</v>
      </c>
    </row>
    <row r="52" spans="1:5" x14ac:dyDescent="0.25">
      <c r="A52" s="93"/>
      <c r="B52" s="198"/>
      <c r="C52" s="198"/>
      <c r="D52" s="135" t="s">
        <v>863</v>
      </c>
      <c r="E52" s="130">
        <v>93</v>
      </c>
    </row>
    <row r="53" spans="1:5" x14ac:dyDescent="0.25">
      <c r="A53" s="135" t="s">
        <v>738</v>
      </c>
      <c r="B53" s="135" t="s">
        <v>864</v>
      </c>
      <c r="C53" s="135" t="s">
        <v>533</v>
      </c>
      <c r="D53" s="135" t="s">
        <v>865</v>
      </c>
      <c r="E53" s="130">
        <v>55</v>
      </c>
    </row>
    <row r="54" spans="1:5" x14ac:dyDescent="0.25">
      <c r="A54" s="93"/>
      <c r="B54" s="93"/>
      <c r="C54" s="93"/>
      <c r="D54" s="135" t="s">
        <v>866</v>
      </c>
      <c r="E54" s="130">
        <v>56</v>
      </c>
    </row>
  </sheetData>
  <hyperlinks>
    <hyperlink ref="D1" location="Contents!A1" display="Table of Contents " xr:uid="{3C2BE799-2B58-4849-84E9-99A2FC325F6B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AA603-BE95-42A9-B66B-C23CAAD23C18}">
  <dimension ref="A1:AJ220"/>
  <sheetViews>
    <sheetView zoomScale="70" zoomScaleNormal="70" workbookViewId="0">
      <selection activeCell="S1" sqref="S1"/>
    </sheetView>
  </sheetViews>
  <sheetFormatPr defaultRowHeight="15" x14ac:dyDescent="0.25"/>
  <cols>
    <col min="1" max="1" width="34" style="93" customWidth="1" collapsed="1"/>
    <col min="2" max="2" width="53" style="93" customWidth="1" collapsed="1"/>
    <col min="3" max="16" width="14" style="93" customWidth="1" collapsed="1"/>
    <col min="17" max="17" width="11.5703125" style="93" bestFit="1" customWidth="1"/>
    <col min="18" max="18" width="9.140625" style="93"/>
    <col min="19" max="19" width="27.42578125" style="93" customWidth="1"/>
    <col min="20" max="20" width="30.5703125" style="93" customWidth="1"/>
    <col min="21" max="36" width="9.140625" style="93"/>
  </cols>
  <sheetData>
    <row r="1" spans="1:20" x14ac:dyDescent="0.25">
      <c r="S1" s="230" t="s">
        <v>876</v>
      </c>
    </row>
    <row r="2" spans="1:20" x14ac:dyDescent="0.25">
      <c r="A2" s="156" t="s">
        <v>263</v>
      </c>
    </row>
    <row r="4" spans="1:20" x14ac:dyDescent="0.25">
      <c r="C4" s="38">
        <v>2004</v>
      </c>
      <c r="D4" s="38">
        <v>2005</v>
      </c>
      <c r="E4" s="38">
        <v>2006</v>
      </c>
      <c r="F4" s="38">
        <v>2007</v>
      </c>
      <c r="G4" s="38">
        <v>2008</v>
      </c>
      <c r="H4" s="38">
        <v>2009</v>
      </c>
      <c r="I4" s="38">
        <v>2010</v>
      </c>
      <c r="J4" s="38">
        <v>2011</v>
      </c>
      <c r="K4" s="38">
        <v>2012</v>
      </c>
      <c r="L4" s="38">
        <v>2013</v>
      </c>
      <c r="M4" s="38">
        <v>2014</v>
      </c>
      <c r="N4" s="38">
        <v>2015</v>
      </c>
      <c r="O4" s="38">
        <v>2016</v>
      </c>
      <c r="P4" s="38">
        <v>2017</v>
      </c>
      <c r="Q4" s="38">
        <v>2018</v>
      </c>
      <c r="S4" s="125" t="s">
        <v>411</v>
      </c>
      <c r="T4" s="125" t="s">
        <v>412</v>
      </c>
    </row>
    <row r="5" spans="1:20" x14ac:dyDescent="0.25">
      <c r="B5" s="124" t="s">
        <v>463</v>
      </c>
      <c r="C5" s="393">
        <v>21117.283333333333</v>
      </c>
      <c r="D5" s="393">
        <v>22144.349206349205</v>
      </c>
      <c r="E5" s="393">
        <v>22452.015873015873</v>
      </c>
      <c r="F5" s="393">
        <v>22899.786885245903</v>
      </c>
      <c r="G5" s="393">
        <v>24158.125</v>
      </c>
      <c r="H5" s="393">
        <v>24629.629032258064</v>
      </c>
      <c r="I5" s="393">
        <v>24571.22950819672</v>
      </c>
      <c r="J5" s="393">
        <v>24664.725806451614</v>
      </c>
      <c r="K5" s="393">
        <v>24992.806451612902</v>
      </c>
      <c r="L5" s="393">
        <v>25610.634920634922</v>
      </c>
      <c r="M5" s="393">
        <v>25399.317460317459</v>
      </c>
      <c r="N5" s="393">
        <v>25677.931034482757</v>
      </c>
      <c r="O5" s="393">
        <v>26910.524590163935</v>
      </c>
      <c r="P5" s="393">
        <v>27314.126984126986</v>
      </c>
      <c r="Q5" s="393">
        <v>28141.333333333332</v>
      </c>
      <c r="S5" s="126">
        <f>Q5-P5</f>
        <v>827.2063492063462</v>
      </c>
      <c r="T5" s="127">
        <f>(Q5-P5)/P5</f>
        <v>3.0284927271776223E-2</v>
      </c>
    </row>
    <row r="6" spans="1:20" x14ac:dyDescent="0.25">
      <c r="B6" s="124" t="s">
        <v>90</v>
      </c>
      <c r="C6" s="393">
        <v>22438</v>
      </c>
      <c r="D6" s="393">
        <v>23313</v>
      </c>
      <c r="E6" s="393">
        <v>23757</v>
      </c>
      <c r="F6" s="393">
        <v>24500</v>
      </c>
      <c r="G6" s="393">
        <v>25558</v>
      </c>
      <c r="H6" s="393">
        <v>26145</v>
      </c>
      <c r="I6" s="393">
        <v>26276</v>
      </c>
      <c r="J6" s="393">
        <v>26500</v>
      </c>
      <c r="K6" s="393">
        <v>26826</v>
      </c>
      <c r="L6" s="393">
        <v>27375</v>
      </c>
      <c r="M6" s="393">
        <v>27500</v>
      </c>
      <c r="N6" s="393">
        <v>27838</v>
      </c>
      <c r="O6" s="393">
        <v>28500</v>
      </c>
      <c r="P6" s="393">
        <v>29085</v>
      </c>
      <c r="Q6" s="393">
        <v>29869</v>
      </c>
      <c r="S6" s="126">
        <f t="shared" ref="S6:S27" si="0">Q6-P6</f>
        <v>784</v>
      </c>
      <c r="T6" s="127">
        <f t="shared" ref="T6:T7" si="1">(Q6-P6)/P6</f>
        <v>2.6955475330926595E-2</v>
      </c>
    </row>
    <row r="7" spans="1:20" x14ac:dyDescent="0.25">
      <c r="B7" s="124" t="s">
        <v>69</v>
      </c>
      <c r="C7" s="393">
        <v>22056</v>
      </c>
      <c r="D7" s="393">
        <v>22888</v>
      </c>
      <c r="E7" s="393">
        <v>23367</v>
      </c>
      <c r="F7" s="393">
        <v>24043</v>
      </c>
      <c r="G7" s="393">
        <v>25165</v>
      </c>
      <c r="H7" s="393">
        <v>25806</v>
      </c>
      <c r="I7" s="393">
        <v>25882</v>
      </c>
      <c r="J7" s="393">
        <v>26095</v>
      </c>
      <c r="K7" s="393">
        <v>26472</v>
      </c>
      <c r="L7" s="393">
        <v>27011</v>
      </c>
      <c r="M7" s="393">
        <v>27215</v>
      </c>
      <c r="N7" s="393">
        <v>27615</v>
      </c>
      <c r="O7" s="393">
        <v>28195</v>
      </c>
      <c r="P7" s="393">
        <v>28759</v>
      </c>
      <c r="Q7" s="393">
        <v>29574</v>
      </c>
      <c r="S7" s="126">
        <f t="shared" si="0"/>
        <v>815</v>
      </c>
      <c r="T7" s="127">
        <f t="shared" si="1"/>
        <v>2.8338954761987552E-2</v>
      </c>
    </row>
    <row r="8" spans="1:20" x14ac:dyDescent="0.25">
      <c r="B8" s="80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S8" s="132"/>
      <c r="T8" s="133"/>
    </row>
    <row r="9" spans="1:20" x14ac:dyDescent="0.25">
      <c r="B9" s="2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S9" s="132"/>
      <c r="T9" s="133"/>
    </row>
    <row r="10" spans="1:20" x14ac:dyDescent="0.25">
      <c r="B10" s="176" t="s">
        <v>507</v>
      </c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S10" s="132"/>
      <c r="T10" s="133"/>
    </row>
    <row r="11" spans="1:20" x14ac:dyDescent="0.25">
      <c r="B11" s="193" t="s">
        <v>474</v>
      </c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393">
        <f t="shared" ref="M11:Q11" si="2">L119</f>
        <v>23043</v>
      </c>
      <c r="N11" s="393">
        <f t="shared" si="2"/>
        <v>24174</v>
      </c>
      <c r="O11" s="393">
        <f t="shared" si="2"/>
        <v>24347</v>
      </c>
      <c r="P11" s="393">
        <f t="shared" si="2"/>
        <v>24884</v>
      </c>
      <c r="Q11" s="393">
        <f t="shared" si="2"/>
        <v>25527</v>
      </c>
      <c r="S11" s="132"/>
      <c r="T11" s="133"/>
    </row>
    <row r="12" spans="1:20" x14ac:dyDescent="0.25">
      <c r="B12" s="193" t="s">
        <v>475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393">
        <f t="shared" ref="M12:Q12" si="3">L120</f>
        <v>26579</v>
      </c>
      <c r="N12" s="393">
        <f t="shared" si="3"/>
        <v>28000</v>
      </c>
      <c r="O12" s="393">
        <f t="shared" si="3"/>
        <v>28557</v>
      </c>
      <c r="P12" s="393">
        <f t="shared" si="3"/>
        <v>29973</v>
      </c>
      <c r="Q12" s="393">
        <f t="shared" si="3"/>
        <v>30295</v>
      </c>
      <c r="S12" s="132"/>
      <c r="T12" s="133"/>
    </row>
    <row r="13" spans="1:20" x14ac:dyDescent="0.25">
      <c r="B13" s="193" t="s">
        <v>476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393">
        <f t="shared" ref="M13:Q13" si="4">L121</f>
        <v>25600</v>
      </c>
      <c r="N13" s="393">
        <f t="shared" si="4"/>
        <v>25877</v>
      </c>
      <c r="O13" s="393">
        <f t="shared" si="4"/>
        <v>26856</v>
      </c>
      <c r="P13" s="393">
        <f t="shared" si="4"/>
        <v>26986</v>
      </c>
      <c r="Q13" s="393">
        <f t="shared" si="4"/>
        <v>28207</v>
      </c>
      <c r="S13" s="132"/>
      <c r="T13" s="133"/>
    </row>
    <row r="14" spans="1:20" x14ac:dyDescent="0.25">
      <c r="B14" s="193" t="s">
        <v>477</v>
      </c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393">
        <f t="shared" ref="M14:Q14" si="5">L122</f>
        <v>25709</v>
      </c>
      <c r="N14" s="393">
        <f t="shared" si="5"/>
        <v>26062</v>
      </c>
      <c r="O14" s="393">
        <f t="shared" si="5"/>
        <v>26836</v>
      </c>
      <c r="P14" s="393">
        <f t="shared" si="5"/>
        <v>27514</v>
      </c>
      <c r="Q14" s="393">
        <f t="shared" si="5"/>
        <v>28311</v>
      </c>
      <c r="S14" s="132"/>
      <c r="T14" s="133"/>
    </row>
    <row r="15" spans="1:20" x14ac:dyDescent="0.25">
      <c r="B15" s="193" t="s">
        <v>478</v>
      </c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393">
        <f t="shared" ref="M15:Q15" si="6">L123</f>
        <v>24890</v>
      </c>
      <c r="N15" s="393">
        <f t="shared" si="6"/>
        <v>24899</v>
      </c>
      <c r="O15" s="393">
        <f t="shared" si="6"/>
        <v>25425</v>
      </c>
      <c r="P15" s="393">
        <f t="shared" si="6"/>
        <v>25612</v>
      </c>
      <c r="Q15" s="393">
        <f t="shared" si="6"/>
        <v>26453</v>
      </c>
      <c r="S15" s="132"/>
      <c r="T15" s="133"/>
    </row>
    <row r="16" spans="1:20" x14ac:dyDescent="0.25">
      <c r="B16" s="193" t="s">
        <v>479</v>
      </c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393">
        <f t="shared" ref="M16:Q16" si="7">L124</f>
        <v>25255</v>
      </c>
      <c r="N16" s="393">
        <f t="shared" si="7"/>
        <v>25199</v>
      </c>
      <c r="O16" s="393">
        <f t="shared" si="7"/>
        <v>26079</v>
      </c>
      <c r="P16" s="393">
        <f t="shared" si="7"/>
        <v>26000</v>
      </c>
      <c r="Q16" s="393">
        <f t="shared" si="7"/>
        <v>27302</v>
      </c>
      <c r="S16" s="132"/>
      <c r="T16" s="133"/>
    </row>
    <row r="17" spans="1:20" x14ac:dyDescent="0.25">
      <c r="B17" s="193" t="s">
        <v>480</v>
      </c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393">
        <f t="shared" ref="M17:Q17" si="8">L125</f>
        <v>25056</v>
      </c>
      <c r="N17" s="393">
        <f t="shared" si="8"/>
        <v>25302</v>
      </c>
      <c r="O17" s="393">
        <f t="shared" si="8"/>
        <v>25998</v>
      </c>
      <c r="P17" s="393">
        <f t="shared" si="8"/>
        <v>26500</v>
      </c>
      <c r="Q17" s="393">
        <f t="shared" si="8"/>
        <v>27556</v>
      </c>
      <c r="S17" s="132"/>
      <c r="T17" s="133"/>
    </row>
    <row r="18" spans="1:20" x14ac:dyDescent="0.25">
      <c r="B18" s="193" t="s">
        <v>481</v>
      </c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393">
        <f t="shared" ref="M18:Q18" si="9">L126</f>
        <v>24342</v>
      </c>
      <c r="N18" s="393">
        <f t="shared" si="9"/>
        <v>24736</v>
      </c>
      <c r="O18" s="393">
        <f t="shared" si="9"/>
        <v>25803</v>
      </c>
      <c r="P18" s="393">
        <f t="shared" si="9"/>
        <v>25201</v>
      </c>
      <c r="Q18" s="393">
        <f t="shared" si="9"/>
        <v>26567</v>
      </c>
      <c r="S18" s="132"/>
      <c r="T18" s="133"/>
    </row>
    <row r="19" spans="1:20" x14ac:dyDescent="0.25">
      <c r="B19" s="193" t="s">
        <v>482</v>
      </c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393">
        <f t="shared" ref="M19:Q19" si="10">L127</f>
        <v>25507</v>
      </c>
      <c r="N19" s="393">
        <f t="shared" si="10"/>
        <v>26454</v>
      </c>
      <c r="O19" s="393">
        <f t="shared" si="10"/>
        <v>26428</v>
      </c>
      <c r="P19" s="393">
        <f t="shared" si="10"/>
        <v>28233</v>
      </c>
      <c r="Q19" s="393">
        <f t="shared" si="10"/>
        <v>27900</v>
      </c>
      <c r="S19" s="132"/>
      <c r="T19" s="133"/>
    </row>
    <row r="20" spans="1:20" x14ac:dyDescent="0.25">
      <c r="B20" s="124" t="s">
        <v>483</v>
      </c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394">
        <f t="shared" ref="M20:Q20" si="11">L128</f>
        <v>25109</v>
      </c>
      <c r="N20" s="394">
        <f t="shared" si="11"/>
        <v>25633.666666666668</v>
      </c>
      <c r="O20" s="394">
        <f t="shared" si="11"/>
        <v>26258.777777777777</v>
      </c>
      <c r="P20" s="394">
        <f t="shared" si="11"/>
        <v>26767</v>
      </c>
      <c r="Q20" s="394">
        <f t="shared" si="11"/>
        <v>27568.666666666668</v>
      </c>
      <c r="S20" s="132"/>
      <c r="T20" s="133"/>
    </row>
    <row r="21" spans="1:20" x14ac:dyDescent="0.25">
      <c r="B21" s="80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S21" s="132"/>
      <c r="T21" s="133"/>
    </row>
    <row r="22" spans="1:20" x14ac:dyDescent="0.25">
      <c r="S22" s="132"/>
    </row>
    <row r="23" spans="1:20" x14ac:dyDescent="0.25">
      <c r="A23" s="156" t="s">
        <v>269</v>
      </c>
      <c r="S23" s="132"/>
    </row>
    <row r="24" spans="1:20" x14ac:dyDescent="0.25">
      <c r="C24" s="38">
        <v>2004</v>
      </c>
      <c r="D24" s="38">
        <v>2005</v>
      </c>
      <c r="E24" s="38">
        <v>2006</v>
      </c>
      <c r="F24" s="38">
        <v>2007</v>
      </c>
      <c r="G24" s="38">
        <v>2008</v>
      </c>
      <c r="H24" s="38">
        <v>2009</v>
      </c>
      <c r="I24" s="38">
        <v>2010</v>
      </c>
      <c r="J24" s="38">
        <v>2011</v>
      </c>
      <c r="K24" s="38">
        <v>2012</v>
      </c>
      <c r="L24" s="38">
        <v>2013</v>
      </c>
      <c r="M24" s="38">
        <v>2014</v>
      </c>
      <c r="N24" s="38">
        <v>2015</v>
      </c>
      <c r="O24" s="38">
        <v>2016</v>
      </c>
      <c r="P24" s="38">
        <v>2017</v>
      </c>
      <c r="Q24" s="38">
        <v>2018</v>
      </c>
      <c r="S24" s="125" t="s">
        <v>411</v>
      </c>
      <c r="T24" s="125" t="s">
        <v>412</v>
      </c>
    </row>
    <row r="25" spans="1:20" x14ac:dyDescent="0.25">
      <c r="B25" s="124" t="s">
        <v>147</v>
      </c>
      <c r="C25" s="393">
        <v>20388.816666666666</v>
      </c>
      <c r="D25" s="393">
        <v>21049.344262295082</v>
      </c>
      <c r="E25" s="393">
        <v>21551.483870967742</v>
      </c>
      <c r="F25" s="393">
        <v>22016.189655172413</v>
      </c>
      <c r="G25" s="393">
        <v>23109.174603174604</v>
      </c>
      <c r="H25" s="393">
        <v>23539.421875</v>
      </c>
      <c r="I25" s="393">
        <v>23497.09375</v>
      </c>
      <c r="J25" s="393">
        <v>23382.476190476191</v>
      </c>
      <c r="K25" s="393">
        <v>23949.887096774193</v>
      </c>
      <c r="L25" s="393">
        <v>24637.20634920635</v>
      </c>
      <c r="M25" s="393">
        <v>24605.081967213115</v>
      </c>
      <c r="N25" s="393">
        <v>24550.271186440677</v>
      </c>
      <c r="O25" s="393">
        <v>25554.694915254237</v>
      </c>
      <c r="P25" s="393">
        <v>25936.047619047618</v>
      </c>
      <c r="Q25" s="393">
        <v>26723.305084745763</v>
      </c>
      <c r="S25" s="126">
        <f t="shared" si="0"/>
        <v>787.2574656981451</v>
      </c>
      <c r="T25" s="127">
        <f>(Q25-P25)/P25</f>
        <v>3.0353794736248774E-2</v>
      </c>
    </row>
    <row r="26" spans="1:20" x14ac:dyDescent="0.25">
      <c r="B26" s="124" t="s">
        <v>90</v>
      </c>
      <c r="C26" s="393">
        <v>22418</v>
      </c>
      <c r="D26" s="393">
        <v>23280</v>
      </c>
      <c r="E26" s="393">
        <v>23729</v>
      </c>
      <c r="F26" s="393">
        <v>24480</v>
      </c>
      <c r="G26" s="393">
        <v>25549</v>
      </c>
      <c r="H26" s="393">
        <v>26133</v>
      </c>
      <c r="I26" s="393">
        <v>26265</v>
      </c>
      <c r="J26" s="393">
        <v>26488</v>
      </c>
      <c r="K26" s="393">
        <v>26822</v>
      </c>
      <c r="L26" s="393">
        <v>27372</v>
      </c>
      <c r="M26" s="393">
        <v>27485</v>
      </c>
      <c r="N26" s="393">
        <v>27841</v>
      </c>
      <c r="O26" s="393">
        <v>28496</v>
      </c>
      <c r="P26" s="393">
        <v>29083</v>
      </c>
      <c r="Q26" s="393">
        <v>29872</v>
      </c>
      <c r="S26" s="126">
        <f t="shared" si="0"/>
        <v>789</v>
      </c>
      <c r="T26" s="127">
        <f t="shared" ref="T26:T27" si="12">(Q26-P26)/P26</f>
        <v>2.7129250765051748E-2</v>
      </c>
    </row>
    <row r="27" spans="1:20" x14ac:dyDescent="0.25">
      <c r="B27" s="124" t="s">
        <v>69</v>
      </c>
      <c r="C27" s="393">
        <v>22056</v>
      </c>
      <c r="D27" s="393">
        <v>22888</v>
      </c>
      <c r="E27" s="393">
        <v>23367</v>
      </c>
      <c r="F27" s="393">
        <v>24043</v>
      </c>
      <c r="G27" s="393">
        <v>25165</v>
      </c>
      <c r="H27" s="393">
        <v>25806</v>
      </c>
      <c r="I27" s="393">
        <v>25882</v>
      </c>
      <c r="J27" s="393">
        <v>26095</v>
      </c>
      <c r="K27" s="393">
        <v>26472</v>
      </c>
      <c r="L27" s="393">
        <v>27011</v>
      </c>
      <c r="M27" s="393">
        <v>27215</v>
      </c>
      <c r="N27" s="393">
        <v>27615</v>
      </c>
      <c r="O27" s="393">
        <v>28195</v>
      </c>
      <c r="P27" s="393">
        <v>28759</v>
      </c>
      <c r="Q27" s="393">
        <v>29574</v>
      </c>
      <c r="S27" s="126">
        <f t="shared" si="0"/>
        <v>815</v>
      </c>
      <c r="T27" s="127">
        <f t="shared" si="12"/>
        <v>2.8338954761987552E-2</v>
      </c>
    </row>
    <row r="28" spans="1:20" x14ac:dyDescent="0.25">
      <c r="B28" s="80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S28" s="132"/>
      <c r="T28" s="133"/>
    </row>
    <row r="29" spans="1:20" x14ac:dyDescent="0.25">
      <c r="B29" s="124" t="s">
        <v>507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S29" s="132"/>
      <c r="T29" s="133"/>
    </row>
    <row r="30" spans="1:20" x14ac:dyDescent="0.25">
      <c r="B30" s="193" t="s">
        <v>474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393">
        <f t="shared" ref="M30:Q39" si="13">L211</f>
        <v>23277</v>
      </c>
      <c r="N30" s="393">
        <f t="shared" si="13"/>
        <v>24545</v>
      </c>
      <c r="O30" s="393">
        <f t="shared" si="13"/>
        <v>25000</v>
      </c>
      <c r="P30" s="393">
        <f t="shared" si="13"/>
        <v>25165</v>
      </c>
      <c r="Q30" s="393">
        <f t="shared" si="13"/>
        <v>25791</v>
      </c>
      <c r="S30" s="132"/>
      <c r="T30" s="133"/>
    </row>
    <row r="31" spans="1:20" x14ac:dyDescent="0.25">
      <c r="B31" s="193" t="s">
        <v>475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393">
        <f t="shared" si="13"/>
        <v>26888</v>
      </c>
      <c r="N31" s="393">
        <f t="shared" si="13"/>
        <v>27240</v>
      </c>
      <c r="O31" s="393">
        <f t="shared" si="13"/>
        <v>28557</v>
      </c>
      <c r="P31" s="393">
        <f t="shared" si="13"/>
        <v>29614</v>
      </c>
      <c r="Q31" s="393">
        <f t="shared" si="13"/>
        <v>30319</v>
      </c>
      <c r="S31" s="132"/>
      <c r="T31" s="133"/>
    </row>
    <row r="32" spans="1:20" x14ac:dyDescent="0.25">
      <c r="B32" s="193" t="s">
        <v>476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393">
        <f t="shared" si="13"/>
        <v>25659</v>
      </c>
      <c r="N32" s="393">
        <f t="shared" si="13"/>
        <v>25737</v>
      </c>
      <c r="O32" s="393">
        <f t="shared" si="13"/>
        <v>26269</v>
      </c>
      <c r="P32" s="393">
        <f t="shared" si="13"/>
        <v>26335</v>
      </c>
      <c r="Q32" s="393">
        <f t="shared" si="13"/>
        <v>27501</v>
      </c>
      <c r="S32" s="132"/>
      <c r="T32" s="133"/>
    </row>
    <row r="33" spans="1:20" x14ac:dyDescent="0.25">
      <c r="B33" s="193" t="s">
        <v>477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393">
        <f t="shared" si="13"/>
        <v>25857</v>
      </c>
      <c r="N33" s="393">
        <f t="shared" si="13"/>
        <v>27186</v>
      </c>
      <c r="O33" s="393">
        <f t="shared" si="13"/>
        <v>27510</v>
      </c>
      <c r="P33" s="393">
        <f t="shared" si="13"/>
        <v>28377</v>
      </c>
      <c r="Q33" s="393">
        <f t="shared" si="13"/>
        <v>29056</v>
      </c>
      <c r="S33" s="132"/>
      <c r="T33" s="133"/>
    </row>
    <row r="34" spans="1:20" x14ac:dyDescent="0.25">
      <c r="B34" s="193" t="s">
        <v>478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393">
        <f t="shared" si="13"/>
        <v>23786</v>
      </c>
      <c r="N34" s="393">
        <f t="shared" si="13"/>
        <v>23961</v>
      </c>
      <c r="O34" s="393">
        <f t="shared" si="13"/>
        <v>24681</v>
      </c>
      <c r="P34" s="393">
        <f t="shared" si="13"/>
        <v>24620</v>
      </c>
      <c r="Q34" s="393">
        <f t="shared" si="13"/>
        <v>25720</v>
      </c>
      <c r="S34" s="132"/>
      <c r="T34" s="133"/>
    </row>
    <row r="35" spans="1:20" x14ac:dyDescent="0.25">
      <c r="B35" s="193" t="s">
        <v>479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393">
        <f t="shared" si="13"/>
        <v>25228</v>
      </c>
      <c r="N35" s="393">
        <f t="shared" si="13"/>
        <v>25046</v>
      </c>
      <c r="O35" s="393">
        <f t="shared" si="13"/>
        <v>25540</v>
      </c>
      <c r="P35" s="393">
        <f t="shared" si="13"/>
        <v>25695</v>
      </c>
      <c r="Q35" s="393">
        <f t="shared" si="13"/>
        <v>26451</v>
      </c>
      <c r="S35" s="132"/>
      <c r="T35" s="133"/>
    </row>
    <row r="36" spans="1:20" x14ac:dyDescent="0.25">
      <c r="B36" s="193" t="s">
        <v>480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393">
        <f t="shared" si="13"/>
        <v>24065</v>
      </c>
      <c r="N36" s="393">
        <f t="shared" si="13"/>
        <v>24194</v>
      </c>
      <c r="O36" s="393">
        <f t="shared" si="13"/>
        <v>25220</v>
      </c>
      <c r="P36" s="393">
        <f t="shared" si="13"/>
        <v>25560</v>
      </c>
      <c r="Q36" s="393">
        <f t="shared" si="13"/>
        <v>26305</v>
      </c>
      <c r="S36" s="132"/>
      <c r="T36" s="133"/>
    </row>
    <row r="37" spans="1:20" x14ac:dyDescent="0.25">
      <c r="B37" s="193" t="s">
        <v>481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393">
        <f t="shared" si="13"/>
        <v>23289</v>
      </c>
      <c r="N37" s="393">
        <f t="shared" si="13"/>
        <v>23927</v>
      </c>
      <c r="O37" s="393">
        <f t="shared" si="13"/>
        <v>24867</v>
      </c>
      <c r="P37" s="393">
        <f t="shared" si="13"/>
        <v>24167</v>
      </c>
      <c r="Q37" s="393">
        <f t="shared" si="13"/>
        <v>25947</v>
      </c>
      <c r="S37" s="132"/>
      <c r="T37" s="133"/>
    </row>
    <row r="38" spans="1:20" x14ac:dyDescent="0.25">
      <c r="B38" s="193" t="s">
        <v>482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393">
        <f t="shared" si="13"/>
        <v>23983</v>
      </c>
      <c r="N38" s="393">
        <f t="shared" si="13"/>
        <v>24403</v>
      </c>
      <c r="O38" s="393">
        <f t="shared" si="13"/>
        <v>24830</v>
      </c>
      <c r="P38" s="393">
        <f t="shared" si="13"/>
        <v>25823</v>
      </c>
      <c r="Q38" s="393">
        <f t="shared" si="13"/>
        <v>25896</v>
      </c>
      <c r="S38" s="132"/>
      <c r="T38" s="133"/>
    </row>
    <row r="39" spans="1:20" x14ac:dyDescent="0.25">
      <c r="B39" s="124" t="s">
        <v>484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394">
        <f t="shared" si="13"/>
        <v>24670.222222222223</v>
      </c>
      <c r="N39" s="394">
        <f t="shared" si="13"/>
        <v>25137.666666666668</v>
      </c>
      <c r="O39" s="394">
        <f t="shared" si="13"/>
        <v>25830.444444444445</v>
      </c>
      <c r="P39" s="394">
        <f t="shared" si="13"/>
        <v>26150.666666666668</v>
      </c>
      <c r="Q39" s="394">
        <f t="shared" si="13"/>
        <v>26998.444444444445</v>
      </c>
      <c r="S39" s="132"/>
      <c r="T39" s="133"/>
    </row>
    <row r="40" spans="1:20" x14ac:dyDescent="0.25">
      <c r="B40" s="80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S40" s="132"/>
      <c r="T40" s="133"/>
    </row>
    <row r="43" spans="1:20" x14ac:dyDescent="0.25">
      <c r="A43" s="156" t="s">
        <v>263</v>
      </c>
    </row>
    <row r="44" spans="1:20" x14ac:dyDescent="0.25">
      <c r="A44" s="2"/>
      <c r="B44" s="249" t="s">
        <v>264</v>
      </c>
    </row>
    <row r="45" spans="1:20" x14ac:dyDescent="0.25">
      <c r="A45" s="2"/>
      <c r="B45" s="249" t="s">
        <v>265</v>
      </c>
    </row>
    <row r="46" spans="1:20" x14ac:dyDescent="0.25">
      <c r="A46" s="2"/>
      <c r="B46" s="249" t="s">
        <v>266</v>
      </c>
    </row>
    <row r="48" spans="1:20" x14ac:dyDescent="0.25">
      <c r="A48" s="195" t="s">
        <v>92</v>
      </c>
      <c r="B48" s="38">
        <v>2004</v>
      </c>
      <c r="C48" s="38">
        <v>2005</v>
      </c>
      <c r="D48" s="38">
        <v>2006</v>
      </c>
      <c r="E48" s="38">
        <v>2007</v>
      </c>
      <c r="F48" s="38">
        <v>2008</v>
      </c>
      <c r="G48" s="38">
        <v>2009</v>
      </c>
      <c r="H48" s="38">
        <v>2010</v>
      </c>
      <c r="I48" s="38">
        <v>2011</v>
      </c>
      <c r="J48" s="38">
        <v>2012</v>
      </c>
      <c r="K48" s="38">
        <v>2013</v>
      </c>
      <c r="L48" s="38">
        <v>2014</v>
      </c>
      <c r="M48" s="38">
        <v>2015</v>
      </c>
      <c r="N48" s="38">
        <v>2016</v>
      </c>
      <c r="O48" s="38">
        <v>2017</v>
      </c>
      <c r="P48" s="38">
        <v>2018</v>
      </c>
    </row>
    <row r="49" spans="1:16" x14ac:dyDescent="0.25">
      <c r="A49" s="140" t="s">
        <v>35</v>
      </c>
      <c r="B49" s="154">
        <v>20574</v>
      </c>
      <c r="C49" s="154">
        <v>22899</v>
      </c>
      <c r="D49" s="154">
        <v>22450</v>
      </c>
      <c r="E49" s="154">
        <v>21961</v>
      </c>
      <c r="F49" s="154">
        <v>24291</v>
      </c>
      <c r="G49" s="154">
        <v>23965</v>
      </c>
      <c r="H49" s="154">
        <v>24685</v>
      </c>
      <c r="I49" s="154">
        <v>24719</v>
      </c>
      <c r="J49" s="154">
        <v>25259</v>
      </c>
      <c r="K49" s="154">
        <v>25349</v>
      </c>
      <c r="L49" s="154">
        <v>25660</v>
      </c>
      <c r="M49" s="154">
        <v>26694</v>
      </c>
      <c r="N49" s="154">
        <v>27832</v>
      </c>
      <c r="O49" s="154">
        <v>30031</v>
      </c>
      <c r="P49" s="154">
        <v>29694</v>
      </c>
    </row>
    <row r="50" spans="1:16" x14ac:dyDescent="0.25">
      <c r="A50" s="140" t="s">
        <v>41</v>
      </c>
      <c r="B50" s="154">
        <v>19370</v>
      </c>
      <c r="C50" s="154">
        <v>19436</v>
      </c>
      <c r="D50" s="154">
        <v>20018</v>
      </c>
      <c r="E50" s="154">
        <v>19595</v>
      </c>
      <c r="F50" s="154">
        <v>20173</v>
      </c>
      <c r="G50" s="154">
        <v>22235</v>
      </c>
      <c r="H50" s="154">
        <v>21214</v>
      </c>
      <c r="I50" s="154">
        <v>21020</v>
      </c>
      <c r="J50" s="154">
        <v>21049</v>
      </c>
      <c r="K50" s="154">
        <v>21690</v>
      </c>
      <c r="L50" s="154">
        <v>23291</v>
      </c>
      <c r="M50" s="154">
        <v>23923</v>
      </c>
      <c r="N50" s="154">
        <v>24258</v>
      </c>
      <c r="O50" s="154">
        <v>24664</v>
      </c>
      <c r="P50" s="154">
        <v>25366</v>
      </c>
    </row>
    <row r="51" spans="1:16" x14ac:dyDescent="0.25">
      <c r="A51" s="140" t="s">
        <v>42</v>
      </c>
      <c r="B51" s="154">
        <v>20733</v>
      </c>
      <c r="C51" s="154">
        <v>21569</v>
      </c>
      <c r="D51" s="154">
        <v>22144</v>
      </c>
      <c r="E51" s="154">
        <v>23593</v>
      </c>
      <c r="F51" s="154">
        <v>23885</v>
      </c>
      <c r="G51" s="154">
        <v>25164</v>
      </c>
      <c r="H51" s="154">
        <v>24340</v>
      </c>
      <c r="I51" s="154">
        <v>23720</v>
      </c>
      <c r="J51" s="154">
        <v>24107</v>
      </c>
      <c r="K51" s="154">
        <v>24826</v>
      </c>
      <c r="L51" s="154">
        <v>25450</v>
      </c>
      <c r="M51" s="154">
        <v>25212</v>
      </c>
      <c r="N51" s="154">
        <v>26444</v>
      </c>
      <c r="O51" s="154">
        <v>26056</v>
      </c>
      <c r="P51" s="154">
        <v>28431</v>
      </c>
    </row>
    <row r="52" spans="1:16" x14ac:dyDescent="0.25">
      <c r="A52" s="140" t="s">
        <v>24</v>
      </c>
      <c r="B52" s="154">
        <v>20772</v>
      </c>
      <c r="C52" s="154">
        <v>21265</v>
      </c>
      <c r="D52" s="154">
        <v>22208</v>
      </c>
      <c r="E52" s="154">
        <v>22225</v>
      </c>
      <c r="F52" s="154">
        <v>22846</v>
      </c>
      <c r="G52" s="154">
        <v>23666</v>
      </c>
      <c r="H52" s="154">
        <v>23868</v>
      </c>
      <c r="I52" s="154">
        <v>24042</v>
      </c>
      <c r="J52" s="154">
        <v>24036</v>
      </c>
      <c r="K52" s="154">
        <v>24397</v>
      </c>
      <c r="L52" s="154">
        <v>25014</v>
      </c>
      <c r="M52" s="154">
        <v>25049</v>
      </c>
      <c r="N52" s="154">
        <v>25994</v>
      </c>
      <c r="O52" s="154">
        <v>26738</v>
      </c>
      <c r="P52" s="154">
        <v>27954</v>
      </c>
    </row>
    <row r="53" spans="1:16" x14ac:dyDescent="0.25">
      <c r="A53" s="140" t="s">
        <v>49</v>
      </c>
      <c r="B53" s="154">
        <v>22884</v>
      </c>
      <c r="C53" s="154">
        <v>24754</v>
      </c>
      <c r="D53" s="154">
        <v>23184</v>
      </c>
      <c r="E53" s="154">
        <v>23548</v>
      </c>
      <c r="F53" s="154">
        <v>26078</v>
      </c>
      <c r="G53" s="154">
        <v>28239</v>
      </c>
      <c r="H53" s="154">
        <v>27531</v>
      </c>
      <c r="I53" s="154">
        <v>27190</v>
      </c>
      <c r="J53" s="154">
        <v>26636</v>
      </c>
      <c r="K53" s="154">
        <v>27502</v>
      </c>
      <c r="L53" s="154">
        <v>27656</v>
      </c>
      <c r="M53" s="154">
        <v>27466</v>
      </c>
      <c r="N53" s="154">
        <v>30372</v>
      </c>
      <c r="O53" s="154">
        <v>30294</v>
      </c>
      <c r="P53" s="154">
        <v>29642</v>
      </c>
    </row>
    <row r="54" spans="1:16" x14ac:dyDescent="0.25">
      <c r="A54" s="140" t="s">
        <v>32</v>
      </c>
      <c r="B54" s="154">
        <v>19632</v>
      </c>
      <c r="C54" s="154">
        <v>19643</v>
      </c>
      <c r="D54" s="154">
        <v>20969</v>
      </c>
      <c r="E54" s="154">
        <v>23017</v>
      </c>
      <c r="F54" s="154">
        <v>21816</v>
      </c>
      <c r="G54" s="154">
        <v>23654</v>
      </c>
      <c r="H54" s="154">
        <v>23548</v>
      </c>
      <c r="I54" s="154" t="s">
        <v>119</v>
      </c>
      <c r="J54" s="154">
        <v>25786</v>
      </c>
      <c r="K54" s="154">
        <v>23216</v>
      </c>
      <c r="L54" s="154">
        <v>23757</v>
      </c>
      <c r="M54" s="154">
        <v>22512</v>
      </c>
      <c r="N54" s="154">
        <v>24659</v>
      </c>
      <c r="O54" s="154">
        <v>23587</v>
      </c>
      <c r="P54" s="154">
        <v>24925</v>
      </c>
    </row>
    <row r="55" spans="1:16" x14ac:dyDescent="0.25">
      <c r="A55" s="140" t="s">
        <v>56</v>
      </c>
      <c r="B55" s="154">
        <v>17863</v>
      </c>
      <c r="C55" s="154">
        <v>18272</v>
      </c>
      <c r="D55" s="154">
        <v>18772</v>
      </c>
      <c r="E55" s="154">
        <v>20875</v>
      </c>
      <c r="F55" s="154">
        <v>20151</v>
      </c>
      <c r="G55" s="154">
        <v>20364</v>
      </c>
      <c r="H55" s="154">
        <v>20373</v>
      </c>
      <c r="I55" s="154">
        <v>20444</v>
      </c>
      <c r="J55" s="154">
        <v>20494</v>
      </c>
      <c r="K55" s="154">
        <v>20915</v>
      </c>
      <c r="L55" s="154">
        <v>20719</v>
      </c>
      <c r="M55" s="154">
        <v>20376</v>
      </c>
      <c r="N55" s="154">
        <v>21837</v>
      </c>
      <c r="O55" s="154">
        <v>21089</v>
      </c>
      <c r="P55" s="154">
        <v>21523</v>
      </c>
    </row>
    <row r="56" spans="1:16" x14ac:dyDescent="0.25">
      <c r="A56" s="140" t="s">
        <v>2</v>
      </c>
      <c r="B56" s="154">
        <v>27401</v>
      </c>
      <c r="C56" s="154">
        <v>26716</v>
      </c>
      <c r="D56" s="154">
        <v>27900</v>
      </c>
      <c r="E56" s="154">
        <v>27989</v>
      </c>
      <c r="F56" s="154">
        <v>28977</v>
      </c>
      <c r="G56" s="154">
        <v>30391</v>
      </c>
      <c r="H56" s="154">
        <v>30237</v>
      </c>
      <c r="I56" s="154">
        <v>29633</v>
      </c>
      <c r="J56" s="154">
        <v>29423</v>
      </c>
      <c r="K56" s="154">
        <v>32028</v>
      </c>
      <c r="L56" s="154">
        <v>30829</v>
      </c>
      <c r="M56" s="154" t="s">
        <v>119</v>
      </c>
      <c r="N56" s="154">
        <v>30984</v>
      </c>
      <c r="O56" s="154">
        <v>33752</v>
      </c>
      <c r="P56" s="154">
        <v>34061</v>
      </c>
    </row>
    <row r="57" spans="1:16" x14ac:dyDescent="0.25">
      <c r="A57" s="140" t="s">
        <v>45</v>
      </c>
      <c r="B57" s="154">
        <v>22040</v>
      </c>
      <c r="C57" s="154">
        <v>22163</v>
      </c>
      <c r="D57" s="154">
        <v>23211</v>
      </c>
      <c r="E57" s="154">
        <v>23320</v>
      </c>
      <c r="F57" s="154">
        <v>26310</v>
      </c>
      <c r="G57" s="154">
        <v>26092</v>
      </c>
      <c r="H57" s="154">
        <v>25935</v>
      </c>
      <c r="I57" s="154">
        <v>24880</v>
      </c>
      <c r="J57" s="154">
        <v>26818</v>
      </c>
      <c r="K57" s="154">
        <v>27142</v>
      </c>
      <c r="L57" s="154">
        <v>28266</v>
      </c>
      <c r="M57" s="154">
        <v>29171</v>
      </c>
      <c r="N57" s="154">
        <v>30678</v>
      </c>
      <c r="O57" s="154">
        <v>29428</v>
      </c>
      <c r="P57" s="154">
        <v>29557</v>
      </c>
    </row>
    <row r="58" spans="1:16" x14ac:dyDescent="0.25">
      <c r="A58" s="140" t="s">
        <v>16</v>
      </c>
      <c r="B58" s="154">
        <v>19253</v>
      </c>
      <c r="C58" s="154">
        <v>21479</v>
      </c>
      <c r="D58" s="154">
        <v>23120</v>
      </c>
      <c r="E58" s="154">
        <v>22499</v>
      </c>
      <c r="F58" s="154">
        <v>24583</v>
      </c>
      <c r="G58" s="154">
        <v>23054</v>
      </c>
      <c r="H58" s="154">
        <v>23437</v>
      </c>
      <c r="I58" s="154">
        <v>23926</v>
      </c>
      <c r="J58" s="154">
        <v>22867</v>
      </c>
      <c r="K58" s="154">
        <v>24565</v>
      </c>
      <c r="L58" s="154">
        <v>24158</v>
      </c>
      <c r="M58" s="154">
        <v>26601</v>
      </c>
      <c r="N58" s="154">
        <v>26140</v>
      </c>
      <c r="O58" s="154">
        <v>27851</v>
      </c>
      <c r="P58" s="154">
        <v>26967</v>
      </c>
    </row>
    <row r="59" spans="1:16" x14ac:dyDescent="0.25">
      <c r="A59" s="140" t="s">
        <v>50</v>
      </c>
      <c r="B59" s="154">
        <v>20952</v>
      </c>
      <c r="C59" s="154">
        <v>22696</v>
      </c>
      <c r="D59" s="154">
        <v>24093</v>
      </c>
      <c r="E59" s="154">
        <v>23507</v>
      </c>
      <c r="F59" s="154">
        <v>25094</v>
      </c>
      <c r="G59" s="154">
        <v>25338</v>
      </c>
      <c r="H59" s="154">
        <v>25463</v>
      </c>
      <c r="I59" s="154">
        <v>25404</v>
      </c>
      <c r="J59" s="154">
        <v>25177</v>
      </c>
      <c r="K59" s="154">
        <v>26991</v>
      </c>
      <c r="L59" s="154">
        <v>27112</v>
      </c>
      <c r="M59" s="154">
        <v>27584</v>
      </c>
      <c r="N59" s="154">
        <v>28462</v>
      </c>
      <c r="O59" s="154">
        <v>27279</v>
      </c>
      <c r="P59" s="154">
        <v>29661</v>
      </c>
    </row>
    <row r="60" spans="1:16" x14ac:dyDescent="0.25">
      <c r="A60" s="140" t="s">
        <v>33</v>
      </c>
      <c r="B60" s="154">
        <v>20279</v>
      </c>
      <c r="C60" s="154">
        <v>22231</v>
      </c>
      <c r="D60" s="154">
        <v>22105</v>
      </c>
      <c r="E60" s="154">
        <v>21893</v>
      </c>
      <c r="F60" s="154">
        <v>23413</v>
      </c>
      <c r="G60" s="154">
        <v>23309</v>
      </c>
      <c r="H60" s="154">
        <v>23879</v>
      </c>
      <c r="I60" s="154">
        <v>24226</v>
      </c>
      <c r="J60" s="154">
        <v>23890</v>
      </c>
      <c r="K60" s="154">
        <v>24340</v>
      </c>
      <c r="L60" s="154">
        <v>24163</v>
      </c>
      <c r="M60" s="154">
        <v>25731</v>
      </c>
      <c r="N60" s="154">
        <v>25775</v>
      </c>
      <c r="O60" s="154">
        <v>25843</v>
      </c>
      <c r="P60" s="154">
        <v>26070</v>
      </c>
    </row>
    <row r="61" spans="1:16" x14ac:dyDescent="0.25">
      <c r="A61" s="140" t="s">
        <v>26</v>
      </c>
      <c r="B61" s="154">
        <v>21436</v>
      </c>
      <c r="C61" s="154">
        <v>22614</v>
      </c>
      <c r="D61" s="154">
        <v>22505</v>
      </c>
      <c r="E61" s="154">
        <v>21672</v>
      </c>
      <c r="F61" s="154">
        <v>22753</v>
      </c>
      <c r="G61" s="154">
        <v>23506</v>
      </c>
      <c r="H61" s="154">
        <v>23311</v>
      </c>
      <c r="I61" s="154">
        <v>24986</v>
      </c>
      <c r="J61" s="154">
        <v>24825</v>
      </c>
      <c r="K61" s="154">
        <v>26055</v>
      </c>
      <c r="L61" s="154">
        <v>25090</v>
      </c>
      <c r="M61" s="154">
        <v>26913</v>
      </c>
      <c r="N61" s="154">
        <v>27969</v>
      </c>
      <c r="O61" s="154">
        <v>28412</v>
      </c>
      <c r="P61" s="154">
        <v>28927</v>
      </c>
    </row>
    <row r="62" spans="1:16" x14ac:dyDescent="0.25">
      <c r="A62" s="140" t="s">
        <v>31</v>
      </c>
      <c r="B62" s="154">
        <v>22081</v>
      </c>
      <c r="C62" s="154">
        <v>23769</v>
      </c>
      <c r="D62" s="154">
        <v>23350</v>
      </c>
      <c r="E62" s="154">
        <v>21372</v>
      </c>
      <c r="F62" s="154">
        <v>24816</v>
      </c>
      <c r="G62" s="154">
        <v>26529</v>
      </c>
      <c r="H62" s="154">
        <v>26413</v>
      </c>
      <c r="I62" s="154">
        <v>26274</v>
      </c>
      <c r="J62" s="154">
        <v>27211</v>
      </c>
      <c r="K62" s="154">
        <v>26481</v>
      </c>
      <c r="L62" s="154">
        <v>27442</v>
      </c>
      <c r="M62" s="154">
        <v>28279</v>
      </c>
      <c r="N62" s="154">
        <v>28376</v>
      </c>
      <c r="O62" s="154">
        <v>28633</v>
      </c>
      <c r="P62" s="154">
        <v>31991</v>
      </c>
    </row>
    <row r="63" spans="1:16" x14ac:dyDescent="0.25">
      <c r="A63" s="140" t="s">
        <v>37</v>
      </c>
      <c r="B63" s="154">
        <v>23784</v>
      </c>
      <c r="C63" s="154">
        <v>25453</v>
      </c>
      <c r="D63" s="154">
        <v>23622</v>
      </c>
      <c r="E63" s="154">
        <v>25597</v>
      </c>
      <c r="F63" s="154">
        <v>28442</v>
      </c>
      <c r="G63" s="154">
        <v>29333</v>
      </c>
      <c r="H63" s="154">
        <v>29491</v>
      </c>
      <c r="I63" s="154">
        <v>28501</v>
      </c>
      <c r="J63" s="154" t="s">
        <v>119</v>
      </c>
      <c r="K63" s="154" t="s">
        <v>119</v>
      </c>
      <c r="L63" s="154">
        <v>28688</v>
      </c>
      <c r="M63" s="154">
        <v>26804</v>
      </c>
      <c r="N63" s="154">
        <v>31058</v>
      </c>
      <c r="O63" s="154">
        <v>31356</v>
      </c>
      <c r="P63" s="154">
        <v>30882</v>
      </c>
    </row>
    <row r="64" spans="1:16" x14ac:dyDescent="0.25">
      <c r="A64" s="140" t="s">
        <v>27</v>
      </c>
      <c r="B64" s="154">
        <v>19191</v>
      </c>
      <c r="C64" s="154">
        <v>20000</v>
      </c>
      <c r="D64" s="154">
        <v>20850</v>
      </c>
      <c r="E64" s="154">
        <v>21892</v>
      </c>
      <c r="F64" s="154">
        <v>23057</v>
      </c>
      <c r="G64" s="154">
        <v>21949</v>
      </c>
      <c r="H64" s="154">
        <v>22265</v>
      </c>
      <c r="I64" s="154">
        <v>23196</v>
      </c>
      <c r="J64" s="154">
        <v>23950</v>
      </c>
      <c r="K64" s="154">
        <v>24347</v>
      </c>
      <c r="L64" s="154">
        <v>24882</v>
      </c>
      <c r="M64" s="154">
        <v>25635</v>
      </c>
      <c r="N64" s="154">
        <v>26845</v>
      </c>
      <c r="O64" s="154">
        <v>27258</v>
      </c>
      <c r="P64" s="154">
        <v>27295</v>
      </c>
    </row>
    <row r="65" spans="1:16" x14ac:dyDescent="0.25">
      <c r="A65" s="140" t="s">
        <v>57</v>
      </c>
      <c r="B65" s="154" t="s">
        <v>119</v>
      </c>
      <c r="C65" s="154">
        <v>19032</v>
      </c>
      <c r="D65" s="154">
        <v>19334</v>
      </c>
      <c r="E65" s="154">
        <v>19764</v>
      </c>
      <c r="F65" s="154">
        <v>20662</v>
      </c>
      <c r="G65" s="154">
        <v>21960</v>
      </c>
      <c r="H65" s="154">
        <v>21344</v>
      </c>
      <c r="I65" s="154">
        <v>22227</v>
      </c>
      <c r="J65" s="154">
        <v>23186</v>
      </c>
      <c r="K65" s="154">
        <v>24336</v>
      </c>
      <c r="L65" s="154">
        <v>24102</v>
      </c>
      <c r="M65" s="154" t="s">
        <v>119</v>
      </c>
      <c r="N65" s="154">
        <v>25017</v>
      </c>
      <c r="O65" s="154">
        <v>24468</v>
      </c>
      <c r="P65" s="154">
        <v>25569</v>
      </c>
    </row>
    <row r="66" spans="1:16" x14ac:dyDescent="0.25">
      <c r="A66" s="140" t="s">
        <v>17</v>
      </c>
      <c r="B66" s="154">
        <v>21726</v>
      </c>
      <c r="C66" s="154">
        <v>21564</v>
      </c>
      <c r="D66" s="154">
        <v>21729</v>
      </c>
      <c r="E66" s="154">
        <v>21584</v>
      </c>
      <c r="F66" s="154">
        <v>23041</v>
      </c>
      <c r="G66" s="154">
        <v>23027</v>
      </c>
      <c r="H66" s="154">
        <v>23340</v>
      </c>
      <c r="I66" s="154">
        <v>23967</v>
      </c>
      <c r="J66" s="154">
        <v>24148</v>
      </c>
      <c r="K66" s="154">
        <v>25853</v>
      </c>
      <c r="L66" s="154">
        <v>24892</v>
      </c>
      <c r="M66" s="154">
        <v>25124</v>
      </c>
      <c r="N66" s="154">
        <v>26765</v>
      </c>
      <c r="O66" s="154">
        <v>26103</v>
      </c>
      <c r="P66" s="154">
        <v>26375</v>
      </c>
    </row>
    <row r="67" spans="1:16" x14ac:dyDescent="0.25">
      <c r="A67" s="140" t="s">
        <v>38</v>
      </c>
      <c r="B67" s="154">
        <v>21284</v>
      </c>
      <c r="C67" s="154">
        <v>21692</v>
      </c>
      <c r="D67" s="154">
        <v>22048</v>
      </c>
      <c r="E67" s="154">
        <v>22968</v>
      </c>
      <c r="F67" s="154">
        <v>24048</v>
      </c>
      <c r="G67" s="154">
        <v>25457</v>
      </c>
      <c r="H67" s="154">
        <v>23813</v>
      </c>
      <c r="I67" s="154">
        <v>24368</v>
      </c>
      <c r="J67" s="154">
        <v>26100</v>
      </c>
      <c r="K67" s="154">
        <v>27475</v>
      </c>
      <c r="L67" s="154">
        <v>26283</v>
      </c>
      <c r="M67" s="154">
        <v>26232</v>
      </c>
      <c r="N67" s="154">
        <v>26940</v>
      </c>
      <c r="O67" s="154">
        <v>26863</v>
      </c>
      <c r="P67" s="154">
        <v>27622</v>
      </c>
    </row>
    <row r="68" spans="1:16" x14ac:dyDescent="0.25">
      <c r="A68" s="140" t="s">
        <v>46</v>
      </c>
      <c r="B68" s="154">
        <v>21133</v>
      </c>
      <c r="C68" s="154">
        <v>23149</v>
      </c>
      <c r="D68" s="154">
        <v>21659</v>
      </c>
      <c r="E68" s="154">
        <v>24725</v>
      </c>
      <c r="F68" s="154">
        <v>25014</v>
      </c>
      <c r="G68" s="154">
        <v>25074</v>
      </c>
      <c r="H68" s="154">
        <v>23541</v>
      </c>
      <c r="I68" s="154">
        <v>25034</v>
      </c>
      <c r="J68" s="154">
        <v>26256</v>
      </c>
      <c r="K68" s="154">
        <v>26379</v>
      </c>
      <c r="L68" s="154">
        <v>26022</v>
      </c>
      <c r="M68" s="154">
        <v>26693</v>
      </c>
      <c r="N68" s="154">
        <v>27746</v>
      </c>
      <c r="O68" s="154">
        <v>27680</v>
      </c>
      <c r="P68" s="154">
        <v>29073</v>
      </c>
    </row>
    <row r="69" spans="1:16" x14ac:dyDescent="0.25">
      <c r="A69" s="140" t="s">
        <v>51</v>
      </c>
      <c r="B69" s="154">
        <v>23961</v>
      </c>
      <c r="C69" s="154">
        <v>25403</v>
      </c>
      <c r="D69" s="154">
        <v>24897</v>
      </c>
      <c r="E69" s="154">
        <v>25574</v>
      </c>
      <c r="F69" s="154">
        <v>27521</v>
      </c>
      <c r="G69" s="154" t="s">
        <v>119</v>
      </c>
      <c r="H69" s="154">
        <v>28645</v>
      </c>
      <c r="I69" s="154">
        <v>29942</v>
      </c>
      <c r="J69" s="154">
        <v>30801</v>
      </c>
      <c r="K69" s="154">
        <v>29352</v>
      </c>
      <c r="L69" s="154">
        <v>30000</v>
      </c>
      <c r="M69" s="154" t="s">
        <v>119</v>
      </c>
      <c r="N69" s="154">
        <v>33032</v>
      </c>
      <c r="O69" s="154">
        <v>36117</v>
      </c>
      <c r="P69" s="154">
        <v>34376</v>
      </c>
    </row>
    <row r="70" spans="1:16" x14ac:dyDescent="0.25">
      <c r="A70" s="140" t="s">
        <v>1</v>
      </c>
      <c r="B70" s="154">
        <v>19274</v>
      </c>
      <c r="C70" s="154">
        <v>19613</v>
      </c>
      <c r="D70" s="154">
        <v>19610</v>
      </c>
      <c r="E70" s="154">
        <v>20889</v>
      </c>
      <c r="F70" s="154">
        <v>21695</v>
      </c>
      <c r="G70" s="154">
        <v>22002</v>
      </c>
      <c r="H70" s="154">
        <v>20681</v>
      </c>
      <c r="I70" s="154">
        <v>20561</v>
      </c>
      <c r="J70" s="154">
        <v>21022</v>
      </c>
      <c r="K70" s="154">
        <v>21241</v>
      </c>
      <c r="L70" s="154">
        <v>22972</v>
      </c>
      <c r="M70" s="154">
        <v>22601</v>
      </c>
      <c r="N70" s="154">
        <v>25004</v>
      </c>
      <c r="O70" s="154">
        <v>23328</v>
      </c>
      <c r="P70" s="154">
        <v>25346</v>
      </c>
    </row>
    <row r="71" spans="1:16" x14ac:dyDescent="0.25">
      <c r="A71" s="140" t="s">
        <v>39</v>
      </c>
      <c r="B71" s="154">
        <v>22081</v>
      </c>
      <c r="C71" s="154">
        <v>22771</v>
      </c>
      <c r="D71" s="154">
        <v>23493</v>
      </c>
      <c r="E71" s="154">
        <v>22424</v>
      </c>
      <c r="F71" s="154">
        <v>24412</v>
      </c>
      <c r="G71" s="154">
        <v>26110</v>
      </c>
      <c r="H71" s="154">
        <v>25850</v>
      </c>
      <c r="I71" s="154">
        <v>25949</v>
      </c>
      <c r="J71" s="154">
        <v>26210</v>
      </c>
      <c r="K71" s="154">
        <v>26713</v>
      </c>
      <c r="L71" s="154">
        <v>26728</v>
      </c>
      <c r="M71" s="154">
        <v>25497</v>
      </c>
      <c r="N71" s="154">
        <v>25429</v>
      </c>
      <c r="O71" s="154">
        <v>28654</v>
      </c>
      <c r="P71" s="154">
        <v>27821</v>
      </c>
    </row>
    <row r="72" spans="1:16" x14ac:dyDescent="0.25">
      <c r="A72" s="140" t="s">
        <v>52</v>
      </c>
      <c r="B72" s="154">
        <v>22192</v>
      </c>
      <c r="C72" s="154">
        <v>23466</v>
      </c>
      <c r="D72" s="154">
        <v>24167</v>
      </c>
      <c r="E72" s="154">
        <v>22994</v>
      </c>
      <c r="F72" s="154">
        <v>24270</v>
      </c>
      <c r="G72" s="154">
        <v>26561</v>
      </c>
      <c r="H72" s="154">
        <v>25176</v>
      </c>
      <c r="I72" s="154">
        <v>25634</v>
      </c>
      <c r="J72" s="154">
        <v>25510</v>
      </c>
      <c r="K72" s="154">
        <v>25116</v>
      </c>
      <c r="L72" s="154">
        <v>25221</v>
      </c>
      <c r="M72" s="154">
        <v>25350</v>
      </c>
      <c r="N72" s="154">
        <v>26085</v>
      </c>
      <c r="O72" s="154">
        <v>27384</v>
      </c>
      <c r="P72" s="154">
        <v>28659</v>
      </c>
    </row>
    <row r="73" spans="1:16" x14ac:dyDescent="0.25">
      <c r="A73" s="140" t="s">
        <v>48</v>
      </c>
      <c r="B73" s="154">
        <v>17720</v>
      </c>
      <c r="C73" s="154">
        <v>18862</v>
      </c>
      <c r="D73" s="154">
        <v>19127</v>
      </c>
      <c r="E73" s="154">
        <v>20232</v>
      </c>
      <c r="F73" s="154">
        <v>20091</v>
      </c>
      <c r="G73" s="154">
        <v>20845</v>
      </c>
      <c r="H73" s="154">
        <v>20932</v>
      </c>
      <c r="I73" s="154">
        <v>21323</v>
      </c>
      <c r="J73" s="154">
        <v>20777</v>
      </c>
      <c r="K73" s="154">
        <v>21785</v>
      </c>
      <c r="L73" s="154">
        <v>22135</v>
      </c>
      <c r="M73" s="154">
        <v>21417</v>
      </c>
      <c r="N73" s="154">
        <v>21996</v>
      </c>
      <c r="O73" s="154">
        <v>21830</v>
      </c>
      <c r="P73" s="154">
        <v>22157</v>
      </c>
    </row>
    <row r="74" spans="1:16" x14ac:dyDescent="0.25">
      <c r="A74" s="140" t="s">
        <v>18</v>
      </c>
      <c r="B74" s="154">
        <v>23481</v>
      </c>
      <c r="C74" s="154">
        <v>24386</v>
      </c>
      <c r="D74" s="154">
        <v>24726</v>
      </c>
      <c r="E74" s="154">
        <v>23726</v>
      </c>
      <c r="F74" s="154">
        <v>25577</v>
      </c>
      <c r="G74" s="154">
        <v>27985</v>
      </c>
      <c r="H74" s="154">
        <v>28072</v>
      </c>
      <c r="I74" s="154">
        <v>27653</v>
      </c>
      <c r="J74" s="154">
        <v>29445</v>
      </c>
      <c r="K74" s="154">
        <v>29997</v>
      </c>
      <c r="L74" s="154">
        <v>29254</v>
      </c>
      <c r="M74" s="154" t="s">
        <v>119</v>
      </c>
      <c r="N74" s="154">
        <v>31725</v>
      </c>
      <c r="O74" s="154">
        <v>30369</v>
      </c>
      <c r="P74" s="154">
        <v>31701</v>
      </c>
    </row>
    <row r="75" spans="1:16" x14ac:dyDescent="0.25">
      <c r="A75" s="140" t="s">
        <v>58</v>
      </c>
      <c r="B75" s="154">
        <v>19046</v>
      </c>
      <c r="C75" s="154">
        <v>19791</v>
      </c>
      <c r="D75" s="154">
        <v>19898</v>
      </c>
      <c r="E75" s="154">
        <v>20320</v>
      </c>
      <c r="F75" s="154">
        <v>20735</v>
      </c>
      <c r="G75" s="154">
        <v>22778</v>
      </c>
      <c r="H75" s="154">
        <v>24393</v>
      </c>
      <c r="I75" s="154">
        <v>22919</v>
      </c>
      <c r="J75" s="154">
        <v>23000</v>
      </c>
      <c r="K75" s="154">
        <v>24152</v>
      </c>
      <c r="L75" s="154">
        <v>24149</v>
      </c>
      <c r="M75" s="154">
        <v>22977</v>
      </c>
      <c r="N75" s="154">
        <v>24465</v>
      </c>
      <c r="O75" s="154">
        <v>23272</v>
      </c>
      <c r="P75" s="154">
        <v>24976</v>
      </c>
    </row>
    <row r="76" spans="1:16" x14ac:dyDescent="0.25">
      <c r="A76" s="140" t="s">
        <v>3</v>
      </c>
      <c r="B76" s="154">
        <v>23248</v>
      </c>
      <c r="C76" s="154">
        <v>24297</v>
      </c>
      <c r="D76" s="154">
        <v>25332</v>
      </c>
      <c r="E76" s="154">
        <v>27929</v>
      </c>
      <c r="F76" s="154">
        <v>30754</v>
      </c>
      <c r="G76" s="154">
        <v>29550</v>
      </c>
      <c r="H76" s="154" t="s">
        <v>119</v>
      </c>
      <c r="I76" s="154" t="s">
        <v>119</v>
      </c>
      <c r="J76" s="154">
        <v>23457</v>
      </c>
      <c r="K76" s="154">
        <v>27920</v>
      </c>
      <c r="L76" s="154">
        <v>23260</v>
      </c>
      <c r="M76" s="154">
        <v>26077</v>
      </c>
      <c r="N76" s="154">
        <v>26380</v>
      </c>
      <c r="O76" s="154">
        <v>31469</v>
      </c>
      <c r="P76" s="154">
        <v>27122</v>
      </c>
    </row>
    <row r="77" spans="1:16" x14ac:dyDescent="0.25">
      <c r="A77" s="140" t="s">
        <v>43</v>
      </c>
      <c r="B77" s="154" t="s">
        <v>119</v>
      </c>
      <c r="C77" s="154">
        <v>19532</v>
      </c>
      <c r="D77" s="154">
        <v>20380</v>
      </c>
      <c r="E77" s="154">
        <v>21224</v>
      </c>
      <c r="F77" s="154">
        <v>22149</v>
      </c>
      <c r="G77" s="154">
        <v>22234</v>
      </c>
      <c r="H77" s="154">
        <v>22436</v>
      </c>
      <c r="I77" s="154">
        <v>20519</v>
      </c>
      <c r="J77" s="154">
        <v>21044</v>
      </c>
      <c r="K77" s="154">
        <v>21155</v>
      </c>
      <c r="L77" s="154">
        <v>21931</v>
      </c>
      <c r="M77" s="154">
        <v>22995</v>
      </c>
      <c r="N77" s="154">
        <v>22519</v>
      </c>
      <c r="O77" s="154">
        <v>23374</v>
      </c>
      <c r="P77" s="154" t="s">
        <v>119</v>
      </c>
    </row>
    <row r="78" spans="1:16" x14ac:dyDescent="0.25">
      <c r="A78" s="140" t="s">
        <v>53</v>
      </c>
      <c r="B78" s="154">
        <v>23737</v>
      </c>
      <c r="C78" s="154">
        <v>24732</v>
      </c>
      <c r="D78" s="154">
        <v>23320</v>
      </c>
      <c r="E78" s="154">
        <v>24985</v>
      </c>
      <c r="F78" s="154">
        <v>24996</v>
      </c>
      <c r="G78" s="154">
        <v>25450</v>
      </c>
      <c r="H78" s="154">
        <v>24605</v>
      </c>
      <c r="I78" s="154">
        <v>23530</v>
      </c>
      <c r="J78" s="154">
        <v>23238</v>
      </c>
      <c r="K78" s="154">
        <v>23440</v>
      </c>
      <c r="L78" s="154">
        <v>24026</v>
      </c>
      <c r="M78" s="154" t="s">
        <v>119</v>
      </c>
      <c r="N78" s="154">
        <v>25468</v>
      </c>
      <c r="O78" s="154">
        <v>26815</v>
      </c>
      <c r="P78" s="154">
        <v>27109</v>
      </c>
    </row>
    <row r="79" spans="1:16" x14ac:dyDescent="0.25">
      <c r="A79" s="140" t="s">
        <v>44</v>
      </c>
      <c r="B79" s="154">
        <v>19403</v>
      </c>
      <c r="C79" s="154">
        <v>21024</v>
      </c>
      <c r="D79" s="154">
        <v>22903</v>
      </c>
      <c r="E79" s="154">
        <v>21099</v>
      </c>
      <c r="F79" s="154">
        <v>21768</v>
      </c>
      <c r="G79" s="154" t="s">
        <v>119</v>
      </c>
      <c r="H79" s="154">
        <v>22697</v>
      </c>
      <c r="I79" s="154">
        <v>22259</v>
      </c>
      <c r="J79" s="154">
        <v>22951</v>
      </c>
      <c r="K79" s="154">
        <v>22797</v>
      </c>
      <c r="L79" s="154">
        <v>24098</v>
      </c>
      <c r="M79" s="154" t="s">
        <v>119</v>
      </c>
      <c r="N79" s="154">
        <v>25125</v>
      </c>
      <c r="O79" s="154">
        <v>24785</v>
      </c>
      <c r="P79" s="154">
        <v>27255</v>
      </c>
    </row>
    <row r="80" spans="1:16" x14ac:dyDescent="0.25">
      <c r="A80" s="140" t="s">
        <v>19</v>
      </c>
      <c r="B80" s="154">
        <v>19846</v>
      </c>
      <c r="C80" s="154">
        <v>21146</v>
      </c>
      <c r="D80" s="154">
        <v>20983</v>
      </c>
      <c r="E80" s="154" t="s">
        <v>119</v>
      </c>
      <c r="F80" s="154">
        <v>24025</v>
      </c>
      <c r="G80" s="154">
        <v>23272</v>
      </c>
      <c r="H80" s="154">
        <v>23983</v>
      </c>
      <c r="I80" s="154">
        <v>22394</v>
      </c>
      <c r="J80" s="154">
        <v>22822</v>
      </c>
      <c r="K80" s="154">
        <v>24734</v>
      </c>
      <c r="L80" s="154">
        <v>24313</v>
      </c>
      <c r="M80" s="154">
        <v>24640</v>
      </c>
      <c r="N80" s="154">
        <v>25862</v>
      </c>
      <c r="O80" s="154">
        <v>24907</v>
      </c>
      <c r="P80" s="154">
        <v>26275</v>
      </c>
    </row>
    <row r="81" spans="1:16" x14ac:dyDescent="0.25">
      <c r="A81" s="140" t="s">
        <v>34</v>
      </c>
      <c r="B81" s="154">
        <v>19886</v>
      </c>
      <c r="C81" s="154">
        <v>21401</v>
      </c>
      <c r="D81" s="154">
        <v>22100</v>
      </c>
      <c r="E81" s="154">
        <v>22727</v>
      </c>
      <c r="F81" s="154">
        <v>23962</v>
      </c>
      <c r="G81" s="154">
        <v>24382</v>
      </c>
      <c r="H81" s="154">
        <v>25149</v>
      </c>
      <c r="I81" s="154">
        <v>25725</v>
      </c>
      <c r="J81" s="154">
        <v>24771</v>
      </c>
      <c r="K81" s="154">
        <v>25706</v>
      </c>
      <c r="L81" s="154">
        <v>25836</v>
      </c>
      <c r="M81" s="154">
        <v>27012</v>
      </c>
      <c r="N81" s="154">
        <v>27838</v>
      </c>
      <c r="O81" s="154">
        <v>26523</v>
      </c>
      <c r="P81" s="154">
        <v>28916</v>
      </c>
    </row>
    <row r="82" spans="1:16" x14ac:dyDescent="0.25">
      <c r="A82" s="140" t="s">
        <v>63</v>
      </c>
      <c r="B82" s="154">
        <v>19244</v>
      </c>
      <c r="C82" s="154">
        <v>20087</v>
      </c>
      <c r="D82" s="154">
        <v>20209</v>
      </c>
      <c r="E82" s="154">
        <v>20651</v>
      </c>
      <c r="F82" s="154">
        <v>21877</v>
      </c>
      <c r="G82" s="154">
        <v>23453</v>
      </c>
      <c r="H82" s="154">
        <v>22493</v>
      </c>
      <c r="I82" s="154">
        <v>23213</v>
      </c>
      <c r="J82" s="154">
        <v>24804</v>
      </c>
      <c r="K82" s="154">
        <v>24364</v>
      </c>
      <c r="L82" s="154">
        <v>23916</v>
      </c>
      <c r="M82" s="154">
        <v>23798</v>
      </c>
      <c r="N82" s="154">
        <v>26400</v>
      </c>
      <c r="O82" s="154">
        <v>23432</v>
      </c>
      <c r="P82" s="154">
        <v>25590</v>
      </c>
    </row>
    <row r="83" spans="1:16" x14ac:dyDescent="0.25">
      <c r="A83" s="140" t="s">
        <v>59</v>
      </c>
      <c r="B83" s="154">
        <v>18453</v>
      </c>
      <c r="C83" s="154">
        <v>19718</v>
      </c>
      <c r="D83" s="154">
        <v>20681</v>
      </c>
      <c r="E83" s="154">
        <v>20456</v>
      </c>
      <c r="F83" s="154">
        <v>21649</v>
      </c>
      <c r="G83" s="154">
        <v>23165</v>
      </c>
      <c r="H83" s="154">
        <v>22882</v>
      </c>
      <c r="I83" s="154">
        <v>21862</v>
      </c>
      <c r="J83" s="154">
        <v>23846</v>
      </c>
      <c r="K83" s="154">
        <v>24890</v>
      </c>
      <c r="L83" s="154">
        <v>25840</v>
      </c>
      <c r="M83" s="154">
        <v>26510</v>
      </c>
      <c r="N83" s="154" t="s">
        <v>119</v>
      </c>
      <c r="O83" s="154">
        <v>27441</v>
      </c>
      <c r="P83" s="154">
        <v>30671</v>
      </c>
    </row>
    <row r="84" spans="1:16" x14ac:dyDescent="0.25">
      <c r="A84" s="140" t="s">
        <v>64</v>
      </c>
      <c r="B84" s="154">
        <v>21892</v>
      </c>
      <c r="C84" s="154">
        <v>25620</v>
      </c>
      <c r="D84" s="154">
        <v>24780</v>
      </c>
      <c r="E84" s="154">
        <v>25195</v>
      </c>
      <c r="F84" s="154">
        <v>24936</v>
      </c>
      <c r="G84" s="154">
        <v>24681</v>
      </c>
      <c r="H84" s="154">
        <v>25517</v>
      </c>
      <c r="I84" s="154">
        <v>26255</v>
      </c>
      <c r="J84" s="154">
        <v>26327</v>
      </c>
      <c r="K84" s="154">
        <v>27365</v>
      </c>
      <c r="L84" s="154">
        <v>27535</v>
      </c>
      <c r="M84" s="154">
        <v>28427</v>
      </c>
      <c r="N84" s="154">
        <v>28091</v>
      </c>
      <c r="O84" s="154">
        <v>27246</v>
      </c>
      <c r="P84" s="154">
        <v>28411</v>
      </c>
    </row>
    <row r="85" spans="1:16" x14ac:dyDescent="0.25">
      <c r="A85" s="140" t="s">
        <v>8</v>
      </c>
      <c r="B85" s="154">
        <v>20700</v>
      </c>
      <c r="C85" s="154">
        <v>23234</v>
      </c>
      <c r="D85" s="154">
        <v>22614</v>
      </c>
      <c r="E85" s="154">
        <v>25500</v>
      </c>
      <c r="F85" s="154">
        <v>25472</v>
      </c>
      <c r="G85" s="154">
        <v>25552</v>
      </c>
      <c r="H85" s="154">
        <v>24752</v>
      </c>
      <c r="I85" s="154">
        <v>26548</v>
      </c>
      <c r="J85" s="154">
        <v>26339</v>
      </c>
      <c r="K85" s="154">
        <v>26133</v>
      </c>
      <c r="L85" s="154">
        <v>25118</v>
      </c>
      <c r="M85" s="154">
        <v>26329</v>
      </c>
      <c r="N85" s="154">
        <v>29010</v>
      </c>
      <c r="O85" s="154">
        <v>29884</v>
      </c>
      <c r="P85" s="154">
        <v>29762</v>
      </c>
    </row>
    <row r="86" spans="1:16" x14ac:dyDescent="0.25">
      <c r="A86" s="140" t="s">
        <v>54</v>
      </c>
      <c r="B86" s="154">
        <v>21274</v>
      </c>
      <c r="C86" s="154">
        <v>22069</v>
      </c>
      <c r="D86" s="154">
        <v>22501</v>
      </c>
      <c r="E86" s="154">
        <v>23422</v>
      </c>
      <c r="F86" s="154">
        <v>25753</v>
      </c>
      <c r="G86" s="154">
        <v>25707</v>
      </c>
      <c r="H86" s="154">
        <v>24197</v>
      </c>
      <c r="I86" s="154">
        <v>24758</v>
      </c>
      <c r="J86" s="154">
        <v>25118</v>
      </c>
      <c r="K86" s="154">
        <v>25344</v>
      </c>
      <c r="L86" s="154">
        <v>25769</v>
      </c>
      <c r="M86" s="154">
        <v>25518</v>
      </c>
      <c r="N86" s="154">
        <v>25975</v>
      </c>
      <c r="O86" s="154">
        <v>26638</v>
      </c>
      <c r="P86" s="154">
        <v>29857</v>
      </c>
    </row>
    <row r="87" spans="1:16" x14ac:dyDescent="0.25">
      <c r="A87" s="140" t="s">
        <v>40</v>
      </c>
      <c r="B87" s="154">
        <v>19142</v>
      </c>
      <c r="C87" s="154">
        <v>20403</v>
      </c>
      <c r="D87" s="154">
        <v>21025</v>
      </c>
      <c r="E87" s="154">
        <v>21793</v>
      </c>
      <c r="F87" s="154">
        <v>20419</v>
      </c>
      <c r="G87" s="154">
        <v>22681</v>
      </c>
      <c r="H87" s="154">
        <v>22098</v>
      </c>
      <c r="I87" s="154">
        <v>23000</v>
      </c>
      <c r="J87" s="154">
        <v>22645</v>
      </c>
      <c r="K87" s="154">
        <v>22308</v>
      </c>
      <c r="L87" s="154">
        <v>22016</v>
      </c>
      <c r="M87" s="154">
        <v>22580</v>
      </c>
      <c r="N87" s="154">
        <v>23360</v>
      </c>
      <c r="O87" s="154">
        <v>23493</v>
      </c>
      <c r="P87" s="154">
        <v>23288</v>
      </c>
    </row>
    <row r="88" spans="1:16" x14ac:dyDescent="0.25">
      <c r="A88" s="140" t="s">
        <v>9</v>
      </c>
      <c r="B88" s="154" t="s">
        <v>119</v>
      </c>
      <c r="C88" s="154">
        <v>21763</v>
      </c>
      <c r="D88" s="154">
        <v>23372</v>
      </c>
      <c r="E88" s="154">
        <v>23888</v>
      </c>
      <c r="F88" s="154">
        <v>24901</v>
      </c>
      <c r="G88" s="154">
        <v>24223</v>
      </c>
      <c r="H88" s="154">
        <v>24831</v>
      </c>
      <c r="I88" s="154">
        <v>25150</v>
      </c>
      <c r="J88" s="154">
        <v>25292</v>
      </c>
      <c r="K88" s="154">
        <v>26335</v>
      </c>
      <c r="L88" s="154">
        <v>25410</v>
      </c>
      <c r="M88" s="154">
        <v>25336</v>
      </c>
      <c r="N88" s="154">
        <v>25031</v>
      </c>
      <c r="O88" s="154">
        <v>27541</v>
      </c>
      <c r="P88" s="154">
        <v>26958</v>
      </c>
    </row>
    <row r="89" spans="1:16" x14ac:dyDescent="0.25">
      <c r="A89" s="140" t="s">
        <v>55</v>
      </c>
      <c r="B89" s="154">
        <v>19786</v>
      </c>
      <c r="C89" s="154">
        <v>21532</v>
      </c>
      <c r="D89" s="154">
        <v>21844</v>
      </c>
      <c r="E89" s="154">
        <v>20481</v>
      </c>
      <c r="F89" s="154">
        <v>24235</v>
      </c>
      <c r="G89" s="154">
        <v>25016</v>
      </c>
      <c r="H89" s="154">
        <v>25548</v>
      </c>
      <c r="I89" s="154">
        <v>26598</v>
      </c>
      <c r="J89" s="154">
        <v>24474</v>
      </c>
      <c r="K89" s="154">
        <v>23670</v>
      </c>
      <c r="L89" s="154">
        <v>22784</v>
      </c>
      <c r="M89" s="154">
        <v>21157</v>
      </c>
      <c r="N89" s="154">
        <v>24000</v>
      </c>
      <c r="O89" s="154" t="s">
        <v>119</v>
      </c>
      <c r="P89" s="154">
        <v>26807</v>
      </c>
    </row>
    <row r="90" spans="1:16" x14ac:dyDescent="0.25">
      <c r="A90" s="140" t="s">
        <v>4</v>
      </c>
      <c r="B90" s="154">
        <v>20386</v>
      </c>
      <c r="C90" s="154">
        <v>21482</v>
      </c>
      <c r="D90" s="154">
        <v>20278</v>
      </c>
      <c r="E90" s="154">
        <v>20468</v>
      </c>
      <c r="F90" s="154">
        <v>20316</v>
      </c>
      <c r="G90" s="154">
        <v>22482</v>
      </c>
      <c r="H90" s="154">
        <v>23290</v>
      </c>
      <c r="I90" s="154">
        <v>22164</v>
      </c>
      <c r="J90" s="154">
        <v>22046</v>
      </c>
      <c r="K90" s="154">
        <v>23034</v>
      </c>
      <c r="L90" s="154">
        <v>21404</v>
      </c>
      <c r="M90" s="154">
        <v>21189</v>
      </c>
      <c r="N90" s="154" t="s">
        <v>119</v>
      </c>
      <c r="O90" s="154">
        <v>24529</v>
      </c>
      <c r="P90" s="154">
        <v>24379</v>
      </c>
    </row>
    <row r="91" spans="1:16" x14ac:dyDescent="0.25">
      <c r="A91" s="140" t="s">
        <v>10</v>
      </c>
      <c r="B91" s="154">
        <v>22794</v>
      </c>
      <c r="C91" s="154">
        <v>24732</v>
      </c>
      <c r="D91" s="154">
        <v>24954</v>
      </c>
      <c r="E91" s="154">
        <v>24972</v>
      </c>
      <c r="F91" s="154">
        <v>26018</v>
      </c>
      <c r="G91" s="154">
        <v>26835</v>
      </c>
      <c r="H91" s="154">
        <v>27834</v>
      </c>
      <c r="I91" s="154">
        <v>26937</v>
      </c>
      <c r="J91" s="154">
        <v>29134</v>
      </c>
      <c r="K91" s="154">
        <v>29691</v>
      </c>
      <c r="L91" s="154">
        <v>29342</v>
      </c>
      <c r="M91" s="154">
        <v>30593</v>
      </c>
      <c r="N91" s="154">
        <v>28813</v>
      </c>
      <c r="O91" s="154">
        <v>30708</v>
      </c>
      <c r="P91" s="154">
        <v>32590</v>
      </c>
    </row>
    <row r="92" spans="1:16" x14ac:dyDescent="0.25">
      <c r="A92" s="140" t="s">
        <v>47</v>
      </c>
      <c r="B92" s="154">
        <v>27369</v>
      </c>
      <c r="C92" s="154">
        <v>28480</v>
      </c>
      <c r="D92" s="154">
        <v>28973</v>
      </c>
      <c r="E92" s="154">
        <v>28689</v>
      </c>
      <c r="F92" s="154">
        <v>31209</v>
      </c>
      <c r="G92" s="154">
        <v>33560</v>
      </c>
      <c r="H92" s="154">
        <v>32892</v>
      </c>
      <c r="I92" s="154">
        <v>32558</v>
      </c>
      <c r="J92" s="154">
        <v>32307</v>
      </c>
      <c r="K92" s="154">
        <v>33330</v>
      </c>
      <c r="L92" s="154">
        <v>32442</v>
      </c>
      <c r="M92" s="154">
        <v>31969</v>
      </c>
      <c r="N92" s="154">
        <v>35113</v>
      </c>
      <c r="O92" s="154">
        <v>36520</v>
      </c>
      <c r="P92" s="154">
        <v>34790</v>
      </c>
    </row>
    <row r="93" spans="1:16" x14ac:dyDescent="0.25">
      <c r="A93" s="140" t="s">
        <v>28</v>
      </c>
      <c r="B93" s="154">
        <v>18709</v>
      </c>
      <c r="C93" s="154">
        <v>19574</v>
      </c>
      <c r="D93" s="154">
        <v>19594</v>
      </c>
      <c r="E93" s="154">
        <v>20333</v>
      </c>
      <c r="F93" s="154">
        <v>21231</v>
      </c>
      <c r="G93" s="154">
        <v>21768</v>
      </c>
      <c r="H93" s="154">
        <v>22357</v>
      </c>
      <c r="I93" s="154">
        <v>21882</v>
      </c>
      <c r="J93" s="154">
        <v>22516</v>
      </c>
      <c r="K93" s="154">
        <v>22363</v>
      </c>
      <c r="L93" s="154">
        <v>21739</v>
      </c>
      <c r="M93" s="154">
        <v>22991</v>
      </c>
      <c r="N93" s="154">
        <v>23201</v>
      </c>
      <c r="O93" s="154">
        <v>23832</v>
      </c>
      <c r="P93" s="154">
        <v>24573</v>
      </c>
    </row>
    <row r="94" spans="1:16" x14ac:dyDescent="0.25">
      <c r="A94" s="140" t="s">
        <v>14</v>
      </c>
      <c r="B94" s="154" t="s">
        <v>267</v>
      </c>
      <c r="C94" s="154" t="s">
        <v>267</v>
      </c>
      <c r="D94" s="154" t="s">
        <v>267</v>
      </c>
      <c r="E94" s="154" t="s">
        <v>267</v>
      </c>
      <c r="F94" s="154">
        <v>23891</v>
      </c>
      <c r="G94" s="154">
        <v>24650</v>
      </c>
      <c r="H94" s="154">
        <v>25424</v>
      </c>
      <c r="I94" s="154">
        <v>25078</v>
      </c>
      <c r="J94" s="154">
        <v>24775</v>
      </c>
      <c r="K94" s="154">
        <v>27515</v>
      </c>
      <c r="L94" s="154">
        <v>25346</v>
      </c>
      <c r="M94" s="154">
        <v>25563</v>
      </c>
      <c r="N94" s="154">
        <v>27264</v>
      </c>
      <c r="O94" s="154">
        <v>27193</v>
      </c>
      <c r="P94" s="154">
        <v>27653</v>
      </c>
    </row>
    <row r="95" spans="1:16" x14ac:dyDescent="0.25">
      <c r="A95" s="140" t="s">
        <v>25</v>
      </c>
      <c r="B95" s="154">
        <v>24668</v>
      </c>
      <c r="C95" s="154">
        <v>24708</v>
      </c>
      <c r="D95" s="154">
        <v>26009</v>
      </c>
      <c r="E95" s="154">
        <v>26724</v>
      </c>
      <c r="F95" s="154">
        <v>27621</v>
      </c>
      <c r="G95" s="154">
        <v>28382</v>
      </c>
      <c r="H95" s="154">
        <v>28269</v>
      </c>
      <c r="I95" s="154">
        <v>28815</v>
      </c>
      <c r="J95" s="154">
        <v>29527</v>
      </c>
      <c r="K95" s="154">
        <v>31131</v>
      </c>
      <c r="L95" s="154">
        <v>30736</v>
      </c>
      <c r="M95" s="154">
        <v>31988</v>
      </c>
      <c r="N95" s="154">
        <v>32000</v>
      </c>
      <c r="O95" s="154">
        <v>31906</v>
      </c>
      <c r="P95" s="154">
        <v>34046</v>
      </c>
    </row>
    <row r="96" spans="1:16" x14ac:dyDescent="0.25">
      <c r="A96" s="140" t="s">
        <v>36</v>
      </c>
      <c r="B96" s="154">
        <v>23566</v>
      </c>
      <c r="C96" s="154">
        <v>23003</v>
      </c>
      <c r="D96" s="154">
        <v>23046</v>
      </c>
      <c r="E96" s="154" t="s">
        <v>119</v>
      </c>
      <c r="F96" s="154">
        <v>25945</v>
      </c>
      <c r="G96" s="154">
        <v>24370</v>
      </c>
      <c r="H96" s="154">
        <v>24519</v>
      </c>
      <c r="I96" s="154">
        <v>24722</v>
      </c>
      <c r="J96" s="154">
        <v>26381</v>
      </c>
      <c r="K96" s="154">
        <v>27593</v>
      </c>
      <c r="L96" s="154">
        <v>27415</v>
      </c>
      <c r="M96" s="154">
        <v>26664</v>
      </c>
      <c r="N96" s="154">
        <v>29290</v>
      </c>
      <c r="O96" s="154">
        <v>30028</v>
      </c>
      <c r="P96" s="154">
        <v>32939</v>
      </c>
    </row>
    <row r="97" spans="1:16" x14ac:dyDescent="0.25">
      <c r="A97" s="140" t="s">
        <v>60</v>
      </c>
      <c r="B97" s="154">
        <v>19550</v>
      </c>
      <c r="C97" s="154">
        <v>20520</v>
      </c>
      <c r="D97" s="154">
        <v>20778</v>
      </c>
      <c r="E97" s="154">
        <v>20547</v>
      </c>
      <c r="F97" s="154">
        <v>21708</v>
      </c>
      <c r="G97" s="154">
        <v>23139</v>
      </c>
      <c r="H97" s="154">
        <v>23994</v>
      </c>
      <c r="I97" s="154">
        <v>23384</v>
      </c>
      <c r="J97" s="154">
        <v>24410</v>
      </c>
      <c r="K97" s="154">
        <v>24102</v>
      </c>
      <c r="L97" s="154">
        <v>24407</v>
      </c>
      <c r="M97" s="154">
        <v>23848</v>
      </c>
      <c r="N97" s="154">
        <v>25292</v>
      </c>
      <c r="O97" s="154">
        <v>24936</v>
      </c>
      <c r="P97" s="154">
        <v>25517</v>
      </c>
    </row>
    <row r="98" spans="1:16" x14ac:dyDescent="0.25">
      <c r="A98" s="140" t="s">
        <v>61</v>
      </c>
      <c r="B98" s="154">
        <v>21289</v>
      </c>
      <c r="C98" s="154">
        <v>22887</v>
      </c>
      <c r="D98" s="154">
        <v>22745</v>
      </c>
      <c r="E98" s="154">
        <v>23911</v>
      </c>
      <c r="F98" s="154">
        <v>25112</v>
      </c>
      <c r="G98" s="154">
        <v>24740</v>
      </c>
      <c r="H98" s="154">
        <v>25482</v>
      </c>
      <c r="I98" s="154">
        <v>26251</v>
      </c>
      <c r="J98" s="154">
        <v>26607</v>
      </c>
      <c r="K98" s="154">
        <v>27225</v>
      </c>
      <c r="L98" s="154">
        <v>25896</v>
      </c>
      <c r="M98" s="154">
        <v>24893</v>
      </c>
      <c r="N98" s="154" t="s">
        <v>119</v>
      </c>
      <c r="O98" s="154">
        <v>26470</v>
      </c>
      <c r="P98" s="154">
        <v>26491</v>
      </c>
    </row>
    <row r="99" spans="1:16" x14ac:dyDescent="0.25">
      <c r="A99" s="140" t="s">
        <v>20</v>
      </c>
      <c r="B99" s="154">
        <v>21689</v>
      </c>
      <c r="C99" s="154">
        <v>24430</v>
      </c>
      <c r="D99" s="154">
        <v>25049</v>
      </c>
      <c r="E99" s="154">
        <v>24513</v>
      </c>
      <c r="F99" s="154">
        <v>26489</v>
      </c>
      <c r="G99" s="154">
        <v>25303</v>
      </c>
      <c r="H99" s="154">
        <v>26217</v>
      </c>
      <c r="I99" s="154">
        <v>26304</v>
      </c>
      <c r="J99" s="154">
        <v>27079</v>
      </c>
      <c r="K99" s="154">
        <v>27545</v>
      </c>
      <c r="L99" s="154">
        <v>26404</v>
      </c>
      <c r="M99" s="154">
        <v>28337</v>
      </c>
      <c r="N99" s="154">
        <v>28811</v>
      </c>
      <c r="O99" s="154">
        <v>30322</v>
      </c>
      <c r="P99" s="154">
        <v>31026</v>
      </c>
    </row>
    <row r="100" spans="1:16" x14ac:dyDescent="0.25">
      <c r="A100" s="140" t="s">
        <v>21</v>
      </c>
      <c r="B100" s="154">
        <v>21287</v>
      </c>
      <c r="C100" s="154">
        <v>21946</v>
      </c>
      <c r="D100" s="154">
        <v>22784</v>
      </c>
      <c r="E100" s="154">
        <v>23686</v>
      </c>
      <c r="F100" s="154">
        <v>24986</v>
      </c>
      <c r="G100" s="154">
        <v>24690</v>
      </c>
      <c r="H100" s="154">
        <v>24839</v>
      </c>
      <c r="I100" s="154">
        <v>25856</v>
      </c>
      <c r="J100" s="154">
        <v>27429</v>
      </c>
      <c r="K100" s="154">
        <v>28497</v>
      </c>
      <c r="L100" s="154">
        <v>28109</v>
      </c>
      <c r="M100" s="154">
        <v>28101</v>
      </c>
      <c r="N100" s="154">
        <v>28793</v>
      </c>
      <c r="O100" s="154">
        <v>28581</v>
      </c>
      <c r="P100" s="154">
        <v>29323</v>
      </c>
    </row>
    <row r="101" spans="1:16" x14ac:dyDescent="0.25">
      <c r="A101" s="140" t="s">
        <v>22</v>
      </c>
      <c r="B101" s="154">
        <v>19245</v>
      </c>
      <c r="C101" s="154">
        <v>22714</v>
      </c>
      <c r="D101" s="154">
        <v>23994</v>
      </c>
      <c r="E101" s="154">
        <v>23792</v>
      </c>
      <c r="F101" s="154">
        <v>25725</v>
      </c>
      <c r="G101" s="154">
        <v>24474</v>
      </c>
      <c r="H101" s="154">
        <v>25956</v>
      </c>
      <c r="I101" s="154">
        <v>24917</v>
      </c>
      <c r="J101" s="154">
        <v>26043</v>
      </c>
      <c r="K101" s="154">
        <v>26276</v>
      </c>
      <c r="L101" s="154">
        <v>27531</v>
      </c>
      <c r="M101" s="154">
        <v>26948</v>
      </c>
      <c r="N101" s="154">
        <v>26953</v>
      </c>
      <c r="O101" s="154">
        <v>27525</v>
      </c>
      <c r="P101" s="154">
        <v>27232</v>
      </c>
    </row>
    <row r="102" spans="1:16" x14ac:dyDescent="0.25">
      <c r="A102" s="140" t="s">
        <v>15</v>
      </c>
      <c r="B102" s="154">
        <v>17502</v>
      </c>
      <c r="C102" s="154">
        <v>18184</v>
      </c>
      <c r="D102" s="154">
        <v>18948</v>
      </c>
      <c r="E102" s="154">
        <v>19441</v>
      </c>
      <c r="F102" s="154">
        <v>21061</v>
      </c>
      <c r="G102" s="154">
        <v>21248</v>
      </c>
      <c r="H102" s="154">
        <v>21246</v>
      </c>
      <c r="I102" s="154">
        <v>21223</v>
      </c>
      <c r="J102" s="154">
        <v>22048</v>
      </c>
      <c r="K102" s="154">
        <v>22058</v>
      </c>
      <c r="L102" s="154">
        <v>22231</v>
      </c>
      <c r="M102" s="154">
        <v>22230</v>
      </c>
      <c r="N102" s="154">
        <v>22786</v>
      </c>
      <c r="O102" s="154">
        <v>23739</v>
      </c>
      <c r="P102" s="154">
        <v>24907</v>
      </c>
    </row>
    <row r="103" spans="1:16" x14ac:dyDescent="0.25">
      <c r="A103" s="140" t="s">
        <v>11</v>
      </c>
      <c r="B103" s="154">
        <v>26265</v>
      </c>
      <c r="C103" s="154">
        <v>26409</v>
      </c>
      <c r="D103" s="154">
        <v>27635</v>
      </c>
      <c r="E103" s="154">
        <v>28161</v>
      </c>
      <c r="F103" s="154">
        <v>29978</v>
      </c>
      <c r="G103" s="154">
        <v>28472</v>
      </c>
      <c r="H103" s="154" t="s">
        <v>119</v>
      </c>
      <c r="I103" s="154">
        <v>27935</v>
      </c>
      <c r="J103" s="154">
        <v>27493</v>
      </c>
      <c r="K103" s="154">
        <v>29968</v>
      </c>
      <c r="L103" s="154" t="s">
        <v>119</v>
      </c>
      <c r="M103" s="154">
        <v>28509</v>
      </c>
      <c r="N103" s="154">
        <v>31137</v>
      </c>
      <c r="O103" s="154">
        <v>31649</v>
      </c>
      <c r="P103" s="154">
        <v>31735</v>
      </c>
    </row>
    <row r="104" spans="1:16" x14ac:dyDescent="0.25">
      <c r="A104" s="140" t="s">
        <v>23</v>
      </c>
      <c r="B104" s="154">
        <v>22408</v>
      </c>
      <c r="C104" s="154">
        <v>23705</v>
      </c>
      <c r="D104" s="154">
        <v>23208</v>
      </c>
      <c r="E104" s="154">
        <v>23966</v>
      </c>
      <c r="F104" s="154">
        <v>27182</v>
      </c>
      <c r="G104" s="154">
        <v>26068</v>
      </c>
      <c r="H104" s="154">
        <v>25677</v>
      </c>
      <c r="I104" s="154">
        <v>25556</v>
      </c>
      <c r="J104" s="154">
        <v>26519</v>
      </c>
      <c r="K104" s="154">
        <v>24929</v>
      </c>
      <c r="L104" s="154">
        <v>23526</v>
      </c>
      <c r="M104" s="154">
        <v>23790</v>
      </c>
      <c r="N104" s="154">
        <v>25616</v>
      </c>
      <c r="O104" s="154">
        <v>25100</v>
      </c>
      <c r="P104" s="154">
        <v>27507</v>
      </c>
    </row>
    <row r="105" spans="1:16" x14ac:dyDescent="0.25">
      <c r="A105" s="140" t="s">
        <v>13</v>
      </c>
      <c r="B105" s="154">
        <v>19781</v>
      </c>
      <c r="C105" s="154">
        <v>20134</v>
      </c>
      <c r="D105" s="154">
        <v>20277</v>
      </c>
      <c r="E105" s="154">
        <v>22086</v>
      </c>
      <c r="F105" s="154">
        <v>22787</v>
      </c>
      <c r="G105" s="154">
        <v>22348</v>
      </c>
      <c r="H105" s="154">
        <v>22382</v>
      </c>
      <c r="I105" s="154">
        <v>22802</v>
      </c>
      <c r="J105" s="154">
        <v>23039</v>
      </c>
      <c r="K105" s="154">
        <v>23489</v>
      </c>
      <c r="L105" s="154">
        <v>23505</v>
      </c>
      <c r="M105" s="154">
        <v>25022</v>
      </c>
      <c r="N105" s="154">
        <v>25472</v>
      </c>
      <c r="O105" s="154">
        <v>24246</v>
      </c>
      <c r="P105" s="154">
        <v>25922</v>
      </c>
    </row>
    <row r="106" spans="1:16" x14ac:dyDescent="0.25">
      <c r="A106" s="140" t="s">
        <v>29</v>
      </c>
      <c r="B106" s="154">
        <v>18678</v>
      </c>
      <c r="C106" s="154">
        <v>19634</v>
      </c>
      <c r="D106" s="154">
        <v>20157</v>
      </c>
      <c r="E106" s="154">
        <v>20497</v>
      </c>
      <c r="F106" s="154">
        <v>22535</v>
      </c>
      <c r="G106" s="154">
        <v>22053</v>
      </c>
      <c r="H106" s="154">
        <v>22108</v>
      </c>
      <c r="I106" s="154">
        <v>21652</v>
      </c>
      <c r="J106" s="154">
        <v>22502</v>
      </c>
      <c r="K106" s="154">
        <v>22348</v>
      </c>
      <c r="L106" s="154">
        <v>22679</v>
      </c>
      <c r="M106" s="154">
        <v>23938</v>
      </c>
      <c r="N106" s="154">
        <v>24268</v>
      </c>
      <c r="O106" s="154">
        <v>24081</v>
      </c>
      <c r="P106" s="154">
        <v>25187</v>
      </c>
    </row>
    <row r="107" spans="1:16" x14ac:dyDescent="0.25">
      <c r="A107" s="140" t="s">
        <v>12</v>
      </c>
      <c r="B107" s="154">
        <v>25605</v>
      </c>
      <c r="C107" s="154">
        <v>26541</v>
      </c>
      <c r="D107" s="154">
        <v>25388</v>
      </c>
      <c r="E107" s="154">
        <v>25748</v>
      </c>
      <c r="F107" s="154">
        <v>27223</v>
      </c>
      <c r="G107" s="154">
        <v>28653</v>
      </c>
      <c r="H107" s="154">
        <v>26526</v>
      </c>
      <c r="I107" s="154">
        <v>28619</v>
      </c>
      <c r="J107" s="154">
        <v>28731</v>
      </c>
      <c r="K107" s="154">
        <v>29024</v>
      </c>
      <c r="L107" s="154">
        <v>28731</v>
      </c>
      <c r="M107" s="154">
        <v>30188</v>
      </c>
      <c r="N107" s="154">
        <v>31416</v>
      </c>
      <c r="O107" s="154">
        <v>32926</v>
      </c>
      <c r="P107" s="154">
        <v>33599</v>
      </c>
    </row>
    <row r="108" spans="1:16" x14ac:dyDescent="0.25">
      <c r="A108" s="140" t="s">
        <v>62</v>
      </c>
      <c r="B108" s="154">
        <v>20890</v>
      </c>
      <c r="C108" s="154">
        <v>20185</v>
      </c>
      <c r="D108" s="154">
        <v>21417</v>
      </c>
      <c r="E108" s="154">
        <v>21182</v>
      </c>
      <c r="F108" s="154">
        <v>21954</v>
      </c>
      <c r="G108" s="154">
        <v>23802</v>
      </c>
      <c r="H108" s="154">
        <v>26155</v>
      </c>
      <c r="I108" s="154">
        <v>24385</v>
      </c>
      <c r="J108" s="154" t="s">
        <v>119</v>
      </c>
      <c r="K108" s="154">
        <v>26333</v>
      </c>
      <c r="L108" s="154">
        <v>23416</v>
      </c>
      <c r="M108" s="154">
        <v>25040</v>
      </c>
      <c r="N108" s="154">
        <v>25486</v>
      </c>
      <c r="O108" s="154">
        <v>27959</v>
      </c>
      <c r="P108" s="154">
        <v>29388</v>
      </c>
    </row>
    <row r="109" spans="1:16" x14ac:dyDescent="0.25">
      <c r="A109" s="140" t="s">
        <v>30</v>
      </c>
      <c r="B109" s="154">
        <v>18565</v>
      </c>
      <c r="C109" s="154">
        <v>19800</v>
      </c>
      <c r="D109" s="154">
        <v>20010</v>
      </c>
      <c r="E109" s="154">
        <v>21216</v>
      </c>
      <c r="F109" s="154">
        <v>22574</v>
      </c>
      <c r="G109" s="154">
        <v>21598</v>
      </c>
      <c r="H109" s="154">
        <v>21409</v>
      </c>
      <c r="I109" s="154">
        <v>21553</v>
      </c>
      <c r="J109" s="154">
        <v>23192</v>
      </c>
      <c r="K109" s="154">
        <v>23777</v>
      </c>
      <c r="L109" s="154">
        <v>22796</v>
      </c>
      <c r="M109" s="154">
        <v>23096</v>
      </c>
      <c r="N109" s="154">
        <v>23085</v>
      </c>
      <c r="O109" s="154">
        <v>24047</v>
      </c>
      <c r="P109" s="154">
        <v>24964</v>
      </c>
    </row>
    <row r="110" spans="1:16" x14ac:dyDescent="0.25">
      <c r="A110" s="140" t="s">
        <v>5</v>
      </c>
      <c r="B110" s="154">
        <v>20560</v>
      </c>
      <c r="C110" s="154">
        <v>23062</v>
      </c>
      <c r="D110" s="154">
        <v>24191</v>
      </c>
      <c r="E110" s="154">
        <v>23617</v>
      </c>
      <c r="F110" s="154">
        <v>24877</v>
      </c>
      <c r="G110" s="154">
        <v>23839</v>
      </c>
      <c r="H110" s="154">
        <v>25006</v>
      </c>
      <c r="I110" s="154">
        <v>26034</v>
      </c>
      <c r="J110" s="154">
        <v>25837</v>
      </c>
      <c r="K110" s="154">
        <v>26535</v>
      </c>
      <c r="L110" s="154">
        <v>27337</v>
      </c>
      <c r="M110" s="154">
        <v>27247</v>
      </c>
      <c r="N110" s="154">
        <v>26522</v>
      </c>
      <c r="O110" s="154">
        <v>28578</v>
      </c>
      <c r="P110" s="154">
        <v>28451</v>
      </c>
    </row>
    <row r="111" spans="1:16" x14ac:dyDescent="0.25">
      <c r="A111" s="140" t="s">
        <v>6</v>
      </c>
      <c r="B111" s="154">
        <v>21176</v>
      </c>
      <c r="C111" s="154">
        <v>21946</v>
      </c>
      <c r="D111" s="154">
        <v>21825</v>
      </c>
      <c r="E111" s="154">
        <v>22304</v>
      </c>
      <c r="F111" s="154">
        <v>23264</v>
      </c>
      <c r="G111" s="154">
        <v>25216</v>
      </c>
      <c r="H111" s="154">
        <v>24298</v>
      </c>
      <c r="I111" s="154">
        <v>26595</v>
      </c>
      <c r="J111" s="154">
        <v>25349</v>
      </c>
      <c r="K111" s="154">
        <v>25203</v>
      </c>
      <c r="L111" s="154">
        <v>26405</v>
      </c>
      <c r="M111" s="154">
        <v>27309</v>
      </c>
      <c r="N111" s="154">
        <v>28019</v>
      </c>
      <c r="O111" s="154">
        <v>28968</v>
      </c>
      <c r="P111" s="154">
        <v>29993</v>
      </c>
    </row>
    <row r="112" spans="1:16" x14ac:dyDescent="0.25">
      <c r="A112" s="140" t="s">
        <v>7</v>
      </c>
      <c r="B112" s="154">
        <v>18301</v>
      </c>
      <c r="C112" s="154">
        <v>19772</v>
      </c>
      <c r="D112" s="154">
        <v>19984</v>
      </c>
      <c r="E112" s="154">
        <v>21929</v>
      </c>
      <c r="F112" s="154">
        <v>21787</v>
      </c>
      <c r="G112" s="154">
        <v>21394</v>
      </c>
      <c r="H112" s="154" t="s">
        <v>119</v>
      </c>
      <c r="I112" s="154">
        <v>20442</v>
      </c>
      <c r="J112" s="154">
        <v>21479</v>
      </c>
      <c r="K112" s="154">
        <v>23100</v>
      </c>
      <c r="L112" s="154">
        <v>22973</v>
      </c>
      <c r="M112" s="154">
        <v>25647</v>
      </c>
      <c r="N112" s="154">
        <v>25259</v>
      </c>
      <c r="O112" s="154">
        <v>25060</v>
      </c>
      <c r="P112" s="154">
        <v>26050</v>
      </c>
    </row>
    <row r="113" spans="1:16" x14ac:dyDescent="0.25">
      <c r="A113" s="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x14ac:dyDescent="0.25">
      <c r="A114" s="140" t="s">
        <v>85</v>
      </c>
      <c r="B114" s="154">
        <f>AVERAGE(B49:B112)</f>
        <v>21117.283333333333</v>
      </c>
      <c r="C114" s="154">
        <f t="shared" ref="C114:P114" si="14">AVERAGE(C49:C112)</f>
        <v>22144.349206349205</v>
      </c>
      <c r="D114" s="154">
        <f t="shared" si="14"/>
        <v>22452.015873015873</v>
      </c>
      <c r="E114" s="154">
        <f t="shared" si="14"/>
        <v>22899.786885245903</v>
      </c>
      <c r="F114" s="154">
        <f t="shared" si="14"/>
        <v>24158.125</v>
      </c>
      <c r="G114" s="154">
        <f t="shared" si="14"/>
        <v>24629.629032258064</v>
      </c>
      <c r="H114" s="154">
        <f t="shared" si="14"/>
        <v>24571.22950819672</v>
      </c>
      <c r="I114" s="154">
        <f t="shared" si="14"/>
        <v>24664.725806451614</v>
      </c>
      <c r="J114" s="154">
        <f t="shared" si="14"/>
        <v>24992.806451612902</v>
      </c>
      <c r="K114" s="154">
        <f t="shared" si="14"/>
        <v>25610.634920634922</v>
      </c>
      <c r="L114" s="154">
        <f t="shared" si="14"/>
        <v>25399.317460317459</v>
      </c>
      <c r="M114" s="154">
        <f t="shared" si="14"/>
        <v>25677.931034482757</v>
      </c>
      <c r="N114" s="154">
        <f t="shared" si="14"/>
        <v>26910.524590163935</v>
      </c>
      <c r="O114" s="154">
        <f t="shared" si="14"/>
        <v>27314.126984126986</v>
      </c>
      <c r="P114" s="154">
        <f t="shared" si="14"/>
        <v>28141.333333333332</v>
      </c>
    </row>
    <row r="115" spans="1:16" x14ac:dyDescent="0.25">
      <c r="A115" s="140" t="s">
        <v>90</v>
      </c>
      <c r="B115" s="154">
        <v>22438</v>
      </c>
      <c r="C115" s="154">
        <v>23313</v>
      </c>
      <c r="D115" s="154">
        <v>23757</v>
      </c>
      <c r="E115" s="154">
        <v>24500</v>
      </c>
      <c r="F115" s="154">
        <v>25558</v>
      </c>
      <c r="G115" s="154">
        <v>26145</v>
      </c>
      <c r="H115" s="154">
        <v>26276</v>
      </c>
      <c r="I115" s="154">
        <v>26500</v>
      </c>
      <c r="J115" s="154">
        <v>26826</v>
      </c>
      <c r="K115" s="154">
        <v>27375</v>
      </c>
      <c r="L115" s="154">
        <v>27500</v>
      </c>
      <c r="M115" s="154">
        <v>27838</v>
      </c>
      <c r="N115" s="154">
        <v>28500</v>
      </c>
      <c r="O115" s="154">
        <v>29085</v>
      </c>
      <c r="P115" s="154">
        <v>29869</v>
      </c>
    </row>
    <row r="116" spans="1:16" x14ac:dyDescent="0.25">
      <c r="A116" s="140" t="s">
        <v>69</v>
      </c>
      <c r="B116" s="154">
        <v>22056</v>
      </c>
      <c r="C116" s="154">
        <v>22888</v>
      </c>
      <c r="D116" s="154">
        <v>23367</v>
      </c>
      <c r="E116" s="154">
        <v>24043</v>
      </c>
      <c r="F116" s="154">
        <v>25165</v>
      </c>
      <c r="G116" s="154">
        <v>25806</v>
      </c>
      <c r="H116" s="154">
        <v>25882</v>
      </c>
      <c r="I116" s="154">
        <v>26095</v>
      </c>
      <c r="J116" s="154">
        <v>26472</v>
      </c>
      <c r="K116" s="154">
        <v>27011</v>
      </c>
      <c r="L116" s="154">
        <v>27215</v>
      </c>
      <c r="M116" s="154">
        <v>27615</v>
      </c>
      <c r="N116" s="154">
        <v>28195</v>
      </c>
      <c r="O116" s="154">
        <v>28759</v>
      </c>
      <c r="P116" s="154">
        <v>29574</v>
      </c>
    </row>
    <row r="117" spans="1:16" x14ac:dyDescent="0.25">
      <c r="A117" s="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x14ac:dyDescent="0.25">
      <c r="A118" s="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x14ac:dyDescent="0.25">
      <c r="A119" s="335" t="s">
        <v>474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54">
        <v>23043</v>
      </c>
      <c r="M119" s="154">
        <v>24174</v>
      </c>
      <c r="N119" s="154">
        <v>24347</v>
      </c>
      <c r="O119" s="154">
        <v>24884</v>
      </c>
      <c r="P119" s="154">
        <v>25527</v>
      </c>
    </row>
    <row r="120" spans="1:16" x14ac:dyDescent="0.25">
      <c r="A120" s="335" t="s">
        <v>475</v>
      </c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54">
        <v>26579</v>
      </c>
      <c r="M120" s="154">
        <v>28000</v>
      </c>
      <c r="N120" s="154">
        <v>28557</v>
      </c>
      <c r="O120" s="154">
        <v>29973</v>
      </c>
      <c r="P120" s="154">
        <v>30295</v>
      </c>
    </row>
    <row r="121" spans="1:16" ht="25.5" x14ac:dyDescent="0.25">
      <c r="A121" s="335" t="s">
        <v>476</v>
      </c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54">
        <v>25600</v>
      </c>
      <c r="M121" s="154">
        <v>25877</v>
      </c>
      <c r="N121" s="154">
        <v>26856</v>
      </c>
      <c r="O121" s="154">
        <v>26986</v>
      </c>
      <c r="P121" s="154">
        <v>28207</v>
      </c>
    </row>
    <row r="122" spans="1:16" x14ac:dyDescent="0.25">
      <c r="A122" s="335" t="s">
        <v>477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54">
        <v>25709</v>
      </c>
      <c r="M122" s="154">
        <v>26062</v>
      </c>
      <c r="N122" s="154">
        <v>26836</v>
      </c>
      <c r="O122" s="154">
        <v>27514</v>
      </c>
      <c r="P122" s="154">
        <v>28311</v>
      </c>
    </row>
    <row r="123" spans="1:16" x14ac:dyDescent="0.25">
      <c r="A123" s="335" t="s">
        <v>478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54">
        <v>24890</v>
      </c>
      <c r="M123" s="154">
        <v>24899</v>
      </c>
      <c r="N123" s="154">
        <v>25425</v>
      </c>
      <c r="O123" s="154">
        <v>25612</v>
      </c>
      <c r="P123" s="154">
        <v>26453</v>
      </c>
    </row>
    <row r="124" spans="1:16" x14ac:dyDescent="0.25">
      <c r="A124" s="335" t="s">
        <v>479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54">
        <v>25255</v>
      </c>
      <c r="M124" s="154">
        <v>25199</v>
      </c>
      <c r="N124" s="154">
        <v>26079</v>
      </c>
      <c r="O124" s="154">
        <v>26000</v>
      </c>
      <c r="P124" s="154">
        <v>27302</v>
      </c>
    </row>
    <row r="125" spans="1:16" x14ac:dyDescent="0.25">
      <c r="A125" s="335" t="s">
        <v>480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54">
        <v>25056</v>
      </c>
      <c r="M125" s="154">
        <v>25302</v>
      </c>
      <c r="N125" s="154">
        <v>25998</v>
      </c>
      <c r="O125" s="154">
        <v>26500</v>
      </c>
      <c r="P125" s="154">
        <v>27556</v>
      </c>
    </row>
    <row r="126" spans="1:16" x14ac:dyDescent="0.25">
      <c r="A126" s="335" t="s">
        <v>481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54">
        <v>24342</v>
      </c>
      <c r="M126" s="154">
        <v>24736</v>
      </c>
      <c r="N126" s="154">
        <v>25803</v>
      </c>
      <c r="O126" s="154">
        <v>25201</v>
      </c>
      <c r="P126" s="154">
        <v>26567</v>
      </c>
    </row>
    <row r="127" spans="1:16" x14ac:dyDescent="0.25">
      <c r="A127" s="335" t="s">
        <v>482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54">
        <v>25507</v>
      </c>
      <c r="M127" s="154">
        <v>26454</v>
      </c>
      <c r="N127" s="154">
        <v>26428</v>
      </c>
      <c r="O127" s="154">
        <v>28233</v>
      </c>
      <c r="P127" s="154">
        <v>27900</v>
      </c>
    </row>
    <row r="128" spans="1:16" x14ac:dyDescent="0.25">
      <c r="A128" s="322" t="s">
        <v>483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54">
        <f>AVERAGE(L119:L127)</f>
        <v>25109</v>
      </c>
      <c r="M128" s="154">
        <f t="shared" ref="M128:P128" si="15">AVERAGE(M119:M127)</f>
        <v>25633.666666666668</v>
      </c>
      <c r="N128" s="154">
        <f t="shared" si="15"/>
        <v>26258.777777777777</v>
      </c>
      <c r="O128" s="154">
        <f t="shared" si="15"/>
        <v>26767</v>
      </c>
      <c r="P128" s="154">
        <f t="shared" si="15"/>
        <v>27568.666666666668</v>
      </c>
    </row>
    <row r="129" spans="1:16" x14ac:dyDescent="0.25">
      <c r="A129" s="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x14ac:dyDescent="0.25">
      <c r="A130" s="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x14ac:dyDescent="0.25">
      <c r="A131" s="35" t="s">
        <v>120</v>
      </c>
    </row>
    <row r="132" spans="1:16" x14ac:dyDescent="0.25">
      <c r="A132" s="35" t="s">
        <v>268</v>
      </c>
    </row>
    <row r="134" spans="1:16" x14ac:dyDescent="0.25">
      <c r="A134" s="156" t="s">
        <v>269</v>
      </c>
    </row>
    <row r="135" spans="1:16" x14ac:dyDescent="0.25">
      <c r="A135" s="2"/>
      <c r="B135" s="249" t="s">
        <v>264</v>
      </c>
    </row>
    <row r="136" spans="1:16" x14ac:dyDescent="0.25">
      <c r="A136" s="2"/>
      <c r="B136" s="249" t="s">
        <v>265</v>
      </c>
    </row>
    <row r="137" spans="1:16" x14ac:dyDescent="0.25">
      <c r="A137" s="2"/>
      <c r="B137" s="249" t="s">
        <v>266</v>
      </c>
    </row>
    <row r="139" spans="1:16" x14ac:dyDescent="0.25">
      <c r="A139" s="195" t="s">
        <v>92</v>
      </c>
      <c r="B139" s="38">
        <v>2004</v>
      </c>
      <c r="C139" s="38">
        <v>2005</v>
      </c>
      <c r="D139" s="38">
        <v>2006</v>
      </c>
      <c r="E139" s="38">
        <v>2007</v>
      </c>
      <c r="F139" s="38">
        <v>2008</v>
      </c>
      <c r="G139" s="38">
        <v>2009</v>
      </c>
      <c r="H139" s="38">
        <v>2010</v>
      </c>
      <c r="I139" s="38">
        <v>2011</v>
      </c>
      <c r="J139" s="38">
        <v>2012</v>
      </c>
      <c r="K139" s="38">
        <v>2013</v>
      </c>
      <c r="L139" s="38">
        <v>2014</v>
      </c>
      <c r="M139" s="38">
        <v>2015</v>
      </c>
      <c r="N139" s="38">
        <v>2016</v>
      </c>
      <c r="O139" s="38">
        <v>2017</v>
      </c>
      <c r="P139" s="38">
        <v>2018</v>
      </c>
    </row>
    <row r="140" spans="1:16" x14ac:dyDescent="0.25">
      <c r="A140" s="140" t="s">
        <v>35</v>
      </c>
      <c r="B140" s="154">
        <v>20006</v>
      </c>
      <c r="C140" s="154">
        <v>21303</v>
      </c>
      <c r="D140" s="154">
        <v>21367</v>
      </c>
      <c r="E140" s="154">
        <v>22423</v>
      </c>
      <c r="F140" s="154">
        <v>25408</v>
      </c>
      <c r="G140" s="154">
        <v>24836</v>
      </c>
      <c r="H140" s="154">
        <v>23406</v>
      </c>
      <c r="I140" s="154">
        <v>24058</v>
      </c>
      <c r="J140" s="154">
        <v>26552</v>
      </c>
      <c r="K140" s="154">
        <v>25000</v>
      </c>
      <c r="L140" s="154">
        <v>25001</v>
      </c>
      <c r="M140" s="154">
        <v>26384</v>
      </c>
      <c r="N140" s="154">
        <v>27725</v>
      </c>
      <c r="O140" s="154">
        <v>29680</v>
      </c>
      <c r="P140" s="154">
        <v>28974</v>
      </c>
    </row>
    <row r="141" spans="1:16" x14ac:dyDescent="0.25">
      <c r="A141" s="140" t="s">
        <v>41</v>
      </c>
      <c r="B141" s="154">
        <v>18703</v>
      </c>
      <c r="C141" s="154">
        <v>20138</v>
      </c>
      <c r="D141" s="154">
        <v>20855</v>
      </c>
      <c r="E141" s="154" t="s">
        <v>119</v>
      </c>
      <c r="F141" s="154">
        <v>21637</v>
      </c>
      <c r="G141" s="154">
        <v>22677</v>
      </c>
      <c r="H141" s="154">
        <v>23836</v>
      </c>
      <c r="I141" s="154">
        <v>22039</v>
      </c>
      <c r="J141" s="154">
        <v>22418</v>
      </c>
      <c r="K141" s="154">
        <v>21858</v>
      </c>
      <c r="L141" s="154">
        <v>22754</v>
      </c>
      <c r="M141" s="154">
        <v>22338</v>
      </c>
      <c r="N141" s="154">
        <v>24748</v>
      </c>
      <c r="O141" s="154">
        <v>24807</v>
      </c>
      <c r="P141" s="154" t="s">
        <v>119</v>
      </c>
    </row>
    <row r="142" spans="1:16" x14ac:dyDescent="0.25">
      <c r="A142" s="140" t="s">
        <v>42</v>
      </c>
      <c r="B142" s="154">
        <v>19863</v>
      </c>
      <c r="C142" s="154">
        <v>19677</v>
      </c>
      <c r="D142" s="154">
        <v>20185</v>
      </c>
      <c r="E142" s="154">
        <v>20494</v>
      </c>
      <c r="F142" s="154">
        <v>20810</v>
      </c>
      <c r="G142" s="154">
        <v>23051</v>
      </c>
      <c r="H142" s="154">
        <v>21813</v>
      </c>
      <c r="I142" s="154">
        <v>22231</v>
      </c>
      <c r="J142" s="154">
        <v>23343</v>
      </c>
      <c r="K142" s="154">
        <v>23804</v>
      </c>
      <c r="L142" s="154">
        <v>23239</v>
      </c>
      <c r="M142" s="154">
        <v>22029</v>
      </c>
      <c r="N142" s="154">
        <v>23286</v>
      </c>
      <c r="O142" s="154">
        <v>24015</v>
      </c>
      <c r="P142" s="154">
        <v>24565</v>
      </c>
    </row>
    <row r="143" spans="1:16" x14ac:dyDescent="0.25">
      <c r="A143" s="140" t="s">
        <v>24</v>
      </c>
      <c r="B143" s="154">
        <v>21469</v>
      </c>
      <c r="C143" s="154">
        <v>22659</v>
      </c>
      <c r="D143" s="154">
        <v>23181</v>
      </c>
      <c r="E143" s="154">
        <v>24099</v>
      </c>
      <c r="F143" s="154">
        <v>24906</v>
      </c>
      <c r="G143" s="154">
        <v>25500</v>
      </c>
      <c r="H143" s="154">
        <v>25917</v>
      </c>
      <c r="I143" s="154">
        <v>26311</v>
      </c>
      <c r="J143" s="154">
        <v>26250</v>
      </c>
      <c r="K143" s="154">
        <v>27244</v>
      </c>
      <c r="L143" s="154">
        <v>26168</v>
      </c>
      <c r="M143" s="154">
        <v>28000</v>
      </c>
      <c r="N143" s="154">
        <v>28165</v>
      </c>
      <c r="O143" s="154">
        <v>28848</v>
      </c>
      <c r="P143" s="154">
        <v>30470</v>
      </c>
    </row>
    <row r="144" spans="1:16" x14ac:dyDescent="0.25">
      <c r="A144" s="140" t="s">
        <v>49</v>
      </c>
      <c r="B144" s="154">
        <v>23285</v>
      </c>
      <c r="C144" s="154">
        <v>23493</v>
      </c>
      <c r="D144" s="154">
        <v>23392</v>
      </c>
      <c r="E144" s="154">
        <v>24156</v>
      </c>
      <c r="F144" s="154">
        <v>25588</v>
      </c>
      <c r="G144" s="154">
        <v>27160</v>
      </c>
      <c r="H144" s="154">
        <v>26609</v>
      </c>
      <c r="I144" s="154">
        <v>26633</v>
      </c>
      <c r="J144" s="154">
        <v>24548</v>
      </c>
      <c r="K144" s="154">
        <v>23529</v>
      </c>
      <c r="L144" s="154">
        <v>25286</v>
      </c>
      <c r="M144" s="154">
        <v>25243</v>
      </c>
      <c r="N144" s="154">
        <v>25804</v>
      </c>
      <c r="O144" s="154">
        <v>26640</v>
      </c>
      <c r="P144" s="154">
        <v>28817</v>
      </c>
    </row>
    <row r="145" spans="1:16" x14ac:dyDescent="0.25">
      <c r="A145" s="140" t="s">
        <v>32</v>
      </c>
      <c r="B145" s="154">
        <v>21948</v>
      </c>
      <c r="C145" s="154">
        <v>20055</v>
      </c>
      <c r="D145" s="154">
        <v>20788</v>
      </c>
      <c r="E145" s="154">
        <v>23925</v>
      </c>
      <c r="F145" s="154">
        <v>22609</v>
      </c>
      <c r="G145" s="154">
        <v>22109</v>
      </c>
      <c r="H145" s="154">
        <v>21586</v>
      </c>
      <c r="I145" s="154">
        <v>21553</v>
      </c>
      <c r="J145" s="154">
        <v>23194</v>
      </c>
      <c r="K145" s="154">
        <v>22786</v>
      </c>
      <c r="L145" s="154">
        <v>23456</v>
      </c>
      <c r="M145" s="154">
        <v>22668</v>
      </c>
      <c r="N145" s="154">
        <v>22714</v>
      </c>
      <c r="O145" s="154">
        <v>22381</v>
      </c>
      <c r="P145" s="154">
        <v>23802</v>
      </c>
    </row>
    <row r="146" spans="1:16" x14ac:dyDescent="0.25">
      <c r="A146" s="140" t="s">
        <v>56</v>
      </c>
      <c r="B146" s="154">
        <v>16777</v>
      </c>
      <c r="C146" s="154">
        <v>18397</v>
      </c>
      <c r="D146" s="154">
        <v>18470</v>
      </c>
      <c r="E146" s="154">
        <v>19325</v>
      </c>
      <c r="F146" s="154">
        <v>19799</v>
      </c>
      <c r="G146" s="154">
        <v>21036</v>
      </c>
      <c r="H146" s="154">
        <v>20671</v>
      </c>
      <c r="I146" s="154">
        <v>21376</v>
      </c>
      <c r="J146" s="154">
        <v>21430</v>
      </c>
      <c r="K146" s="154">
        <v>21468</v>
      </c>
      <c r="L146" s="154">
        <v>21538</v>
      </c>
      <c r="M146" s="154">
        <v>20770</v>
      </c>
      <c r="N146" s="154" t="s">
        <v>119</v>
      </c>
      <c r="O146" s="154">
        <v>20577</v>
      </c>
      <c r="P146" s="154">
        <v>22414</v>
      </c>
    </row>
    <row r="147" spans="1:16" x14ac:dyDescent="0.25">
      <c r="A147" s="140" t="s">
        <v>2</v>
      </c>
      <c r="B147" s="154">
        <v>19204</v>
      </c>
      <c r="C147" s="154">
        <v>19742</v>
      </c>
      <c r="D147" s="154">
        <v>20383</v>
      </c>
      <c r="E147" s="154">
        <v>19270</v>
      </c>
      <c r="F147" s="154">
        <v>21708</v>
      </c>
      <c r="G147" s="154">
        <v>22115</v>
      </c>
      <c r="H147" s="154">
        <v>21874</v>
      </c>
      <c r="I147" s="154">
        <v>20677</v>
      </c>
      <c r="J147" s="154">
        <v>22349</v>
      </c>
      <c r="K147" s="154">
        <v>22111</v>
      </c>
      <c r="L147" s="154">
        <v>22473</v>
      </c>
      <c r="M147" s="154">
        <v>23238</v>
      </c>
      <c r="N147" s="154">
        <v>24067</v>
      </c>
      <c r="O147" s="154" t="s">
        <v>119</v>
      </c>
      <c r="P147" s="154" t="s">
        <v>119</v>
      </c>
    </row>
    <row r="148" spans="1:16" x14ac:dyDescent="0.25">
      <c r="A148" s="140" t="s">
        <v>45</v>
      </c>
      <c r="B148" s="154">
        <v>21340</v>
      </c>
      <c r="C148" s="154">
        <v>22888</v>
      </c>
      <c r="D148" s="154">
        <v>23700</v>
      </c>
      <c r="E148" s="154">
        <v>24331</v>
      </c>
      <c r="F148" s="154">
        <v>24497</v>
      </c>
      <c r="G148" s="154">
        <v>24199</v>
      </c>
      <c r="H148" s="154">
        <v>22808</v>
      </c>
      <c r="I148" s="154">
        <v>23143</v>
      </c>
      <c r="J148" s="154">
        <v>22698</v>
      </c>
      <c r="K148" s="154">
        <v>24076</v>
      </c>
      <c r="L148" s="154">
        <v>25284</v>
      </c>
      <c r="M148" s="154" t="s">
        <v>119</v>
      </c>
      <c r="N148" s="154">
        <v>27181</v>
      </c>
      <c r="O148" s="154">
        <v>26883</v>
      </c>
      <c r="P148" s="154">
        <v>25420</v>
      </c>
    </row>
    <row r="149" spans="1:16" x14ac:dyDescent="0.25">
      <c r="A149" s="140" t="s">
        <v>16</v>
      </c>
      <c r="B149" s="154">
        <v>18935</v>
      </c>
      <c r="C149" s="154">
        <v>19780</v>
      </c>
      <c r="D149" s="154">
        <v>19926</v>
      </c>
      <c r="E149" s="154">
        <v>20363</v>
      </c>
      <c r="F149" s="154">
        <v>23642</v>
      </c>
      <c r="G149" s="154">
        <v>21914</v>
      </c>
      <c r="H149" s="154">
        <v>22491</v>
      </c>
      <c r="I149" s="154">
        <v>22037</v>
      </c>
      <c r="J149" s="154">
        <v>22273</v>
      </c>
      <c r="K149" s="154">
        <v>24643</v>
      </c>
      <c r="L149" s="154">
        <v>23296</v>
      </c>
      <c r="M149" s="154">
        <v>23885</v>
      </c>
      <c r="N149" s="154">
        <v>23953</v>
      </c>
      <c r="O149" s="154">
        <v>25360</v>
      </c>
      <c r="P149" s="154">
        <v>26168</v>
      </c>
    </row>
    <row r="150" spans="1:16" x14ac:dyDescent="0.25">
      <c r="A150" s="140" t="s">
        <v>50</v>
      </c>
      <c r="B150" s="154">
        <v>21958</v>
      </c>
      <c r="C150" s="154">
        <v>22857</v>
      </c>
      <c r="D150" s="154">
        <v>23953</v>
      </c>
      <c r="E150" s="154">
        <v>24006</v>
      </c>
      <c r="F150" s="154">
        <v>25337</v>
      </c>
      <c r="G150" s="154">
        <v>26429</v>
      </c>
      <c r="H150" s="154">
        <v>26048</v>
      </c>
      <c r="I150" s="154">
        <v>26336</v>
      </c>
      <c r="J150" s="154">
        <v>25905</v>
      </c>
      <c r="K150" s="154">
        <v>26398</v>
      </c>
      <c r="L150" s="154">
        <v>26710</v>
      </c>
      <c r="M150" s="154">
        <v>26077</v>
      </c>
      <c r="N150" s="154">
        <v>27952</v>
      </c>
      <c r="O150" s="154">
        <v>27395</v>
      </c>
      <c r="P150" s="154">
        <v>29052</v>
      </c>
    </row>
    <row r="151" spans="1:16" x14ac:dyDescent="0.25">
      <c r="A151" s="140" t="s">
        <v>33</v>
      </c>
      <c r="B151" s="154">
        <v>18985</v>
      </c>
      <c r="C151" s="154">
        <v>21618</v>
      </c>
      <c r="D151" s="154">
        <v>21647</v>
      </c>
      <c r="E151" s="154">
        <v>21834</v>
      </c>
      <c r="F151" s="154">
        <v>21502</v>
      </c>
      <c r="G151" s="154">
        <v>24101</v>
      </c>
      <c r="H151" s="154">
        <v>25790</v>
      </c>
      <c r="I151" s="154">
        <v>27396</v>
      </c>
      <c r="J151" s="154">
        <v>25863</v>
      </c>
      <c r="K151" s="154">
        <v>24502</v>
      </c>
      <c r="L151" s="154">
        <v>25149</v>
      </c>
      <c r="M151" s="154">
        <v>25245</v>
      </c>
      <c r="N151" s="154">
        <v>25220</v>
      </c>
      <c r="O151" s="154">
        <v>25089</v>
      </c>
      <c r="P151" s="154">
        <v>26071</v>
      </c>
    </row>
    <row r="152" spans="1:16" x14ac:dyDescent="0.25">
      <c r="A152" s="140" t="s">
        <v>26</v>
      </c>
      <c r="B152" s="154">
        <v>22804</v>
      </c>
      <c r="C152" s="154">
        <v>24173</v>
      </c>
      <c r="D152" s="154">
        <v>24413</v>
      </c>
      <c r="E152" s="154">
        <v>24285</v>
      </c>
      <c r="F152" s="154">
        <v>26079</v>
      </c>
      <c r="G152" s="154">
        <v>25285</v>
      </c>
      <c r="H152" s="154">
        <v>25187</v>
      </c>
      <c r="I152" s="154">
        <v>26559</v>
      </c>
      <c r="J152" s="154">
        <v>26890</v>
      </c>
      <c r="K152" s="154">
        <v>29475</v>
      </c>
      <c r="L152" s="154">
        <v>27377</v>
      </c>
      <c r="M152" s="154">
        <v>27767</v>
      </c>
      <c r="N152" s="154">
        <v>28716</v>
      </c>
      <c r="O152" s="154">
        <v>29720</v>
      </c>
      <c r="P152" s="154">
        <v>31010</v>
      </c>
    </row>
    <row r="153" spans="1:16" x14ac:dyDescent="0.25">
      <c r="A153" s="140" t="s">
        <v>31</v>
      </c>
      <c r="B153" s="154">
        <v>25764</v>
      </c>
      <c r="C153" s="154">
        <v>27252</v>
      </c>
      <c r="D153" s="154">
        <v>27417</v>
      </c>
      <c r="E153" s="154">
        <v>22786</v>
      </c>
      <c r="F153" s="154">
        <v>28443</v>
      </c>
      <c r="G153" s="154">
        <v>31870</v>
      </c>
      <c r="H153" s="154">
        <v>32311</v>
      </c>
      <c r="I153" s="154">
        <v>31417</v>
      </c>
      <c r="J153" s="154">
        <v>32918</v>
      </c>
      <c r="K153" s="154">
        <v>33502</v>
      </c>
      <c r="L153" s="154">
        <v>34526</v>
      </c>
      <c r="M153" s="154">
        <v>33910</v>
      </c>
      <c r="N153" s="154">
        <v>32177</v>
      </c>
      <c r="O153" s="154">
        <v>32347</v>
      </c>
      <c r="P153" s="154">
        <v>36156</v>
      </c>
    </row>
    <row r="154" spans="1:16" x14ac:dyDescent="0.25">
      <c r="A154" s="140" t="s">
        <v>37</v>
      </c>
      <c r="B154" s="154">
        <v>19799</v>
      </c>
      <c r="C154" s="154">
        <v>20714</v>
      </c>
      <c r="D154" s="154">
        <v>21896</v>
      </c>
      <c r="E154" s="154">
        <v>22353</v>
      </c>
      <c r="F154" s="154">
        <v>23602</v>
      </c>
      <c r="G154" s="154">
        <v>22517</v>
      </c>
      <c r="H154" s="154">
        <v>23918</v>
      </c>
      <c r="I154" s="154">
        <v>23873</v>
      </c>
      <c r="J154" s="154">
        <v>24615</v>
      </c>
      <c r="K154" s="154" t="s">
        <v>119</v>
      </c>
      <c r="L154" s="154">
        <v>25509</v>
      </c>
      <c r="M154" s="154">
        <v>24699</v>
      </c>
      <c r="N154" s="154">
        <v>26135</v>
      </c>
      <c r="O154" s="154">
        <v>26738</v>
      </c>
      <c r="P154" s="154">
        <v>27126</v>
      </c>
    </row>
    <row r="155" spans="1:16" x14ac:dyDescent="0.25">
      <c r="A155" s="140" t="s">
        <v>27</v>
      </c>
      <c r="B155" s="154">
        <v>19247</v>
      </c>
      <c r="C155" s="154">
        <v>19437</v>
      </c>
      <c r="D155" s="154">
        <v>19674</v>
      </c>
      <c r="E155" s="154">
        <v>20384</v>
      </c>
      <c r="F155" s="154">
        <v>21504</v>
      </c>
      <c r="G155" s="154">
        <v>21352</v>
      </c>
      <c r="H155" s="154">
        <v>21133</v>
      </c>
      <c r="I155" s="154">
        <v>22298</v>
      </c>
      <c r="J155" s="154">
        <v>22236</v>
      </c>
      <c r="K155" s="154">
        <v>21386</v>
      </c>
      <c r="L155" s="154">
        <v>22482</v>
      </c>
      <c r="M155" s="154">
        <v>24335</v>
      </c>
      <c r="N155" s="154">
        <v>25198</v>
      </c>
      <c r="O155" s="154">
        <v>25490</v>
      </c>
      <c r="P155" s="154">
        <v>26459</v>
      </c>
    </row>
    <row r="156" spans="1:16" x14ac:dyDescent="0.25">
      <c r="A156" s="140" t="s">
        <v>57</v>
      </c>
      <c r="B156" s="154" t="s">
        <v>119</v>
      </c>
      <c r="C156" s="154">
        <v>17094</v>
      </c>
      <c r="D156" s="154">
        <v>17548</v>
      </c>
      <c r="E156" s="154">
        <v>17661</v>
      </c>
      <c r="F156" s="154">
        <v>19672</v>
      </c>
      <c r="G156" s="154">
        <v>21419</v>
      </c>
      <c r="H156" s="154">
        <v>20513</v>
      </c>
      <c r="I156" s="154">
        <v>20532</v>
      </c>
      <c r="J156" s="154">
        <v>21216</v>
      </c>
      <c r="K156" s="154">
        <v>23102</v>
      </c>
      <c r="L156" s="154">
        <v>23603</v>
      </c>
      <c r="M156" s="154" t="s">
        <v>119</v>
      </c>
      <c r="N156" s="154">
        <v>25036</v>
      </c>
      <c r="O156" s="154">
        <v>24782</v>
      </c>
      <c r="P156" s="154">
        <v>25367</v>
      </c>
    </row>
    <row r="157" spans="1:16" x14ac:dyDescent="0.25">
      <c r="A157" s="140" t="s">
        <v>17</v>
      </c>
      <c r="B157" s="154">
        <v>21814</v>
      </c>
      <c r="C157" s="154">
        <v>20801</v>
      </c>
      <c r="D157" s="154">
        <v>21211</v>
      </c>
      <c r="E157" s="154">
        <v>21681</v>
      </c>
      <c r="F157" s="154">
        <v>23236</v>
      </c>
      <c r="G157" s="154">
        <v>22446</v>
      </c>
      <c r="H157" s="154">
        <v>22679</v>
      </c>
      <c r="I157" s="154">
        <v>24598</v>
      </c>
      <c r="J157" s="154">
        <v>24843</v>
      </c>
      <c r="K157" s="154">
        <v>26975</v>
      </c>
      <c r="L157" s="154">
        <v>25785</v>
      </c>
      <c r="M157" s="154">
        <v>26533</v>
      </c>
      <c r="N157" s="154">
        <v>28356</v>
      </c>
      <c r="O157" s="154">
        <v>26410</v>
      </c>
      <c r="P157" s="154">
        <v>27493</v>
      </c>
    </row>
    <row r="158" spans="1:16" x14ac:dyDescent="0.25">
      <c r="A158" s="140" t="s">
        <v>38</v>
      </c>
      <c r="B158" s="154">
        <v>21396</v>
      </c>
      <c r="C158" s="154">
        <v>19916</v>
      </c>
      <c r="D158" s="154">
        <v>19287</v>
      </c>
      <c r="E158" s="154">
        <v>20343</v>
      </c>
      <c r="F158" s="154">
        <v>20857</v>
      </c>
      <c r="G158" s="154">
        <v>21507</v>
      </c>
      <c r="H158" s="154">
        <v>21478</v>
      </c>
      <c r="I158" s="154">
        <v>20349</v>
      </c>
      <c r="J158" s="154">
        <v>23054</v>
      </c>
      <c r="K158" s="154">
        <v>24498</v>
      </c>
      <c r="L158" s="154">
        <v>23407</v>
      </c>
      <c r="M158" s="154">
        <v>23050</v>
      </c>
      <c r="N158" s="154">
        <v>26166</v>
      </c>
      <c r="O158" s="154">
        <v>26347</v>
      </c>
      <c r="P158" s="154">
        <v>26272</v>
      </c>
    </row>
    <row r="159" spans="1:16" x14ac:dyDescent="0.25">
      <c r="A159" s="140" t="s">
        <v>46</v>
      </c>
      <c r="B159" s="154">
        <v>21131</v>
      </c>
      <c r="C159" s="154">
        <v>23965</v>
      </c>
      <c r="D159" s="154">
        <v>21746</v>
      </c>
      <c r="E159" s="154">
        <v>26770</v>
      </c>
      <c r="F159" s="154">
        <v>24595</v>
      </c>
      <c r="G159" s="154">
        <v>25950</v>
      </c>
      <c r="H159" s="154">
        <v>23774</v>
      </c>
      <c r="I159" s="154">
        <v>19794</v>
      </c>
      <c r="J159" s="154">
        <v>27070</v>
      </c>
      <c r="K159" s="154">
        <v>29577</v>
      </c>
      <c r="L159" s="154">
        <v>29868</v>
      </c>
      <c r="M159" s="154">
        <v>23253</v>
      </c>
      <c r="N159" s="154">
        <v>24479</v>
      </c>
      <c r="O159" s="154">
        <v>30511</v>
      </c>
      <c r="P159" s="154">
        <v>32691</v>
      </c>
    </row>
    <row r="160" spans="1:16" x14ac:dyDescent="0.25">
      <c r="A160" s="140" t="s">
        <v>51</v>
      </c>
      <c r="B160" s="154">
        <v>20080</v>
      </c>
      <c r="C160" s="154">
        <v>21943</v>
      </c>
      <c r="D160" s="154">
        <v>21252</v>
      </c>
      <c r="E160" s="154">
        <v>22488</v>
      </c>
      <c r="F160" s="154">
        <v>24223</v>
      </c>
      <c r="G160" s="154">
        <v>25598</v>
      </c>
      <c r="H160" s="154">
        <v>25824</v>
      </c>
      <c r="I160" s="154">
        <v>24513</v>
      </c>
      <c r="J160" s="154">
        <v>23677</v>
      </c>
      <c r="K160" s="154">
        <v>25253</v>
      </c>
      <c r="L160" s="154">
        <v>26741</v>
      </c>
      <c r="M160" s="154" t="s">
        <v>119</v>
      </c>
      <c r="N160" s="154">
        <v>26665</v>
      </c>
      <c r="O160" s="154">
        <v>26912</v>
      </c>
      <c r="P160" s="154">
        <v>26665</v>
      </c>
    </row>
    <row r="161" spans="1:16" x14ac:dyDescent="0.25">
      <c r="A161" s="140" t="s">
        <v>1</v>
      </c>
      <c r="B161" s="154">
        <v>18854</v>
      </c>
      <c r="C161" s="154">
        <v>18992</v>
      </c>
      <c r="D161" s="154">
        <v>19957</v>
      </c>
      <c r="E161" s="154">
        <v>20457</v>
      </c>
      <c r="F161" s="154">
        <v>21190</v>
      </c>
      <c r="G161" s="154">
        <v>19930</v>
      </c>
      <c r="H161" s="154">
        <v>19915</v>
      </c>
      <c r="I161" s="154">
        <v>19578</v>
      </c>
      <c r="J161" s="154">
        <v>20054</v>
      </c>
      <c r="K161" s="154">
        <v>20791</v>
      </c>
      <c r="L161" s="154">
        <v>20831</v>
      </c>
      <c r="M161" s="154">
        <v>21022</v>
      </c>
      <c r="N161" s="154">
        <v>22873</v>
      </c>
      <c r="O161" s="154">
        <v>22985</v>
      </c>
      <c r="P161" s="154">
        <v>23934</v>
      </c>
    </row>
    <row r="162" spans="1:16" x14ac:dyDescent="0.25">
      <c r="A162" s="140" t="s">
        <v>39</v>
      </c>
      <c r="B162" s="154">
        <v>20010</v>
      </c>
      <c r="C162" s="154">
        <v>21037</v>
      </c>
      <c r="D162" s="154">
        <v>21967</v>
      </c>
      <c r="E162" s="154">
        <v>21037</v>
      </c>
      <c r="F162" s="154">
        <v>22953</v>
      </c>
      <c r="G162" s="154">
        <v>25448</v>
      </c>
      <c r="H162" s="154">
        <v>25463</v>
      </c>
      <c r="I162" s="154">
        <v>23118</v>
      </c>
      <c r="J162" s="154">
        <v>23746</v>
      </c>
      <c r="K162" s="154">
        <v>24975</v>
      </c>
      <c r="L162" s="154">
        <v>21457</v>
      </c>
      <c r="M162" s="154">
        <v>23147</v>
      </c>
      <c r="N162" s="154">
        <v>23902</v>
      </c>
      <c r="O162" s="154">
        <v>24740</v>
      </c>
      <c r="P162" s="154">
        <v>23702</v>
      </c>
    </row>
    <row r="163" spans="1:16" x14ac:dyDescent="0.25">
      <c r="A163" s="140" t="s">
        <v>52</v>
      </c>
      <c r="B163" s="154">
        <v>20181</v>
      </c>
      <c r="C163" s="154">
        <v>21609</v>
      </c>
      <c r="D163" s="154">
        <v>21661</v>
      </c>
      <c r="E163" s="154">
        <v>22753</v>
      </c>
      <c r="F163" s="154">
        <v>24057</v>
      </c>
      <c r="G163" s="154">
        <v>23947</v>
      </c>
      <c r="H163" s="154">
        <v>24124</v>
      </c>
      <c r="I163" s="154">
        <v>23400</v>
      </c>
      <c r="J163" s="154">
        <v>25390</v>
      </c>
      <c r="K163" s="154">
        <v>26560</v>
      </c>
      <c r="L163" s="154">
        <v>26038</v>
      </c>
      <c r="M163" s="154">
        <v>24985</v>
      </c>
      <c r="N163" s="154">
        <v>24374</v>
      </c>
      <c r="O163" s="154">
        <v>25842</v>
      </c>
      <c r="P163" s="154">
        <v>28012</v>
      </c>
    </row>
    <row r="164" spans="1:16" x14ac:dyDescent="0.25">
      <c r="A164" s="140" t="s">
        <v>48</v>
      </c>
      <c r="B164" s="154">
        <v>19435</v>
      </c>
      <c r="C164" s="154">
        <v>21361</v>
      </c>
      <c r="D164" s="154">
        <v>21112</v>
      </c>
      <c r="E164" s="154">
        <v>22533</v>
      </c>
      <c r="F164" s="154">
        <v>23341</v>
      </c>
      <c r="G164" s="154">
        <v>23968</v>
      </c>
      <c r="H164" s="154">
        <v>24995</v>
      </c>
      <c r="I164" s="154">
        <v>24286</v>
      </c>
      <c r="J164" s="154">
        <v>24594</v>
      </c>
      <c r="K164" s="154">
        <v>25323</v>
      </c>
      <c r="L164" s="154">
        <v>25399</v>
      </c>
      <c r="M164" s="154">
        <v>24767</v>
      </c>
      <c r="N164" s="154">
        <v>25368</v>
      </c>
      <c r="O164" s="154">
        <v>25188</v>
      </c>
      <c r="P164" s="154">
        <v>25253</v>
      </c>
    </row>
    <row r="165" spans="1:16" x14ac:dyDescent="0.25">
      <c r="A165" s="140" t="s">
        <v>18</v>
      </c>
      <c r="B165" s="154">
        <v>21446</v>
      </c>
      <c r="C165" s="154">
        <v>21770</v>
      </c>
      <c r="D165" s="154">
        <v>22048</v>
      </c>
      <c r="E165" s="154">
        <v>19713</v>
      </c>
      <c r="F165" s="154">
        <v>23067</v>
      </c>
      <c r="G165" s="154">
        <v>24491</v>
      </c>
      <c r="H165" s="154">
        <v>25290</v>
      </c>
      <c r="I165" s="154">
        <v>24909</v>
      </c>
      <c r="J165" s="154">
        <v>22592</v>
      </c>
      <c r="K165" s="154">
        <v>25431</v>
      </c>
      <c r="L165" s="154" t="s">
        <v>119</v>
      </c>
      <c r="M165" s="154">
        <v>26085</v>
      </c>
      <c r="N165" s="154">
        <v>26971</v>
      </c>
      <c r="O165" s="154">
        <v>26582</v>
      </c>
      <c r="P165" s="154">
        <v>26122</v>
      </c>
    </row>
    <row r="166" spans="1:16" x14ac:dyDescent="0.25">
      <c r="A166" s="140" t="s">
        <v>58</v>
      </c>
      <c r="B166" s="154">
        <v>19932</v>
      </c>
      <c r="C166" s="154">
        <v>20099</v>
      </c>
      <c r="D166" s="154">
        <v>21419</v>
      </c>
      <c r="E166" s="154">
        <v>20539</v>
      </c>
      <c r="F166" s="154">
        <v>21280</v>
      </c>
      <c r="G166" s="154">
        <v>23229</v>
      </c>
      <c r="H166" s="154">
        <v>23809</v>
      </c>
      <c r="I166" s="154">
        <v>23939</v>
      </c>
      <c r="J166" s="154">
        <v>24177</v>
      </c>
      <c r="K166" s="154">
        <v>24292</v>
      </c>
      <c r="L166" s="154">
        <v>25477</v>
      </c>
      <c r="M166" s="154">
        <v>23572</v>
      </c>
      <c r="N166" s="154">
        <v>25063</v>
      </c>
      <c r="O166" s="154">
        <v>25905</v>
      </c>
      <c r="P166" s="154">
        <v>27152</v>
      </c>
    </row>
    <row r="167" spans="1:16" x14ac:dyDescent="0.25">
      <c r="A167" s="140" t="s">
        <v>3</v>
      </c>
      <c r="B167" s="154">
        <v>19668</v>
      </c>
      <c r="C167" s="154">
        <v>19742</v>
      </c>
      <c r="D167" s="154">
        <v>21062</v>
      </c>
      <c r="E167" s="154">
        <v>23067</v>
      </c>
      <c r="F167" s="154">
        <v>26873</v>
      </c>
      <c r="G167" s="154">
        <v>26240</v>
      </c>
      <c r="H167" s="154">
        <v>21992</v>
      </c>
      <c r="I167" s="154">
        <v>22871</v>
      </c>
      <c r="J167" s="154">
        <v>22871</v>
      </c>
      <c r="K167" s="154">
        <v>25986</v>
      </c>
      <c r="L167" s="154">
        <v>24259</v>
      </c>
      <c r="M167" s="154">
        <v>23234</v>
      </c>
      <c r="N167" s="154">
        <v>22957</v>
      </c>
      <c r="O167" s="154">
        <v>23585</v>
      </c>
      <c r="P167" s="154">
        <v>23425</v>
      </c>
    </row>
    <row r="168" spans="1:16" x14ac:dyDescent="0.25">
      <c r="A168" s="140" t="s">
        <v>43</v>
      </c>
      <c r="B168" s="154">
        <v>17513</v>
      </c>
      <c r="C168" s="154">
        <v>17794</v>
      </c>
      <c r="D168" s="154">
        <v>19837</v>
      </c>
      <c r="E168" s="154">
        <v>20045</v>
      </c>
      <c r="F168" s="154">
        <v>21610</v>
      </c>
      <c r="G168" s="154">
        <v>21677</v>
      </c>
      <c r="H168" s="154">
        <v>20916</v>
      </c>
      <c r="I168" s="154">
        <v>20493</v>
      </c>
      <c r="J168" s="154">
        <v>19682</v>
      </c>
      <c r="K168" s="154">
        <v>20461</v>
      </c>
      <c r="L168" s="154">
        <v>20781</v>
      </c>
      <c r="M168" s="154">
        <v>20396</v>
      </c>
      <c r="N168" s="154">
        <v>20529</v>
      </c>
      <c r="O168" s="154">
        <v>21047</v>
      </c>
      <c r="P168" s="154">
        <v>22922</v>
      </c>
    </row>
    <row r="169" spans="1:16" x14ac:dyDescent="0.25">
      <c r="A169" s="140" t="s">
        <v>53</v>
      </c>
      <c r="B169" s="154">
        <v>21181</v>
      </c>
      <c r="C169" s="154" t="s">
        <v>119</v>
      </c>
      <c r="D169" s="154">
        <v>22065</v>
      </c>
      <c r="E169" s="154" t="s">
        <v>119</v>
      </c>
      <c r="F169" s="154">
        <v>23123</v>
      </c>
      <c r="G169" s="154">
        <v>21636</v>
      </c>
      <c r="H169" s="154">
        <v>21740</v>
      </c>
      <c r="I169" s="154">
        <v>21892</v>
      </c>
      <c r="J169" s="154">
        <v>23097</v>
      </c>
      <c r="K169" s="154">
        <v>22547</v>
      </c>
      <c r="L169" s="154" t="s">
        <v>119</v>
      </c>
      <c r="M169" s="154">
        <v>23057</v>
      </c>
      <c r="N169" s="154">
        <v>24522</v>
      </c>
      <c r="O169" s="154">
        <v>25236</v>
      </c>
      <c r="P169" s="154">
        <v>24567</v>
      </c>
    </row>
    <row r="170" spans="1:16" x14ac:dyDescent="0.25">
      <c r="A170" s="140" t="s">
        <v>44</v>
      </c>
      <c r="B170" s="154">
        <v>18535</v>
      </c>
      <c r="C170" s="154">
        <v>18316</v>
      </c>
      <c r="D170" s="154">
        <v>20830</v>
      </c>
      <c r="E170" s="154" t="s">
        <v>119</v>
      </c>
      <c r="F170" s="154">
        <v>21919</v>
      </c>
      <c r="G170" s="154">
        <v>21520</v>
      </c>
      <c r="H170" s="154">
        <v>20437</v>
      </c>
      <c r="I170" s="154">
        <v>21452</v>
      </c>
      <c r="J170" s="154">
        <v>22038</v>
      </c>
      <c r="K170" s="154">
        <v>23105</v>
      </c>
      <c r="L170" s="154">
        <v>23102</v>
      </c>
      <c r="M170" s="154" t="s">
        <v>119</v>
      </c>
      <c r="N170" s="154">
        <v>23643</v>
      </c>
      <c r="O170" s="154">
        <v>23340</v>
      </c>
      <c r="P170" s="154">
        <v>23081</v>
      </c>
    </row>
    <row r="171" spans="1:16" x14ac:dyDescent="0.25">
      <c r="A171" s="140" t="s">
        <v>19</v>
      </c>
      <c r="B171" s="154">
        <v>18720</v>
      </c>
      <c r="C171" s="154">
        <v>19374</v>
      </c>
      <c r="D171" s="154">
        <v>19000</v>
      </c>
      <c r="E171" s="154" t="s">
        <v>119</v>
      </c>
      <c r="F171" s="154">
        <v>21574</v>
      </c>
      <c r="G171" s="154">
        <v>20901</v>
      </c>
      <c r="H171" s="154">
        <v>20424</v>
      </c>
      <c r="I171" s="154">
        <v>20516</v>
      </c>
      <c r="J171" s="154">
        <v>21258</v>
      </c>
      <c r="K171" s="154">
        <v>23261</v>
      </c>
      <c r="L171" s="154">
        <v>22878</v>
      </c>
      <c r="M171" s="154">
        <v>20970</v>
      </c>
      <c r="N171" s="154">
        <v>22312</v>
      </c>
      <c r="O171" s="154">
        <v>23725</v>
      </c>
      <c r="P171" s="154">
        <v>24439</v>
      </c>
    </row>
    <row r="172" spans="1:16" x14ac:dyDescent="0.25">
      <c r="A172" s="140" t="s">
        <v>34</v>
      </c>
      <c r="B172" s="154">
        <v>19490</v>
      </c>
      <c r="C172" s="154">
        <v>20649</v>
      </c>
      <c r="D172" s="154">
        <v>23378</v>
      </c>
      <c r="E172" s="154">
        <v>24578</v>
      </c>
      <c r="F172" s="154">
        <v>25005</v>
      </c>
      <c r="G172" s="154">
        <v>24239</v>
      </c>
      <c r="H172" s="154">
        <v>23449</v>
      </c>
      <c r="I172" s="154" t="s">
        <v>119</v>
      </c>
      <c r="J172" s="154">
        <v>22767</v>
      </c>
      <c r="K172" s="154">
        <v>22904</v>
      </c>
      <c r="L172" s="154">
        <v>21751</v>
      </c>
      <c r="M172" s="154">
        <v>20718</v>
      </c>
      <c r="N172" s="154">
        <v>22268</v>
      </c>
      <c r="O172" s="154">
        <v>23951</v>
      </c>
      <c r="P172" s="154">
        <v>28215</v>
      </c>
    </row>
    <row r="173" spans="1:16" x14ac:dyDescent="0.25">
      <c r="A173" s="140" t="s">
        <v>63</v>
      </c>
      <c r="B173" s="154">
        <v>19196</v>
      </c>
      <c r="C173" s="154">
        <v>20440</v>
      </c>
      <c r="D173" s="154">
        <v>20146</v>
      </c>
      <c r="E173" s="154">
        <v>20440</v>
      </c>
      <c r="F173" s="154">
        <v>21429</v>
      </c>
      <c r="G173" s="154">
        <v>23054</v>
      </c>
      <c r="H173" s="154">
        <v>21911</v>
      </c>
      <c r="I173" s="154">
        <v>22831</v>
      </c>
      <c r="J173" s="154">
        <v>24946</v>
      </c>
      <c r="K173" s="154">
        <v>24305</v>
      </c>
      <c r="L173" s="154">
        <v>23257</v>
      </c>
      <c r="M173" s="154">
        <v>24197</v>
      </c>
      <c r="N173" s="154">
        <v>24792</v>
      </c>
      <c r="O173" s="154">
        <v>22265</v>
      </c>
      <c r="P173" s="154">
        <v>22663</v>
      </c>
    </row>
    <row r="174" spans="1:16" x14ac:dyDescent="0.25">
      <c r="A174" s="140" t="s">
        <v>59</v>
      </c>
      <c r="B174" s="154" t="s">
        <v>119</v>
      </c>
      <c r="C174" s="154">
        <v>17580</v>
      </c>
      <c r="D174" s="154">
        <v>18231</v>
      </c>
      <c r="E174" s="154">
        <v>20659</v>
      </c>
      <c r="F174" s="154">
        <v>19545</v>
      </c>
      <c r="G174" s="154">
        <v>20005</v>
      </c>
      <c r="H174" s="154">
        <v>21852</v>
      </c>
      <c r="I174" s="154">
        <v>20109</v>
      </c>
      <c r="J174" s="154">
        <v>21427</v>
      </c>
      <c r="K174" s="154">
        <v>21849</v>
      </c>
      <c r="L174" s="154">
        <v>23464</v>
      </c>
      <c r="M174" s="154">
        <v>22774</v>
      </c>
      <c r="N174" s="154">
        <v>23229</v>
      </c>
      <c r="O174" s="154">
        <v>24544</v>
      </c>
      <c r="P174" s="154">
        <v>26050</v>
      </c>
    </row>
    <row r="175" spans="1:16" x14ac:dyDescent="0.25">
      <c r="A175" s="140" t="s">
        <v>64</v>
      </c>
      <c r="B175" s="154">
        <v>22929</v>
      </c>
      <c r="C175" s="154">
        <v>24302</v>
      </c>
      <c r="D175" s="154">
        <v>24364</v>
      </c>
      <c r="E175" s="154">
        <v>22880</v>
      </c>
      <c r="F175" s="154">
        <v>24655</v>
      </c>
      <c r="G175" s="154">
        <v>24677</v>
      </c>
      <c r="H175" s="154">
        <v>25862</v>
      </c>
      <c r="I175" s="154">
        <v>25817</v>
      </c>
      <c r="J175" s="154">
        <v>26313</v>
      </c>
      <c r="K175" s="154">
        <v>27501</v>
      </c>
      <c r="L175" s="154">
        <v>27896</v>
      </c>
      <c r="M175" s="154">
        <v>27831</v>
      </c>
      <c r="N175" s="154">
        <v>28433</v>
      </c>
      <c r="O175" s="154">
        <v>27505</v>
      </c>
      <c r="P175" s="154">
        <v>28727</v>
      </c>
    </row>
    <row r="176" spans="1:16" x14ac:dyDescent="0.25">
      <c r="A176" s="140" t="s">
        <v>8</v>
      </c>
      <c r="B176" s="154">
        <v>22274</v>
      </c>
      <c r="C176" s="154">
        <v>22777</v>
      </c>
      <c r="D176" s="154">
        <v>23190</v>
      </c>
      <c r="E176" s="154">
        <v>21005</v>
      </c>
      <c r="F176" s="154">
        <v>21761</v>
      </c>
      <c r="G176" s="154">
        <v>23579</v>
      </c>
      <c r="H176" s="154">
        <v>23823</v>
      </c>
      <c r="I176" s="154">
        <v>26762</v>
      </c>
      <c r="J176" s="154">
        <v>25275</v>
      </c>
      <c r="K176" s="154">
        <v>24106</v>
      </c>
      <c r="L176" s="154">
        <v>22119</v>
      </c>
      <c r="M176" s="154">
        <v>22134</v>
      </c>
      <c r="N176" s="154">
        <v>26751</v>
      </c>
      <c r="O176" s="154">
        <v>27032</v>
      </c>
      <c r="P176" s="154">
        <v>26956</v>
      </c>
    </row>
    <row r="177" spans="1:16" x14ac:dyDescent="0.25">
      <c r="A177" s="140" t="s">
        <v>54</v>
      </c>
      <c r="B177" s="154">
        <v>20773</v>
      </c>
      <c r="C177" s="154">
        <v>19915</v>
      </c>
      <c r="D177" s="154">
        <v>21672</v>
      </c>
      <c r="E177" s="154">
        <v>21791</v>
      </c>
      <c r="F177" s="154" t="s">
        <v>119</v>
      </c>
      <c r="G177" s="154">
        <v>23967</v>
      </c>
      <c r="H177" s="154">
        <v>23555</v>
      </c>
      <c r="I177" s="154">
        <v>24576</v>
      </c>
      <c r="J177" s="154">
        <v>25366</v>
      </c>
      <c r="K177" s="154">
        <v>25148</v>
      </c>
      <c r="L177" s="154">
        <v>24189</v>
      </c>
      <c r="M177" s="154">
        <v>24420</v>
      </c>
      <c r="N177" s="154">
        <v>25991</v>
      </c>
      <c r="O177" s="154">
        <v>25745</v>
      </c>
      <c r="P177" s="154">
        <v>26529</v>
      </c>
    </row>
    <row r="178" spans="1:16" x14ac:dyDescent="0.25">
      <c r="A178" s="140" t="s">
        <v>40</v>
      </c>
      <c r="B178" s="154">
        <v>21585</v>
      </c>
      <c r="C178" s="154">
        <v>22471</v>
      </c>
      <c r="D178" s="154">
        <v>22636</v>
      </c>
      <c r="E178" s="154">
        <v>22888</v>
      </c>
      <c r="F178" s="154">
        <v>23013</v>
      </c>
      <c r="G178" s="154">
        <v>25076</v>
      </c>
      <c r="H178" s="154">
        <v>24501</v>
      </c>
      <c r="I178" s="154">
        <v>24690</v>
      </c>
      <c r="J178" s="154">
        <v>25184</v>
      </c>
      <c r="K178" s="154">
        <v>25217</v>
      </c>
      <c r="L178" s="154">
        <v>24978</v>
      </c>
      <c r="M178" s="154">
        <v>25975</v>
      </c>
      <c r="N178" s="154">
        <v>26086</v>
      </c>
      <c r="O178" s="154">
        <v>26099</v>
      </c>
      <c r="P178" s="154">
        <v>26329</v>
      </c>
    </row>
    <row r="179" spans="1:16" x14ac:dyDescent="0.25">
      <c r="A179" s="140" t="s">
        <v>9</v>
      </c>
      <c r="B179" s="154" t="s">
        <v>119</v>
      </c>
      <c r="C179" s="154">
        <v>19244</v>
      </c>
      <c r="D179" s="154">
        <v>20251</v>
      </c>
      <c r="E179" s="154">
        <v>21878</v>
      </c>
      <c r="F179" s="154">
        <v>21601</v>
      </c>
      <c r="G179" s="154">
        <v>23303</v>
      </c>
      <c r="H179" s="154">
        <v>23306</v>
      </c>
      <c r="I179" s="154">
        <v>22048</v>
      </c>
      <c r="J179" s="154">
        <v>22613</v>
      </c>
      <c r="K179" s="154">
        <v>23393</v>
      </c>
      <c r="L179" s="154">
        <v>23548</v>
      </c>
      <c r="M179" s="154">
        <v>22800</v>
      </c>
      <c r="N179" s="154" t="s">
        <v>119</v>
      </c>
      <c r="O179" s="154">
        <v>23735</v>
      </c>
      <c r="P179" s="154" t="s">
        <v>119</v>
      </c>
    </row>
    <row r="180" spans="1:16" x14ac:dyDescent="0.25">
      <c r="A180" s="140" t="s">
        <v>55</v>
      </c>
      <c r="B180" s="154">
        <v>20959</v>
      </c>
      <c r="C180" s="154">
        <v>21169</v>
      </c>
      <c r="D180" s="154">
        <v>22474</v>
      </c>
      <c r="E180" s="154">
        <v>20522</v>
      </c>
      <c r="F180" s="154">
        <v>20120</v>
      </c>
      <c r="G180" s="154">
        <v>20724</v>
      </c>
      <c r="H180" s="154">
        <v>20637</v>
      </c>
      <c r="I180" s="154">
        <v>19929</v>
      </c>
      <c r="J180" s="154">
        <v>21356</v>
      </c>
      <c r="K180" s="154">
        <v>21693</v>
      </c>
      <c r="L180" s="154">
        <v>21889</v>
      </c>
      <c r="M180" s="154">
        <v>22254</v>
      </c>
      <c r="N180" s="154">
        <v>22991</v>
      </c>
      <c r="O180" s="154">
        <v>23874</v>
      </c>
      <c r="P180" s="154">
        <v>24328</v>
      </c>
    </row>
    <row r="181" spans="1:16" x14ac:dyDescent="0.25">
      <c r="A181" s="140" t="s">
        <v>4</v>
      </c>
      <c r="B181" s="154">
        <v>18931</v>
      </c>
      <c r="C181" s="154">
        <v>19134</v>
      </c>
      <c r="D181" s="154">
        <v>19279</v>
      </c>
      <c r="E181" s="154">
        <v>19411</v>
      </c>
      <c r="F181" s="154">
        <v>21097</v>
      </c>
      <c r="G181" s="154">
        <v>24963</v>
      </c>
      <c r="H181" s="154">
        <v>23673</v>
      </c>
      <c r="I181" s="154">
        <v>22529</v>
      </c>
      <c r="J181" s="154">
        <v>22065</v>
      </c>
      <c r="K181" s="154">
        <v>23475</v>
      </c>
      <c r="L181" s="154">
        <v>24388</v>
      </c>
      <c r="M181" s="154">
        <v>23209</v>
      </c>
      <c r="N181" s="154" t="s">
        <v>119</v>
      </c>
      <c r="O181" s="154">
        <v>24315</v>
      </c>
      <c r="P181" s="154">
        <v>24247</v>
      </c>
    </row>
    <row r="182" spans="1:16" x14ac:dyDescent="0.25">
      <c r="A182" s="140" t="s">
        <v>10</v>
      </c>
      <c r="B182" s="154">
        <v>23914</v>
      </c>
      <c r="C182" s="154">
        <v>24514</v>
      </c>
      <c r="D182" s="154">
        <v>22827</v>
      </c>
      <c r="E182" s="154">
        <v>24502</v>
      </c>
      <c r="F182" s="154">
        <v>26616</v>
      </c>
      <c r="G182" s="154">
        <v>26464</v>
      </c>
      <c r="H182" s="154">
        <v>27020</v>
      </c>
      <c r="I182" s="154">
        <v>27111</v>
      </c>
      <c r="J182" s="154">
        <v>27457</v>
      </c>
      <c r="K182" s="154">
        <v>28231</v>
      </c>
      <c r="L182" s="154">
        <v>30678</v>
      </c>
      <c r="M182" s="154">
        <v>30508</v>
      </c>
      <c r="N182" s="154">
        <v>30233</v>
      </c>
      <c r="O182" s="154">
        <v>31161</v>
      </c>
      <c r="P182" s="154">
        <v>31038</v>
      </c>
    </row>
    <row r="183" spans="1:16" x14ac:dyDescent="0.25">
      <c r="A183" s="140" t="s">
        <v>47</v>
      </c>
      <c r="B183" s="154">
        <v>22850</v>
      </c>
      <c r="C183" s="154">
        <v>25076</v>
      </c>
      <c r="D183" s="154" t="s">
        <v>119</v>
      </c>
      <c r="E183" s="154">
        <v>23818</v>
      </c>
      <c r="F183" s="154">
        <v>25669</v>
      </c>
      <c r="G183" s="154">
        <v>25649</v>
      </c>
      <c r="H183" s="154">
        <v>27619</v>
      </c>
      <c r="I183" s="154">
        <v>25698</v>
      </c>
      <c r="J183" s="154">
        <v>24639</v>
      </c>
      <c r="K183" s="154">
        <v>27053</v>
      </c>
      <c r="L183" s="154">
        <v>28763</v>
      </c>
      <c r="M183" s="154">
        <v>27441</v>
      </c>
      <c r="N183" s="154">
        <v>27538</v>
      </c>
      <c r="O183" s="154">
        <v>26652</v>
      </c>
      <c r="P183" s="154">
        <v>30228</v>
      </c>
    </row>
    <row r="184" spans="1:16" x14ac:dyDescent="0.25">
      <c r="A184" s="140" t="s">
        <v>28</v>
      </c>
      <c r="B184" s="154">
        <v>19252</v>
      </c>
      <c r="C184" s="154">
        <v>20581</v>
      </c>
      <c r="D184" s="154">
        <v>21134</v>
      </c>
      <c r="E184" s="154">
        <v>21631</v>
      </c>
      <c r="F184" s="154">
        <v>23457</v>
      </c>
      <c r="G184" s="154">
        <v>22519</v>
      </c>
      <c r="H184" s="154">
        <v>22335</v>
      </c>
      <c r="I184" s="154">
        <v>22808</v>
      </c>
      <c r="J184" s="154">
        <v>23508</v>
      </c>
      <c r="K184" s="154">
        <v>23989</v>
      </c>
      <c r="L184" s="154">
        <v>23373</v>
      </c>
      <c r="M184" s="154">
        <v>24192</v>
      </c>
      <c r="N184" s="154">
        <v>23703</v>
      </c>
      <c r="O184" s="154">
        <v>25022</v>
      </c>
      <c r="P184" s="154">
        <v>25541</v>
      </c>
    </row>
    <row r="185" spans="1:16" x14ac:dyDescent="0.25">
      <c r="A185" s="140" t="s">
        <v>14</v>
      </c>
      <c r="B185" s="154" t="s">
        <v>267</v>
      </c>
      <c r="C185" s="154" t="s">
        <v>267</v>
      </c>
      <c r="D185" s="154" t="s">
        <v>267</v>
      </c>
      <c r="E185" s="154" t="s">
        <v>267</v>
      </c>
      <c r="F185" s="154">
        <v>20759</v>
      </c>
      <c r="G185" s="154">
        <v>20452</v>
      </c>
      <c r="H185" s="154">
        <v>22151</v>
      </c>
      <c r="I185" s="154">
        <v>22344</v>
      </c>
      <c r="J185" s="154">
        <v>22124</v>
      </c>
      <c r="K185" s="154">
        <v>23692</v>
      </c>
      <c r="L185" s="154">
        <v>23220</v>
      </c>
      <c r="M185" s="154">
        <v>23951</v>
      </c>
      <c r="N185" s="154">
        <v>24829</v>
      </c>
      <c r="O185" s="154">
        <v>24634</v>
      </c>
      <c r="P185" s="154">
        <v>26519</v>
      </c>
    </row>
    <row r="186" spans="1:16" x14ac:dyDescent="0.25">
      <c r="A186" s="140" t="s">
        <v>25</v>
      </c>
      <c r="B186" s="154">
        <v>25510</v>
      </c>
      <c r="C186" s="154">
        <v>25788</v>
      </c>
      <c r="D186" s="154">
        <v>26229</v>
      </c>
      <c r="E186" s="154">
        <v>27824</v>
      </c>
      <c r="F186" s="154">
        <v>29481</v>
      </c>
      <c r="G186" s="154">
        <v>29312</v>
      </c>
      <c r="H186" s="154">
        <v>28525</v>
      </c>
      <c r="I186" s="154">
        <v>27772</v>
      </c>
      <c r="J186" s="154">
        <v>28839</v>
      </c>
      <c r="K186" s="154">
        <v>29829</v>
      </c>
      <c r="L186" s="154">
        <v>30034</v>
      </c>
      <c r="M186" s="154">
        <v>31335</v>
      </c>
      <c r="N186" s="154">
        <v>32415</v>
      </c>
      <c r="O186" s="154">
        <v>33600</v>
      </c>
      <c r="P186" s="154">
        <v>35481</v>
      </c>
    </row>
    <row r="187" spans="1:16" x14ac:dyDescent="0.25">
      <c r="A187" s="140" t="s">
        <v>36</v>
      </c>
      <c r="B187" s="154">
        <v>21249</v>
      </c>
      <c r="C187" s="154">
        <v>23164</v>
      </c>
      <c r="D187" s="154">
        <v>24425</v>
      </c>
      <c r="E187" s="154">
        <v>26423</v>
      </c>
      <c r="F187" s="154">
        <v>26649</v>
      </c>
      <c r="G187" s="154">
        <v>24824</v>
      </c>
      <c r="H187" s="154">
        <v>21453</v>
      </c>
      <c r="I187" s="154">
        <v>24365</v>
      </c>
      <c r="J187" s="154">
        <v>23983</v>
      </c>
      <c r="K187" s="154">
        <v>24909</v>
      </c>
      <c r="L187" s="154">
        <v>26170</v>
      </c>
      <c r="M187" s="154">
        <v>26140</v>
      </c>
      <c r="N187" s="154">
        <v>24322</v>
      </c>
      <c r="O187" s="154">
        <v>26190</v>
      </c>
      <c r="P187" s="154">
        <v>28740</v>
      </c>
    </row>
    <row r="188" spans="1:16" x14ac:dyDescent="0.25">
      <c r="A188" s="140" t="s">
        <v>60</v>
      </c>
      <c r="B188" s="154">
        <v>18299</v>
      </c>
      <c r="C188" s="154">
        <v>19012</v>
      </c>
      <c r="D188" s="154">
        <v>19717</v>
      </c>
      <c r="E188" s="154">
        <v>20089</v>
      </c>
      <c r="F188" s="154">
        <v>21755</v>
      </c>
      <c r="G188" s="154">
        <v>21331</v>
      </c>
      <c r="H188" s="154">
        <v>23322</v>
      </c>
      <c r="I188" s="154">
        <v>21963</v>
      </c>
      <c r="J188" s="154">
        <v>21901</v>
      </c>
      <c r="K188" s="154">
        <v>22837</v>
      </c>
      <c r="L188" s="154">
        <v>22025</v>
      </c>
      <c r="M188" s="154">
        <v>22319</v>
      </c>
      <c r="N188" s="154">
        <v>23007</v>
      </c>
      <c r="O188" s="154">
        <v>23963</v>
      </c>
      <c r="P188" s="154">
        <v>23543</v>
      </c>
    </row>
    <row r="189" spans="1:16" x14ac:dyDescent="0.25">
      <c r="A189" s="140" t="s">
        <v>61</v>
      </c>
      <c r="B189" s="154">
        <v>18409</v>
      </c>
      <c r="C189" s="154">
        <v>17792</v>
      </c>
      <c r="D189" s="154">
        <v>19091</v>
      </c>
      <c r="E189" s="154">
        <v>19952</v>
      </c>
      <c r="F189" s="154">
        <v>21003</v>
      </c>
      <c r="G189" s="154">
        <v>23339</v>
      </c>
      <c r="H189" s="154">
        <v>22727</v>
      </c>
      <c r="I189" s="154">
        <v>22137</v>
      </c>
      <c r="J189" s="154">
        <v>22116</v>
      </c>
      <c r="K189" s="154">
        <v>23260</v>
      </c>
      <c r="L189" s="154">
        <v>21257</v>
      </c>
      <c r="M189" s="154">
        <v>22634</v>
      </c>
      <c r="N189" s="154">
        <v>22204</v>
      </c>
      <c r="O189" s="154">
        <v>22251</v>
      </c>
      <c r="P189" s="154">
        <v>23291</v>
      </c>
    </row>
    <row r="190" spans="1:16" x14ac:dyDescent="0.25">
      <c r="A190" s="140" t="s">
        <v>20</v>
      </c>
      <c r="B190" s="154">
        <v>21607</v>
      </c>
      <c r="C190" s="154" t="s">
        <v>119</v>
      </c>
      <c r="D190" s="154">
        <v>23994</v>
      </c>
      <c r="E190" s="154">
        <v>22182</v>
      </c>
      <c r="F190" s="154">
        <v>23819</v>
      </c>
      <c r="G190" s="154">
        <v>24041</v>
      </c>
      <c r="H190" s="154">
        <v>23819</v>
      </c>
      <c r="I190" s="154">
        <v>22389</v>
      </c>
      <c r="J190" s="154" t="s">
        <v>119</v>
      </c>
      <c r="K190" s="154">
        <v>25060</v>
      </c>
      <c r="L190" s="154">
        <v>24071</v>
      </c>
      <c r="M190" s="154" t="s">
        <v>119</v>
      </c>
      <c r="N190" s="154">
        <v>25396</v>
      </c>
      <c r="O190" s="154">
        <v>27392</v>
      </c>
      <c r="P190" s="154" t="s">
        <v>119</v>
      </c>
    </row>
    <row r="191" spans="1:16" x14ac:dyDescent="0.25">
      <c r="A191" s="140" t="s">
        <v>21</v>
      </c>
      <c r="B191" s="154">
        <v>20104</v>
      </c>
      <c r="C191" s="154">
        <v>21665</v>
      </c>
      <c r="D191" s="154">
        <v>22113</v>
      </c>
      <c r="E191" s="154">
        <v>22520</v>
      </c>
      <c r="F191" s="154">
        <v>22995</v>
      </c>
      <c r="G191" s="154">
        <v>25360</v>
      </c>
      <c r="H191" s="154">
        <v>24845</v>
      </c>
      <c r="I191" s="154">
        <v>25562</v>
      </c>
      <c r="J191" s="154">
        <v>24925</v>
      </c>
      <c r="K191" s="154">
        <v>27255</v>
      </c>
      <c r="L191" s="154">
        <v>26638</v>
      </c>
      <c r="M191" s="154">
        <v>25317</v>
      </c>
      <c r="N191" s="154">
        <v>27775</v>
      </c>
      <c r="O191" s="154">
        <v>26529</v>
      </c>
      <c r="P191" s="154">
        <v>27062</v>
      </c>
    </row>
    <row r="192" spans="1:16" x14ac:dyDescent="0.25">
      <c r="A192" s="140" t="s">
        <v>22</v>
      </c>
      <c r="B192" s="154">
        <v>18330</v>
      </c>
      <c r="C192" s="154">
        <v>21491</v>
      </c>
      <c r="D192" s="154">
        <v>21200</v>
      </c>
      <c r="E192" s="154">
        <v>21561</v>
      </c>
      <c r="F192" s="154">
        <v>23153</v>
      </c>
      <c r="G192" s="154">
        <v>22408</v>
      </c>
      <c r="H192" s="154">
        <v>22444</v>
      </c>
      <c r="I192" s="154">
        <v>22530</v>
      </c>
      <c r="J192" s="154">
        <v>26047</v>
      </c>
      <c r="K192" s="154">
        <v>25772</v>
      </c>
      <c r="L192" s="154">
        <v>27124</v>
      </c>
      <c r="M192" s="154">
        <v>21154</v>
      </c>
      <c r="N192" s="154" t="s">
        <v>119</v>
      </c>
      <c r="O192" s="154">
        <v>26049</v>
      </c>
      <c r="P192" s="154">
        <v>25334</v>
      </c>
    </row>
    <row r="193" spans="1:16" x14ac:dyDescent="0.25">
      <c r="A193" s="140" t="s">
        <v>15</v>
      </c>
      <c r="B193" s="154">
        <v>17340</v>
      </c>
      <c r="C193" s="154">
        <v>18031</v>
      </c>
      <c r="D193" s="154">
        <v>19370</v>
      </c>
      <c r="E193" s="154">
        <v>20497</v>
      </c>
      <c r="F193" s="154">
        <v>22297</v>
      </c>
      <c r="G193" s="154">
        <v>22164</v>
      </c>
      <c r="H193" s="154">
        <v>23121</v>
      </c>
      <c r="I193" s="154">
        <v>22685</v>
      </c>
      <c r="J193" s="154">
        <v>22984</v>
      </c>
      <c r="K193" s="154">
        <v>23692</v>
      </c>
      <c r="L193" s="154">
        <v>23011</v>
      </c>
      <c r="M193" s="154">
        <v>23781</v>
      </c>
      <c r="N193" s="154">
        <v>24482</v>
      </c>
      <c r="O193" s="154">
        <v>24457</v>
      </c>
      <c r="P193" s="154">
        <v>26186</v>
      </c>
    </row>
    <row r="194" spans="1:16" x14ac:dyDescent="0.25">
      <c r="A194" s="140" t="s">
        <v>11</v>
      </c>
      <c r="B194" s="154">
        <v>23774</v>
      </c>
      <c r="C194" s="154">
        <v>23761</v>
      </c>
      <c r="D194" s="154">
        <v>25822</v>
      </c>
      <c r="E194" s="154">
        <v>25000</v>
      </c>
      <c r="F194" s="154">
        <v>26110</v>
      </c>
      <c r="G194" s="154">
        <v>25160</v>
      </c>
      <c r="H194" s="154">
        <v>26071</v>
      </c>
      <c r="I194" s="154">
        <v>25476</v>
      </c>
      <c r="J194" s="154">
        <v>26968</v>
      </c>
      <c r="K194" s="154">
        <v>27978</v>
      </c>
      <c r="L194" s="154" t="s">
        <v>119</v>
      </c>
      <c r="M194" s="154">
        <v>27699</v>
      </c>
      <c r="N194" s="154">
        <v>30188</v>
      </c>
      <c r="O194" s="154">
        <v>31813</v>
      </c>
      <c r="P194" s="154">
        <v>30538</v>
      </c>
    </row>
    <row r="195" spans="1:16" x14ac:dyDescent="0.25">
      <c r="A195" s="140" t="s">
        <v>23</v>
      </c>
      <c r="B195" s="154">
        <v>19337</v>
      </c>
      <c r="C195" s="154">
        <v>21312</v>
      </c>
      <c r="D195" s="154">
        <v>21668</v>
      </c>
      <c r="E195" s="154" t="s">
        <v>119</v>
      </c>
      <c r="F195" s="154">
        <v>22813</v>
      </c>
      <c r="G195" s="154">
        <v>21512</v>
      </c>
      <c r="H195" s="154">
        <v>21533</v>
      </c>
      <c r="I195" s="154">
        <v>21853</v>
      </c>
      <c r="J195" s="154">
        <v>22464</v>
      </c>
      <c r="K195" s="154">
        <v>22096</v>
      </c>
      <c r="L195" s="154">
        <v>23038</v>
      </c>
      <c r="M195" s="154">
        <v>22845</v>
      </c>
      <c r="N195" s="154">
        <v>24077</v>
      </c>
      <c r="O195" s="154">
        <v>24614</v>
      </c>
      <c r="P195" s="154">
        <v>24647</v>
      </c>
    </row>
    <row r="196" spans="1:16" x14ac:dyDescent="0.25">
      <c r="A196" s="140" t="s">
        <v>13</v>
      </c>
      <c r="B196" s="154">
        <v>20020</v>
      </c>
      <c r="C196" s="154">
        <v>20067</v>
      </c>
      <c r="D196" s="154">
        <v>20543</v>
      </c>
      <c r="E196" s="154">
        <v>23293</v>
      </c>
      <c r="F196" s="154">
        <v>23849</v>
      </c>
      <c r="G196" s="154">
        <v>22713</v>
      </c>
      <c r="H196" s="154">
        <v>22429</v>
      </c>
      <c r="I196" s="154">
        <v>22476</v>
      </c>
      <c r="J196" s="154">
        <v>24210</v>
      </c>
      <c r="K196" s="154">
        <v>24853</v>
      </c>
      <c r="L196" s="154">
        <v>24526</v>
      </c>
      <c r="M196" s="154">
        <v>26743</v>
      </c>
      <c r="N196" s="154">
        <v>26071</v>
      </c>
      <c r="O196" s="154">
        <v>25522</v>
      </c>
      <c r="P196" s="154">
        <v>26975</v>
      </c>
    </row>
    <row r="197" spans="1:16" x14ac:dyDescent="0.25">
      <c r="A197" s="140" t="s">
        <v>29</v>
      </c>
      <c r="B197" s="154">
        <v>18200</v>
      </c>
      <c r="C197" s="154">
        <v>20044</v>
      </c>
      <c r="D197" s="154">
        <v>20213</v>
      </c>
      <c r="E197" s="154">
        <v>19666</v>
      </c>
      <c r="F197" s="154">
        <v>21123</v>
      </c>
      <c r="G197" s="154">
        <v>21221</v>
      </c>
      <c r="H197" s="154">
        <v>22514</v>
      </c>
      <c r="I197" s="154">
        <v>23274</v>
      </c>
      <c r="J197" s="154">
        <v>23254</v>
      </c>
      <c r="K197" s="154">
        <v>23408</v>
      </c>
      <c r="L197" s="154">
        <v>25020</v>
      </c>
      <c r="M197" s="154">
        <v>25594</v>
      </c>
      <c r="N197" s="154">
        <v>25767</v>
      </c>
      <c r="O197" s="154">
        <v>24560</v>
      </c>
      <c r="P197" s="154">
        <v>25126</v>
      </c>
    </row>
    <row r="198" spans="1:16" x14ac:dyDescent="0.25">
      <c r="A198" s="140" t="s">
        <v>12</v>
      </c>
      <c r="B198" s="154">
        <v>22788</v>
      </c>
      <c r="C198" s="154">
        <v>22595</v>
      </c>
      <c r="D198" s="154">
        <v>25182</v>
      </c>
      <c r="E198" s="154">
        <v>25527</v>
      </c>
      <c r="F198" s="154">
        <v>26334</v>
      </c>
      <c r="G198" s="154">
        <v>27263</v>
      </c>
      <c r="H198" s="154">
        <v>26030</v>
      </c>
      <c r="I198" s="154">
        <v>26920</v>
      </c>
      <c r="J198" s="154">
        <v>26992</v>
      </c>
      <c r="K198" s="154">
        <v>28600</v>
      </c>
      <c r="L198" s="154">
        <v>28214</v>
      </c>
      <c r="M198" s="154">
        <v>29094</v>
      </c>
      <c r="N198" s="154">
        <v>29414</v>
      </c>
      <c r="O198" s="154">
        <v>30740</v>
      </c>
      <c r="P198" s="154">
        <v>31431</v>
      </c>
    </row>
    <row r="199" spans="1:16" x14ac:dyDescent="0.25">
      <c r="A199" s="140" t="s">
        <v>62</v>
      </c>
      <c r="B199" s="154">
        <v>18934</v>
      </c>
      <c r="C199" s="154">
        <v>20107</v>
      </c>
      <c r="D199" s="154">
        <v>20692</v>
      </c>
      <c r="E199" s="154">
        <v>18291</v>
      </c>
      <c r="F199" s="154">
        <v>20427</v>
      </c>
      <c r="G199" s="154">
        <v>21554</v>
      </c>
      <c r="H199" s="154">
        <v>23302</v>
      </c>
      <c r="I199" s="154">
        <v>22595</v>
      </c>
      <c r="J199" s="154" t="s">
        <v>119</v>
      </c>
      <c r="K199" s="154">
        <v>23704</v>
      </c>
      <c r="L199" s="154">
        <v>22989</v>
      </c>
      <c r="M199" s="154">
        <v>23192</v>
      </c>
      <c r="N199" s="154" t="s">
        <v>119</v>
      </c>
      <c r="O199" s="154">
        <v>27526</v>
      </c>
      <c r="P199" s="154">
        <v>27528</v>
      </c>
    </row>
    <row r="200" spans="1:16" x14ac:dyDescent="0.25">
      <c r="A200" s="140" t="s">
        <v>30</v>
      </c>
      <c r="B200" s="154">
        <v>21098</v>
      </c>
      <c r="C200" s="154">
        <v>21026</v>
      </c>
      <c r="D200" s="154">
        <v>22029</v>
      </c>
      <c r="E200" s="154">
        <v>22341</v>
      </c>
      <c r="F200" s="154">
        <v>23854</v>
      </c>
      <c r="G200" s="154">
        <v>24112</v>
      </c>
      <c r="H200" s="154">
        <v>24073</v>
      </c>
      <c r="I200" s="154">
        <v>23703</v>
      </c>
      <c r="J200" s="154">
        <v>25000</v>
      </c>
      <c r="K200" s="154">
        <v>24803</v>
      </c>
      <c r="L200" s="154">
        <v>23434</v>
      </c>
      <c r="M200" s="154">
        <v>24336</v>
      </c>
      <c r="N200" s="154">
        <v>24967</v>
      </c>
      <c r="O200" s="154">
        <v>25215</v>
      </c>
      <c r="P200" s="154">
        <v>26539</v>
      </c>
    </row>
    <row r="201" spans="1:16" x14ac:dyDescent="0.25">
      <c r="A201" s="140" t="s">
        <v>5</v>
      </c>
      <c r="B201" s="154">
        <v>19756</v>
      </c>
      <c r="C201" s="154">
        <v>21616</v>
      </c>
      <c r="D201" s="154">
        <v>21508</v>
      </c>
      <c r="E201" s="154">
        <v>22089</v>
      </c>
      <c r="F201" s="154">
        <v>22059</v>
      </c>
      <c r="G201" s="154">
        <v>23239</v>
      </c>
      <c r="H201" s="154">
        <v>24530</v>
      </c>
      <c r="I201" s="154">
        <v>23671</v>
      </c>
      <c r="J201" s="154">
        <v>25152</v>
      </c>
      <c r="K201" s="154">
        <v>24595</v>
      </c>
      <c r="L201" s="154">
        <v>24978</v>
      </c>
      <c r="M201" s="154">
        <v>25560</v>
      </c>
      <c r="N201" s="154">
        <v>26288</v>
      </c>
      <c r="O201" s="154">
        <v>27564</v>
      </c>
      <c r="P201" s="154" t="s">
        <v>119</v>
      </c>
    </row>
    <row r="202" spans="1:16" x14ac:dyDescent="0.25">
      <c r="A202" s="140" t="s">
        <v>6</v>
      </c>
      <c r="B202" s="154">
        <v>18483</v>
      </c>
      <c r="C202" s="154">
        <v>20490</v>
      </c>
      <c r="D202" s="154">
        <v>19646</v>
      </c>
      <c r="E202" s="154">
        <v>20118</v>
      </c>
      <c r="F202" s="154">
        <v>20325</v>
      </c>
      <c r="G202" s="154">
        <v>22497</v>
      </c>
      <c r="H202" s="154">
        <v>22848</v>
      </c>
      <c r="I202" s="154">
        <v>23634</v>
      </c>
      <c r="J202" s="154">
        <v>23665</v>
      </c>
      <c r="K202" s="154">
        <v>24120</v>
      </c>
      <c r="L202" s="154">
        <v>24384</v>
      </c>
      <c r="M202" s="154">
        <v>25483</v>
      </c>
      <c r="N202" s="154">
        <v>26210</v>
      </c>
      <c r="O202" s="154">
        <v>27355</v>
      </c>
      <c r="P202" s="154">
        <v>27504</v>
      </c>
    </row>
    <row r="203" spans="1:16" x14ac:dyDescent="0.25">
      <c r="A203" s="140" t="s">
        <v>7</v>
      </c>
      <c r="B203" s="154">
        <v>17955</v>
      </c>
      <c r="C203" s="154">
        <v>20201</v>
      </c>
      <c r="D203" s="154">
        <v>19919</v>
      </c>
      <c r="E203" s="154">
        <v>20442</v>
      </c>
      <c r="F203" s="154">
        <v>22464</v>
      </c>
      <c r="G203" s="154">
        <v>19744</v>
      </c>
      <c r="H203" s="154">
        <v>19763</v>
      </c>
      <c r="I203" s="154">
        <v>18662</v>
      </c>
      <c r="J203" s="154">
        <v>18512</v>
      </c>
      <c r="K203" s="154">
        <v>18898</v>
      </c>
      <c r="L203" s="154">
        <v>20610</v>
      </c>
      <c r="M203" s="154">
        <v>22177</v>
      </c>
      <c r="N203" s="154">
        <v>22043</v>
      </c>
      <c r="O203" s="154">
        <v>22990</v>
      </c>
      <c r="P203" s="154">
        <v>21779</v>
      </c>
    </row>
    <row r="204" spans="1:16" x14ac:dyDescent="0.25">
      <c r="A204" s="2"/>
      <c r="B204" s="1"/>
      <c r="C204" s="1"/>
      <c r="D204" s="1"/>
      <c r="E204" s="1"/>
      <c r="F204" s="1"/>
      <c r="G204" s="1"/>
    </row>
    <row r="205" spans="1:16" x14ac:dyDescent="0.25">
      <c r="A205" s="140" t="s">
        <v>463</v>
      </c>
      <c r="B205" s="154">
        <f>AVERAGE(B140:B203)</f>
        <v>20388.816666666666</v>
      </c>
      <c r="C205" s="154">
        <f t="shared" ref="C205:P205" si="16">AVERAGE(C140:C203)</f>
        <v>21049.344262295082</v>
      </c>
      <c r="D205" s="154">
        <f t="shared" si="16"/>
        <v>21551.483870967742</v>
      </c>
      <c r="E205" s="154">
        <f t="shared" si="16"/>
        <v>22016.189655172413</v>
      </c>
      <c r="F205" s="154">
        <f t="shared" si="16"/>
        <v>23109.174603174604</v>
      </c>
      <c r="G205" s="154">
        <f t="shared" si="16"/>
        <v>23539.421875</v>
      </c>
      <c r="H205" s="154">
        <f t="shared" si="16"/>
        <v>23497.09375</v>
      </c>
      <c r="I205" s="154">
        <f t="shared" si="16"/>
        <v>23382.476190476191</v>
      </c>
      <c r="J205" s="154">
        <f t="shared" si="16"/>
        <v>23949.887096774193</v>
      </c>
      <c r="K205" s="154">
        <f t="shared" si="16"/>
        <v>24637.20634920635</v>
      </c>
      <c r="L205" s="154">
        <f t="shared" si="16"/>
        <v>24605.081967213115</v>
      </c>
      <c r="M205" s="154">
        <f t="shared" si="16"/>
        <v>24550.271186440677</v>
      </c>
      <c r="N205" s="154">
        <f t="shared" si="16"/>
        <v>25554.694915254237</v>
      </c>
      <c r="O205" s="154">
        <f t="shared" si="16"/>
        <v>25936.047619047618</v>
      </c>
      <c r="P205" s="154">
        <f t="shared" si="16"/>
        <v>26723.305084745763</v>
      </c>
    </row>
    <row r="206" spans="1:16" x14ac:dyDescent="0.25">
      <c r="A206" s="140" t="s">
        <v>112</v>
      </c>
      <c r="B206" s="154">
        <v>22418</v>
      </c>
      <c r="C206" s="154">
        <v>23280</v>
      </c>
      <c r="D206" s="154">
        <v>23729</v>
      </c>
      <c r="E206" s="154">
        <v>24480</v>
      </c>
      <c r="F206" s="154">
        <v>25549</v>
      </c>
      <c r="G206" s="154">
        <v>26133</v>
      </c>
      <c r="H206" s="154">
        <v>26265</v>
      </c>
      <c r="I206" s="154">
        <v>26488</v>
      </c>
      <c r="J206" s="154">
        <v>26822</v>
      </c>
      <c r="K206" s="154">
        <v>27372</v>
      </c>
      <c r="L206" s="154">
        <v>27485</v>
      </c>
      <c r="M206" s="154">
        <v>27841</v>
      </c>
      <c r="N206" s="154">
        <v>28496</v>
      </c>
      <c r="O206" s="154">
        <v>29083</v>
      </c>
      <c r="P206" s="154">
        <v>29872</v>
      </c>
    </row>
    <row r="207" spans="1:16" x14ac:dyDescent="0.25">
      <c r="A207" s="140" t="s">
        <v>270</v>
      </c>
      <c r="B207" s="154">
        <v>22056</v>
      </c>
      <c r="C207" s="154">
        <v>22888</v>
      </c>
      <c r="D207" s="154">
        <v>23367</v>
      </c>
      <c r="E207" s="154">
        <v>24043</v>
      </c>
      <c r="F207" s="154">
        <v>25165</v>
      </c>
      <c r="G207" s="154">
        <v>25806</v>
      </c>
      <c r="H207" s="154">
        <v>25882</v>
      </c>
      <c r="I207" s="154">
        <v>26095</v>
      </c>
      <c r="J207" s="154">
        <v>26472</v>
      </c>
      <c r="K207" s="154">
        <v>27011</v>
      </c>
      <c r="L207" s="154">
        <v>27215</v>
      </c>
      <c r="M207" s="154">
        <v>27615</v>
      </c>
      <c r="N207" s="154">
        <v>28195</v>
      </c>
      <c r="O207" s="154">
        <v>28759</v>
      </c>
      <c r="P207" s="154">
        <v>29574</v>
      </c>
    </row>
    <row r="211" spans="1:16" x14ac:dyDescent="0.25">
      <c r="A211" s="307" t="s">
        <v>474</v>
      </c>
      <c r="L211" s="154">
        <v>23277</v>
      </c>
      <c r="M211" s="154">
        <v>24545</v>
      </c>
      <c r="N211" s="154">
        <v>25000</v>
      </c>
      <c r="O211" s="154">
        <v>25165</v>
      </c>
      <c r="P211" s="154">
        <v>25791</v>
      </c>
    </row>
    <row r="212" spans="1:16" x14ac:dyDescent="0.25">
      <c r="A212" s="307" t="s">
        <v>475</v>
      </c>
      <c r="L212" s="154">
        <v>26888</v>
      </c>
      <c r="M212" s="154">
        <v>27240</v>
      </c>
      <c r="N212" s="154">
        <v>28557</v>
      </c>
      <c r="O212" s="154">
        <v>29614</v>
      </c>
      <c r="P212" s="154">
        <v>30319</v>
      </c>
    </row>
    <row r="213" spans="1:16" ht="25.5" x14ac:dyDescent="0.25">
      <c r="A213" s="307" t="s">
        <v>476</v>
      </c>
      <c r="L213" s="154">
        <v>25659</v>
      </c>
      <c r="M213" s="154">
        <v>25737</v>
      </c>
      <c r="N213" s="154">
        <v>26269</v>
      </c>
      <c r="O213" s="154">
        <v>26335</v>
      </c>
      <c r="P213" s="154">
        <v>27501</v>
      </c>
    </row>
    <row r="214" spans="1:16" x14ac:dyDescent="0.25">
      <c r="A214" s="307" t="s">
        <v>477</v>
      </c>
      <c r="L214" s="154">
        <v>25857</v>
      </c>
      <c r="M214" s="154">
        <v>27186</v>
      </c>
      <c r="N214" s="154">
        <v>27510</v>
      </c>
      <c r="O214" s="154">
        <v>28377</v>
      </c>
      <c r="P214" s="154">
        <v>29056</v>
      </c>
    </row>
    <row r="215" spans="1:16" x14ac:dyDescent="0.25">
      <c r="A215" s="307" t="s">
        <v>478</v>
      </c>
      <c r="L215" s="154">
        <v>23786</v>
      </c>
      <c r="M215" s="154">
        <v>23961</v>
      </c>
      <c r="N215" s="154">
        <v>24681</v>
      </c>
      <c r="O215" s="154">
        <v>24620</v>
      </c>
      <c r="P215" s="154">
        <v>25720</v>
      </c>
    </row>
    <row r="216" spans="1:16" x14ac:dyDescent="0.25">
      <c r="A216" s="307" t="s">
        <v>479</v>
      </c>
      <c r="L216" s="154">
        <v>25228</v>
      </c>
      <c r="M216" s="154">
        <v>25046</v>
      </c>
      <c r="N216" s="154">
        <v>25540</v>
      </c>
      <c r="O216" s="154">
        <v>25695</v>
      </c>
      <c r="P216" s="154">
        <v>26451</v>
      </c>
    </row>
    <row r="217" spans="1:16" x14ac:dyDescent="0.25">
      <c r="A217" s="307" t="s">
        <v>480</v>
      </c>
      <c r="L217" s="154">
        <v>24065</v>
      </c>
      <c r="M217" s="154">
        <v>24194</v>
      </c>
      <c r="N217" s="154">
        <v>25220</v>
      </c>
      <c r="O217" s="154">
        <v>25560</v>
      </c>
      <c r="P217" s="154">
        <v>26305</v>
      </c>
    </row>
    <row r="218" spans="1:16" x14ac:dyDescent="0.25">
      <c r="A218" s="307" t="s">
        <v>481</v>
      </c>
      <c r="L218" s="154">
        <v>23289</v>
      </c>
      <c r="M218" s="154">
        <v>23927</v>
      </c>
      <c r="N218" s="154">
        <v>24867</v>
      </c>
      <c r="O218" s="154">
        <v>24167</v>
      </c>
      <c r="P218" s="154">
        <v>25947</v>
      </c>
    </row>
    <row r="219" spans="1:16" x14ac:dyDescent="0.25">
      <c r="A219" s="307" t="s">
        <v>482</v>
      </c>
      <c r="L219" s="154">
        <v>23983</v>
      </c>
      <c r="M219" s="154">
        <v>24403</v>
      </c>
      <c r="N219" s="154">
        <v>24830</v>
      </c>
      <c r="O219" s="154">
        <v>25823</v>
      </c>
      <c r="P219" s="154">
        <v>25896</v>
      </c>
    </row>
    <row r="220" spans="1:16" x14ac:dyDescent="0.25">
      <c r="A220" s="309" t="s">
        <v>484</v>
      </c>
      <c r="L220" s="139">
        <f>AVERAGE(L211:L219)</f>
        <v>24670.222222222223</v>
      </c>
      <c r="M220" s="139">
        <f t="shared" ref="M220:P220" si="17">AVERAGE(M211:M219)</f>
        <v>25137.666666666668</v>
      </c>
      <c r="N220" s="139">
        <f t="shared" si="17"/>
        <v>25830.444444444445</v>
      </c>
      <c r="O220" s="139">
        <f t="shared" si="17"/>
        <v>26150.666666666668</v>
      </c>
      <c r="P220" s="139">
        <f t="shared" si="17"/>
        <v>26998.444444444445</v>
      </c>
    </row>
  </sheetData>
  <sortState ref="A140:P203">
    <sortCondition ref="A139"/>
  </sortState>
  <hyperlinks>
    <hyperlink ref="S1" location="Contents!A1" display="Table of Contents " xr:uid="{89867A3D-11FD-4068-9CEB-20EE67706D5F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E040B-0F36-43E7-83ED-6AB105372745}">
  <dimension ref="A1:AT97"/>
  <sheetViews>
    <sheetView zoomScale="70" zoomScaleNormal="70" workbookViewId="0">
      <pane xSplit="1" topLeftCell="B1" activePane="topRight" state="frozen"/>
      <selection pane="topRight" activeCell="T1" sqref="T1"/>
    </sheetView>
  </sheetViews>
  <sheetFormatPr defaultRowHeight="15" x14ac:dyDescent="0.25"/>
  <cols>
    <col min="1" max="1" width="22.140625" style="93" customWidth="1"/>
    <col min="2" max="3" width="13.42578125" style="93" bestFit="1" customWidth="1"/>
    <col min="4" max="4" width="10" style="93" bestFit="1" customWidth="1"/>
    <col min="5" max="5" width="13.42578125" style="93" bestFit="1" customWidth="1"/>
    <col min="6" max="6" width="13" style="93" bestFit="1" customWidth="1"/>
    <col min="7" max="7" width="10" style="93" bestFit="1" customWidth="1"/>
    <col min="8" max="9" width="13" style="93" bestFit="1" customWidth="1"/>
    <col min="10" max="10" width="9.5703125" style="93" bestFit="1" customWidth="1"/>
    <col min="11" max="12" width="13.42578125" style="93" bestFit="1" customWidth="1"/>
    <col min="13" max="13" width="9.5703125" style="93" bestFit="1" customWidth="1"/>
    <col min="14" max="14" width="13.42578125" style="93" bestFit="1" customWidth="1"/>
    <col min="15" max="15" width="13" style="93" bestFit="1" customWidth="1"/>
    <col min="16" max="16" width="9.28515625" style="93" bestFit="1" customWidth="1"/>
    <col min="17" max="17" width="19.140625" style="93" customWidth="1"/>
    <col min="18" max="18" width="13.42578125" style="93" bestFit="1" customWidth="1"/>
    <col min="19" max="19" width="11.5703125" style="93" customWidth="1"/>
    <col min="20" max="20" width="13" style="93" bestFit="1" customWidth="1"/>
    <col min="21" max="21" width="13.42578125" style="93" bestFit="1" customWidth="1"/>
    <col min="22" max="22" width="9.28515625" style="93" bestFit="1" customWidth="1"/>
    <col min="23" max="23" width="13.42578125" style="93" bestFit="1" customWidth="1"/>
    <col min="24" max="24" width="13" style="93" bestFit="1" customWidth="1"/>
    <col min="25" max="25" width="9.28515625" style="93" bestFit="1" customWidth="1"/>
    <col min="26" max="27" width="13.42578125" style="93" bestFit="1" customWidth="1"/>
    <col min="28" max="28" width="9.28515625" style="93" bestFit="1" customWidth="1"/>
    <col min="29" max="30" width="13" style="93" bestFit="1" customWidth="1"/>
    <col min="31" max="31" width="9.28515625" style="93" bestFit="1" customWidth="1"/>
    <col min="32" max="33" width="13.42578125" style="93" bestFit="1" customWidth="1"/>
    <col min="34" max="34" width="9.28515625" style="93" bestFit="1" customWidth="1"/>
    <col min="35" max="36" width="13" style="93" bestFit="1" customWidth="1"/>
    <col min="37" max="37" width="10.140625" style="93" bestFit="1" customWidth="1"/>
    <col min="38" max="38" width="13.42578125" style="93" bestFit="1" customWidth="1"/>
    <col min="39" max="39" width="12.85546875" style="93" bestFit="1" customWidth="1"/>
    <col min="40" max="40" width="9.28515625" style="93" bestFit="1" customWidth="1"/>
    <col min="41" max="42" width="13.42578125" style="93" bestFit="1" customWidth="1"/>
    <col min="43" max="43" width="9.28515625" style="93" bestFit="1" customWidth="1"/>
    <col min="44" max="44" width="12.42578125" style="93" bestFit="1" customWidth="1"/>
    <col min="45" max="45" width="14.85546875" bestFit="1" customWidth="1"/>
  </cols>
  <sheetData>
    <row r="1" spans="1:46" x14ac:dyDescent="0.25">
      <c r="B1" s="156" t="s">
        <v>664</v>
      </c>
      <c r="T1" s="230" t="s">
        <v>876</v>
      </c>
    </row>
    <row r="2" spans="1:46" x14ac:dyDescent="0.25">
      <c r="AF2" s="125">
        <v>2004</v>
      </c>
      <c r="AG2" s="125">
        <v>2005</v>
      </c>
      <c r="AH2" s="125">
        <v>2006</v>
      </c>
      <c r="AI2" s="125">
        <v>2007</v>
      </c>
      <c r="AJ2" s="125">
        <v>2008</v>
      </c>
      <c r="AK2" s="125">
        <v>2009</v>
      </c>
      <c r="AL2" s="125">
        <v>2010</v>
      </c>
      <c r="AM2" s="125">
        <v>2011</v>
      </c>
      <c r="AN2" s="125">
        <v>2012</v>
      </c>
      <c r="AO2" s="125">
        <v>2013</v>
      </c>
      <c r="AP2" s="125">
        <v>2014</v>
      </c>
      <c r="AQ2" s="125">
        <v>2015</v>
      </c>
      <c r="AR2" s="125">
        <v>2016</v>
      </c>
      <c r="AS2" s="125">
        <v>2017</v>
      </c>
      <c r="AT2" s="125">
        <v>2018</v>
      </c>
    </row>
    <row r="3" spans="1:46" ht="51.75" x14ac:dyDescent="0.25">
      <c r="A3" s="135"/>
      <c r="B3" s="125">
        <v>2004</v>
      </c>
      <c r="C3" s="125">
        <v>2005</v>
      </c>
      <c r="D3" s="125">
        <v>2006</v>
      </c>
      <c r="E3" s="125">
        <v>2007</v>
      </c>
      <c r="F3" s="125">
        <v>2008</v>
      </c>
      <c r="G3" s="125">
        <v>2009</v>
      </c>
      <c r="H3" s="125">
        <v>2010</v>
      </c>
      <c r="I3" s="125">
        <v>2011</v>
      </c>
      <c r="J3" s="125">
        <v>2012</v>
      </c>
      <c r="K3" s="125">
        <v>2013</v>
      </c>
      <c r="L3" s="125">
        <v>2014</v>
      </c>
      <c r="M3" s="125">
        <v>2015</v>
      </c>
      <c r="N3" s="125">
        <v>2016</v>
      </c>
      <c r="O3" s="125">
        <v>2017</v>
      </c>
      <c r="P3" s="125">
        <v>2018</v>
      </c>
      <c r="T3" s="297" t="s">
        <v>413</v>
      </c>
      <c r="AE3" s="93" t="s">
        <v>463</v>
      </c>
      <c r="AF3" s="127">
        <v>0.72</v>
      </c>
      <c r="AG3" s="127">
        <v>0.72199999999999998</v>
      </c>
      <c r="AH3" s="127">
        <v>0.72199999999999998</v>
      </c>
      <c r="AI3" s="127">
        <v>0.71499999999999997</v>
      </c>
      <c r="AJ3" s="127">
        <v>0.71199999999999997</v>
      </c>
      <c r="AK3" s="127">
        <v>0.69599999999999995</v>
      </c>
      <c r="AL3" s="127">
        <v>0.68600000000000005</v>
      </c>
      <c r="AM3" s="127">
        <v>0.68200000000000005</v>
      </c>
      <c r="AN3" s="127">
        <v>0.69199999999999995</v>
      </c>
      <c r="AO3" s="127">
        <v>0.69799999999999995</v>
      </c>
      <c r="AP3" s="127">
        <v>0.71099999999999997</v>
      </c>
      <c r="AQ3" s="127">
        <v>0.71499999999999997</v>
      </c>
      <c r="AR3" s="127">
        <v>0.72199999999999998</v>
      </c>
      <c r="AS3" s="127">
        <v>0.72799999999999998</v>
      </c>
      <c r="AT3" s="127">
        <v>0.73499999999999999</v>
      </c>
    </row>
    <row r="4" spans="1:46" ht="31.5" customHeight="1" x14ac:dyDescent="0.25">
      <c r="A4" s="297" t="s">
        <v>463</v>
      </c>
      <c r="B4" s="161">
        <f>D85</f>
        <v>71.981908454056992</v>
      </c>
      <c r="C4" s="161">
        <f>G85</f>
        <v>72.216228972120149</v>
      </c>
      <c r="D4" s="161">
        <f>J85</f>
        <v>72.206470980653776</v>
      </c>
      <c r="E4" s="161">
        <f>M85</f>
        <v>71.528271619230324</v>
      </c>
      <c r="F4" s="161">
        <f>P85</f>
        <v>71.227476552619038</v>
      </c>
      <c r="G4" s="161">
        <f>S85</f>
        <v>69.567353355385976</v>
      </c>
      <c r="H4" s="161">
        <f>V85</f>
        <v>68.56835657500325</v>
      </c>
      <c r="I4" s="161">
        <f>Y85</f>
        <v>68.223404600460697</v>
      </c>
      <c r="J4" s="161">
        <f>AB85</f>
        <v>69.152861996651112</v>
      </c>
      <c r="K4" s="161">
        <f>AE85</f>
        <v>69.766006852540471</v>
      </c>
      <c r="L4" s="161">
        <f>AH85</f>
        <v>71.061629960944458</v>
      </c>
      <c r="M4" s="161">
        <f>AK85</f>
        <v>71.489629366794617</v>
      </c>
      <c r="N4" s="161">
        <f>AN85</f>
        <v>72.197894194545512</v>
      </c>
      <c r="O4" s="161">
        <f>AQ85</f>
        <v>72.811977383132913</v>
      </c>
      <c r="P4" s="157">
        <f>$AT$85</f>
        <v>73.517016793308215</v>
      </c>
      <c r="T4" s="157">
        <f>P4-O4</f>
        <v>0.70503941017530281</v>
      </c>
      <c r="AE4" s="93" t="s">
        <v>113</v>
      </c>
      <c r="AF4" s="127">
        <v>0.72499999999999998</v>
      </c>
      <c r="AG4" s="127">
        <v>0.72499999999999998</v>
      </c>
      <c r="AH4" s="127">
        <v>0.72399999999999998</v>
      </c>
      <c r="AI4" s="127">
        <v>0.72399999999999998</v>
      </c>
      <c r="AJ4" s="127">
        <v>0.72099999999999997</v>
      </c>
      <c r="AK4" s="127">
        <v>0.70599999999999996</v>
      </c>
      <c r="AL4" s="127">
        <v>0.69799999999999995</v>
      </c>
      <c r="AM4" s="127">
        <v>0.70499999999999996</v>
      </c>
      <c r="AN4" s="127">
        <v>0.70499999999999996</v>
      </c>
      <c r="AO4" s="127">
        <v>0.71199999999999997</v>
      </c>
      <c r="AP4" s="127">
        <v>0.72199999999999998</v>
      </c>
      <c r="AQ4" s="127">
        <v>0.73399999999999999</v>
      </c>
      <c r="AR4" s="127">
        <v>0.73799999999999999</v>
      </c>
      <c r="AS4" s="127">
        <v>0.747</v>
      </c>
      <c r="AT4" s="127">
        <v>0.75</v>
      </c>
    </row>
    <row r="5" spans="1:46" x14ac:dyDescent="0.25">
      <c r="A5" s="297" t="s">
        <v>90</v>
      </c>
      <c r="B5" s="157">
        <f t="shared" ref="B5:B6" si="0">D86</f>
        <v>72.8</v>
      </c>
      <c r="C5" s="157">
        <f t="shared" ref="C5:C6" si="1">G86</f>
        <v>72.900000000000006</v>
      </c>
      <c r="D5" s="157">
        <f t="shared" ref="D5:D6" si="2">J86</f>
        <v>72.599999999999994</v>
      </c>
      <c r="E5" s="157">
        <f t="shared" ref="E5:E6" si="3">M86</f>
        <v>72.599999999999994</v>
      </c>
      <c r="F5" s="157">
        <f t="shared" ref="F5:F6" si="4">P86</f>
        <v>72.3</v>
      </c>
      <c r="G5" s="157">
        <f t="shared" ref="G5:G6" si="5">S86</f>
        <v>70.8</v>
      </c>
      <c r="H5" s="157">
        <f t="shared" ref="H5:H6" si="6">Y86</f>
        <v>70</v>
      </c>
      <c r="I5" s="157">
        <f t="shared" ref="I5:I6" si="7">AB86</f>
        <v>70.8</v>
      </c>
      <c r="J5" s="157">
        <f t="shared" ref="J5:J6" si="8">AB86</f>
        <v>70.8</v>
      </c>
      <c r="K5" s="157">
        <f t="shared" ref="K5:K6" si="9">AE86</f>
        <v>71.5</v>
      </c>
      <c r="L5" s="157">
        <f t="shared" ref="L5:L6" si="10">AH86</f>
        <v>72.5</v>
      </c>
      <c r="M5" s="157">
        <f t="shared" ref="M5:M6" si="11">AK86</f>
        <v>73.8</v>
      </c>
      <c r="N5" s="157">
        <f t="shared" ref="N5:N6" si="12">AN86</f>
        <v>74.2</v>
      </c>
      <c r="O5" s="157">
        <f t="shared" ref="O5:O6" si="13">AQ86</f>
        <v>75.099999999999994</v>
      </c>
      <c r="P5" s="157">
        <f>$AT$86</f>
        <v>75.400000000000006</v>
      </c>
      <c r="T5" s="157">
        <f t="shared" ref="T5:T16" si="14">P5-O5</f>
        <v>0.30000000000001137</v>
      </c>
    </row>
    <row r="6" spans="1:46" x14ac:dyDescent="0.25">
      <c r="A6" s="297" t="s">
        <v>113</v>
      </c>
      <c r="B6" s="157">
        <f t="shared" si="0"/>
        <v>72.5</v>
      </c>
      <c r="C6" s="157">
        <f t="shared" si="1"/>
        <v>72.5</v>
      </c>
      <c r="D6" s="157">
        <f t="shared" si="2"/>
        <v>72.400000000000006</v>
      </c>
      <c r="E6" s="157">
        <f t="shared" si="3"/>
        <v>72.400000000000006</v>
      </c>
      <c r="F6" s="157">
        <f t="shared" si="4"/>
        <v>72.099999999999994</v>
      </c>
      <c r="G6" s="157">
        <f t="shared" si="5"/>
        <v>70.599999999999994</v>
      </c>
      <c r="H6" s="157">
        <f t="shared" si="6"/>
        <v>69.8</v>
      </c>
      <c r="I6" s="157">
        <f t="shared" si="7"/>
        <v>70.5</v>
      </c>
      <c r="J6" s="157">
        <f t="shared" si="8"/>
        <v>70.5</v>
      </c>
      <c r="K6" s="157">
        <f t="shared" si="9"/>
        <v>71.2</v>
      </c>
      <c r="L6" s="157">
        <f t="shared" si="10"/>
        <v>72.2</v>
      </c>
      <c r="M6" s="157">
        <f t="shared" si="11"/>
        <v>73.400000000000006</v>
      </c>
      <c r="N6" s="157">
        <f t="shared" si="12"/>
        <v>73.8</v>
      </c>
      <c r="O6" s="157">
        <f t="shared" si="13"/>
        <v>74.7</v>
      </c>
      <c r="P6" s="157">
        <f>$AT$87</f>
        <v>75</v>
      </c>
      <c r="T6" s="157">
        <f t="shared" si="14"/>
        <v>0.29999999999999716</v>
      </c>
    </row>
    <row r="7" spans="1:46" x14ac:dyDescent="0.25">
      <c r="A7" s="309" t="s">
        <v>70</v>
      </c>
      <c r="B7" s="157">
        <f t="shared" ref="B7:B16" si="15">D88</f>
        <v>68.3</v>
      </c>
      <c r="C7" s="157">
        <f t="shared" ref="C7:C16" si="16">G88</f>
        <v>69.099999999999994</v>
      </c>
      <c r="D7" s="157">
        <f t="shared" ref="D7:D16" si="17">J88</f>
        <v>67.400000000000006</v>
      </c>
      <c r="E7" s="157">
        <f t="shared" ref="E7:E16" si="18">M88</f>
        <v>67.599999999999994</v>
      </c>
      <c r="F7" s="157">
        <f t="shared" ref="F7:F16" si="19">P88</f>
        <v>65.5</v>
      </c>
      <c r="G7" s="157">
        <f t="shared" ref="G7:G16" si="20">S88</f>
        <v>63.6</v>
      </c>
      <c r="H7" s="157">
        <f t="shared" ref="H7:H16" si="21">Y88</f>
        <v>65.8</v>
      </c>
      <c r="I7" s="157">
        <f t="shared" ref="I7:I16" si="22">AB88</f>
        <v>66.3</v>
      </c>
      <c r="J7" s="157">
        <f t="shared" ref="J7:J16" si="23">AB88</f>
        <v>66.3</v>
      </c>
      <c r="K7" s="157">
        <f t="shared" ref="K7:K16" si="24">AE88</f>
        <v>65</v>
      </c>
      <c r="L7" s="157">
        <f t="shared" ref="L7:L16" si="25">AH88</f>
        <v>66.7</v>
      </c>
      <c r="M7" s="157">
        <f t="shared" ref="M7:M16" si="26">AK88</f>
        <v>66.5</v>
      </c>
      <c r="N7" s="157">
        <f t="shared" ref="N7:N16" si="27">AN88</f>
        <v>65.099999999999994</v>
      </c>
      <c r="O7" s="157">
        <f t="shared" ref="O7:O16" si="28">AQ88</f>
        <v>68.3</v>
      </c>
      <c r="P7" s="157">
        <f>$AT$88</f>
        <v>68.7</v>
      </c>
      <c r="T7" s="157">
        <f t="shared" si="14"/>
        <v>0.40000000000000568</v>
      </c>
    </row>
    <row r="8" spans="1:46" ht="25.5" x14ac:dyDescent="0.25">
      <c r="A8" s="309" t="s">
        <v>71</v>
      </c>
      <c r="B8" s="157">
        <f t="shared" si="15"/>
        <v>73.599999999999994</v>
      </c>
      <c r="C8" s="157">
        <f t="shared" si="16"/>
        <v>74.2</v>
      </c>
      <c r="D8" s="157">
        <f t="shared" si="17"/>
        <v>74.400000000000006</v>
      </c>
      <c r="E8" s="157">
        <f t="shared" si="18"/>
        <v>75</v>
      </c>
      <c r="F8" s="157">
        <f t="shared" si="19"/>
        <v>73.400000000000006</v>
      </c>
      <c r="G8" s="157">
        <f t="shared" si="20"/>
        <v>71.400000000000006</v>
      </c>
      <c r="H8" s="157">
        <f t="shared" si="21"/>
        <v>69</v>
      </c>
      <c r="I8" s="157">
        <f t="shared" si="22"/>
        <v>71.5</v>
      </c>
      <c r="J8" s="157">
        <f t="shared" si="23"/>
        <v>71.5</v>
      </c>
      <c r="K8" s="157">
        <f t="shared" si="24"/>
        <v>72.599999999999994</v>
      </c>
      <c r="L8" s="157">
        <f t="shared" si="25"/>
        <v>71.900000000000006</v>
      </c>
      <c r="M8" s="157">
        <f t="shared" si="26"/>
        <v>72.900000000000006</v>
      </c>
      <c r="N8" s="157">
        <f t="shared" si="27"/>
        <v>73.2</v>
      </c>
      <c r="O8" s="157">
        <f t="shared" si="28"/>
        <v>75.7</v>
      </c>
      <c r="P8" s="157">
        <f>$AT$89</f>
        <v>77</v>
      </c>
      <c r="T8" s="157">
        <f t="shared" si="14"/>
        <v>1.2999999999999972</v>
      </c>
    </row>
    <row r="9" spans="1:46" ht="38.25" x14ac:dyDescent="0.25">
      <c r="A9" s="309" t="s">
        <v>72</v>
      </c>
      <c r="B9" s="157">
        <f t="shared" si="15"/>
        <v>71.900000000000006</v>
      </c>
      <c r="C9" s="157">
        <f t="shared" si="16"/>
        <v>72.3</v>
      </c>
      <c r="D9" s="157">
        <f t="shared" si="17"/>
        <v>72.3</v>
      </c>
      <c r="E9" s="157">
        <f t="shared" si="18"/>
        <v>71.5</v>
      </c>
      <c r="F9" s="157">
        <f t="shared" si="19"/>
        <v>72.8</v>
      </c>
      <c r="G9" s="157">
        <f t="shared" si="20"/>
        <v>70.900000000000006</v>
      </c>
      <c r="H9" s="157">
        <f t="shared" si="21"/>
        <v>68.8</v>
      </c>
      <c r="I9" s="157">
        <f t="shared" si="22"/>
        <v>70.3</v>
      </c>
      <c r="J9" s="157">
        <f t="shared" si="23"/>
        <v>70.3</v>
      </c>
      <c r="K9" s="157">
        <f t="shared" si="24"/>
        <v>70.5</v>
      </c>
      <c r="L9" s="157">
        <f t="shared" si="25"/>
        <v>71.900000000000006</v>
      </c>
      <c r="M9" s="157">
        <f t="shared" si="26"/>
        <v>72.900000000000006</v>
      </c>
      <c r="N9" s="157">
        <f t="shared" si="27"/>
        <v>74.8</v>
      </c>
      <c r="O9" s="157">
        <f t="shared" si="28"/>
        <v>73.099999999999994</v>
      </c>
      <c r="P9" s="157">
        <f>$AT$90</f>
        <v>73.599999999999994</v>
      </c>
      <c r="T9" s="157">
        <f t="shared" si="14"/>
        <v>0.5</v>
      </c>
    </row>
    <row r="10" spans="1:46" ht="25.5" x14ac:dyDescent="0.25">
      <c r="A10" s="309" t="s">
        <v>73</v>
      </c>
      <c r="B10" s="157">
        <f t="shared" si="15"/>
        <v>69.7</v>
      </c>
      <c r="C10" s="157">
        <f t="shared" si="16"/>
        <v>68.900000000000006</v>
      </c>
      <c r="D10" s="157">
        <f t="shared" si="17"/>
        <v>69.2</v>
      </c>
      <c r="E10" s="157">
        <f t="shared" si="18"/>
        <v>68.2</v>
      </c>
      <c r="F10" s="157">
        <f t="shared" si="19"/>
        <v>67.3</v>
      </c>
      <c r="G10" s="157">
        <f t="shared" si="20"/>
        <v>65.099999999999994</v>
      </c>
      <c r="H10" s="157">
        <f t="shared" si="21"/>
        <v>63.9</v>
      </c>
      <c r="I10" s="157">
        <f t="shared" si="22"/>
        <v>64.400000000000006</v>
      </c>
      <c r="J10" s="157">
        <f t="shared" si="23"/>
        <v>64.400000000000006</v>
      </c>
      <c r="K10" s="157">
        <f t="shared" si="24"/>
        <v>66.099999999999994</v>
      </c>
      <c r="L10" s="157">
        <f t="shared" si="25"/>
        <v>67.3</v>
      </c>
      <c r="M10" s="157">
        <f t="shared" si="26"/>
        <v>67.3</v>
      </c>
      <c r="N10" s="157">
        <f t="shared" si="27"/>
        <v>68.8</v>
      </c>
      <c r="O10" s="157">
        <f t="shared" si="28"/>
        <v>70.3</v>
      </c>
      <c r="P10" s="157">
        <f>$AT$91</f>
        <v>71</v>
      </c>
      <c r="T10" s="157">
        <f t="shared" si="14"/>
        <v>0.70000000000000284</v>
      </c>
    </row>
    <row r="11" spans="1:46" x14ac:dyDescent="0.25">
      <c r="A11" s="309" t="s">
        <v>74</v>
      </c>
      <c r="B11" s="157">
        <f t="shared" si="15"/>
        <v>72.7</v>
      </c>
      <c r="C11" s="157">
        <f t="shared" si="16"/>
        <v>73.3</v>
      </c>
      <c r="D11" s="157">
        <f t="shared" si="17"/>
        <v>74.3</v>
      </c>
      <c r="E11" s="157">
        <f t="shared" si="18"/>
        <v>73.400000000000006</v>
      </c>
      <c r="F11" s="157">
        <f t="shared" si="19"/>
        <v>73.400000000000006</v>
      </c>
      <c r="G11" s="157">
        <f t="shared" si="20"/>
        <v>72.099999999999994</v>
      </c>
      <c r="H11" s="157">
        <f t="shared" si="21"/>
        <v>71.900000000000006</v>
      </c>
      <c r="I11" s="157">
        <f t="shared" si="22"/>
        <v>70.400000000000006</v>
      </c>
      <c r="J11" s="157">
        <f t="shared" si="23"/>
        <v>70.400000000000006</v>
      </c>
      <c r="K11" s="157">
        <f t="shared" si="24"/>
        <v>72.599999999999994</v>
      </c>
      <c r="L11" s="157">
        <f t="shared" si="25"/>
        <v>73.900000000000006</v>
      </c>
      <c r="M11" s="157">
        <f t="shared" si="26"/>
        <v>73.3</v>
      </c>
      <c r="N11" s="157">
        <f t="shared" si="27"/>
        <v>72.900000000000006</v>
      </c>
      <c r="O11" s="157">
        <f t="shared" si="28"/>
        <v>74.2</v>
      </c>
      <c r="P11" s="157">
        <f>$AT$92</f>
        <v>74.5</v>
      </c>
      <c r="T11" s="157">
        <f t="shared" si="14"/>
        <v>0.29999999999999716</v>
      </c>
    </row>
    <row r="12" spans="1:46" ht="25.5" x14ac:dyDescent="0.25">
      <c r="A12" s="309" t="s">
        <v>75</v>
      </c>
      <c r="B12" s="157">
        <f t="shared" si="15"/>
        <v>73.8</v>
      </c>
      <c r="C12" s="157">
        <f t="shared" si="16"/>
        <v>74.400000000000006</v>
      </c>
      <c r="D12" s="157">
        <f t="shared" si="17"/>
        <v>75.3</v>
      </c>
      <c r="E12" s="157">
        <f t="shared" si="18"/>
        <v>74.099999999999994</v>
      </c>
      <c r="F12" s="157">
        <f t="shared" si="19"/>
        <v>72.599999999999994</v>
      </c>
      <c r="G12" s="157">
        <f t="shared" si="20"/>
        <v>71.5</v>
      </c>
      <c r="H12" s="157">
        <f t="shared" si="21"/>
        <v>69.2</v>
      </c>
      <c r="I12" s="157">
        <f t="shared" si="22"/>
        <v>70.599999999999994</v>
      </c>
      <c r="J12" s="157">
        <f t="shared" si="23"/>
        <v>70.599999999999994</v>
      </c>
      <c r="K12" s="157">
        <f t="shared" si="24"/>
        <v>69.5</v>
      </c>
      <c r="L12" s="157">
        <f t="shared" si="25"/>
        <v>72.5</v>
      </c>
      <c r="M12" s="157">
        <f t="shared" si="26"/>
        <v>71.599999999999994</v>
      </c>
      <c r="N12" s="157">
        <f t="shared" si="27"/>
        <v>72.099999999999994</v>
      </c>
      <c r="O12" s="157">
        <f t="shared" si="28"/>
        <v>73.5</v>
      </c>
      <c r="P12" s="157">
        <f>$AT$93</f>
        <v>73.400000000000006</v>
      </c>
      <c r="T12" s="157">
        <f t="shared" si="14"/>
        <v>-9.9999999999994316E-2</v>
      </c>
    </row>
    <row r="13" spans="1:46" ht="25.5" x14ac:dyDescent="0.25">
      <c r="A13" s="309" t="s">
        <v>76</v>
      </c>
      <c r="B13" s="157">
        <f t="shared" si="15"/>
        <v>73.8</v>
      </c>
      <c r="C13" s="157">
        <f t="shared" si="16"/>
        <v>73.3</v>
      </c>
      <c r="D13" s="157">
        <f t="shared" si="17"/>
        <v>73.8</v>
      </c>
      <c r="E13" s="157">
        <f t="shared" si="18"/>
        <v>72.900000000000006</v>
      </c>
      <c r="F13" s="157">
        <f t="shared" si="19"/>
        <v>73.8</v>
      </c>
      <c r="G13" s="157">
        <f t="shared" si="20"/>
        <v>72.099999999999994</v>
      </c>
      <c r="H13" s="157">
        <f t="shared" si="21"/>
        <v>69.900000000000006</v>
      </c>
      <c r="I13" s="157">
        <f t="shared" si="22"/>
        <v>71.5</v>
      </c>
      <c r="J13" s="157">
        <f t="shared" si="23"/>
        <v>71.5</v>
      </c>
      <c r="K13" s="157">
        <f t="shared" si="24"/>
        <v>72.7</v>
      </c>
      <c r="L13" s="157">
        <f t="shared" si="25"/>
        <v>72</v>
      </c>
      <c r="M13" s="157">
        <f t="shared" si="26"/>
        <v>75</v>
      </c>
      <c r="N13" s="157">
        <f t="shared" si="27"/>
        <v>76.8</v>
      </c>
      <c r="O13" s="157">
        <f t="shared" si="28"/>
        <v>77.3</v>
      </c>
      <c r="P13" s="157">
        <f>$AT$94</f>
        <v>76.400000000000006</v>
      </c>
      <c r="T13" s="157">
        <f t="shared" si="14"/>
        <v>-0.89999999999999147</v>
      </c>
    </row>
    <row r="14" spans="1:46" x14ac:dyDescent="0.25">
      <c r="A14" s="309" t="s">
        <v>77</v>
      </c>
      <c r="B14" s="157">
        <f t="shared" si="15"/>
        <v>76.7</v>
      </c>
      <c r="C14" s="157">
        <f t="shared" si="16"/>
        <v>76.599999999999994</v>
      </c>
      <c r="D14" s="157">
        <f t="shared" si="17"/>
        <v>75.5</v>
      </c>
      <c r="E14" s="157">
        <f t="shared" si="18"/>
        <v>74.2</v>
      </c>
      <c r="F14" s="157">
        <f t="shared" si="19"/>
        <v>75.2</v>
      </c>
      <c r="G14" s="157">
        <f t="shared" si="20"/>
        <v>74</v>
      </c>
      <c r="H14" s="157">
        <f t="shared" si="21"/>
        <v>72.599999999999994</v>
      </c>
      <c r="I14" s="157">
        <f t="shared" si="22"/>
        <v>73</v>
      </c>
      <c r="J14" s="157">
        <f t="shared" si="23"/>
        <v>73</v>
      </c>
      <c r="K14" s="157">
        <f t="shared" si="24"/>
        <v>75.099999999999994</v>
      </c>
      <c r="L14" s="157">
        <f t="shared" si="25"/>
        <v>76</v>
      </c>
      <c r="M14" s="157">
        <f t="shared" si="26"/>
        <v>77.7</v>
      </c>
      <c r="N14" s="157">
        <f t="shared" si="27"/>
        <v>77.599999999999994</v>
      </c>
      <c r="O14" s="157">
        <f t="shared" si="28"/>
        <v>76.7</v>
      </c>
      <c r="P14" s="157">
        <f>$AT$95</f>
        <v>79.400000000000006</v>
      </c>
      <c r="T14" s="157">
        <f t="shared" si="14"/>
        <v>2.7000000000000028</v>
      </c>
    </row>
    <row r="15" spans="1:46" x14ac:dyDescent="0.25">
      <c r="A15" s="309" t="s">
        <v>78</v>
      </c>
      <c r="B15" s="157">
        <f t="shared" si="15"/>
        <v>75.7</v>
      </c>
      <c r="C15" s="157">
        <f t="shared" si="16"/>
        <v>76.900000000000006</v>
      </c>
      <c r="D15" s="157">
        <f t="shared" si="17"/>
        <v>78.3</v>
      </c>
      <c r="E15" s="157">
        <f t="shared" si="18"/>
        <v>75.8</v>
      </c>
      <c r="F15" s="157">
        <f t="shared" si="19"/>
        <v>76.400000000000006</v>
      </c>
      <c r="G15" s="157">
        <f t="shared" si="20"/>
        <v>75.5</v>
      </c>
      <c r="H15" s="157">
        <f t="shared" si="21"/>
        <v>72.400000000000006</v>
      </c>
      <c r="I15" s="157">
        <f t="shared" si="22"/>
        <v>75.900000000000006</v>
      </c>
      <c r="J15" s="157">
        <f t="shared" si="23"/>
        <v>75.900000000000006</v>
      </c>
      <c r="K15" s="157">
        <f t="shared" si="24"/>
        <v>76.2</v>
      </c>
      <c r="L15" s="157">
        <f t="shared" si="25"/>
        <v>78.3</v>
      </c>
      <c r="M15" s="157">
        <f t="shared" si="26"/>
        <v>76.099999999999994</v>
      </c>
      <c r="N15" s="157">
        <f t="shared" si="27"/>
        <v>76.2</v>
      </c>
      <c r="O15" s="157">
        <f t="shared" si="28"/>
        <v>76.900000000000006</v>
      </c>
      <c r="P15" s="157">
        <f>$AT$96</f>
        <v>79.400000000000006</v>
      </c>
      <c r="T15" s="157">
        <f t="shared" si="14"/>
        <v>2.5</v>
      </c>
    </row>
    <row r="16" spans="1:46" x14ac:dyDescent="0.25">
      <c r="A16" s="317" t="s">
        <v>448</v>
      </c>
      <c r="B16" s="158">
        <f t="shared" si="15"/>
        <v>72.188925806400334</v>
      </c>
      <c r="C16" s="158">
        <f t="shared" si="16"/>
        <v>72.40900994624927</v>
      </c>
      <c r="D16" s="158">
        <f t="shared" si="17"/>
        <v>72.53559565210611</v>
      </c>
      <c r="E16" s="158">
        <f t="shared" si="18"/>
        <v>71.75530023041118</v>
      </c>
      <c r="F16" s="158">
        <f t="shared" si="19"/>
        <v>71.515728972967992</v>
      </c>
      <c r="G16" s="158">
        <f t="shared" si="20"/>
        <v>69.818577426373693</v>
      </c>
      <c r="H16" s="158">
        <f t="shared" si="21"/>
        <v>68.449750155678075</v>
      </c>
      <c r="I16" s="158">
        <f t="shared" si="22"/>
        <v>69.495164851899787</v>
      </c>
      <c r="J16" s="158">
        <f t="shared" si="23"/>
        <v>69.495164851899787</v>
      </c>
      <c r="K16" s="158">
        <f t="shared" si="24"/>
        <v>70.178536095341016</v>
      </c>
      <c r="L16" s="158">
        <f t="shared" si="25"/>
        <v>71.310541743237692</v>
      </c>
      <c r="M16" s="158">
        <f t="shared" si="26"/>
        <v>71.758391291200482</v>
      </c>
      <c r="N16" s="158">
        <f t="shared" si="27"/>
        <v>72.484174585668754</v>
      </c>
      <c r="O16" s="158">
        <f t="shared" si="28"/>
        <v>73.261376547270231</v>
      </c>
      <c r="P16" s="157">
        <f>$AT$97</f>
        <v>73.87021321258284</v>
      </c>
      <c r="T16" s="157">
        <f t="shared" si="14"/>
        <v>0.60883666531260872</v>
      </c>
    </row>
    <row r="18" spans="1:46" ht="15.75" thickBot="1" x14ac:dyDescent="0.3"/>
    <row r="19" spans="1:46" x14ac:dyDescent="0.25">
      <c r="A19" s="141" t="s">
        <v>92</v>
      </c>
      <c r="B19" s="824" t="s">
        <v>95</v>
      </c>
      <c r="C19" s="825"/>
      <c r="D19" s="826"/>
      <c r="E19" s="824" t="s">
        <v>96</v>
      </c>
      <c r="F19" s="825"/>
      <c r="G19" s="826"/>
      <c r="H19" s="824" t="s">
        <v>97</v>
      </c>
      <c r="I19" s="825"/>
      <c r="J19" s="826"/>
      <c r="K19" s="824" t="s">
        <v>98</v>
      </c>
      <c r="L19" s="825"/>
      <c r="M19" s="826"/>
      <c r="N19" s="824" t="s">
        <v>99</v>
      </c>
      <c r="O19" s="825"/>
      <c r="P19" s="826"/>
      <c r="Q19" s="824" t="s">
        <v>100</v>
      </c>
      <c r="R19" s="825"/>
      <c r="S19" s="826"/>
      <c r="T19" s="824" t="s">
        <v>101</v>
      </c>
      <c r="U19" s="825"/>
      <c r="V19" s="826"/>
      <c r="W19" s="824" t="s">
        <v>102</v>
      </c>
      <c r="X19" s="825"/>
      <c r="Y19" s="826"/>
      <c r="Z19" s="824" t="s">
        <v>103</v>
      </c>
      <c r="AA19" s="825"/>
      <c r="AB19" s="826"/>
      <c r="AC19" s="824" t="s">
        <v>104</v>
      </c>
      <c r="AD19" s="825"/>
      <c r="AE19" s="826"/>
      <c r="AF19" s="824" t="s">
        <v>105</v>
      </c>
      <c r="AG19" s="825"/>
      <c r="AH19" s="826"/>
      <c r="AI19" s="824" t="s">
        <v>106</v>
      </c>
      <c r="AJ19" s="825"/>
      <c r="AK19" s="826"/>
      <c r="AL19" s="824" t="s">
        <v>107</v>
      </c>
      <c r="AM19" s="825"/>
      <c r="AN19" s="826"/>
      <c r="AO19" s="824" t="s">
        <v>108</v>
      </c>
      <c r="AP19" s="825"/>
      <c r="AQ19" s="825"/>
      <c r="AR19" s="824" t="s">
        <v>662</v>
      </c>
      <c r="AS19" s="825"/>
      <c r="AT19" s="826"/>
    </row>
    <row r="20" spans="1:46" x14ac:dyDescent="0.25">
      <c r="A20" s="159"/>
      <c r="B20" s="142" t="s">
        <v>109</v>
      </c>
      <c r="C20" s="143" t="s">
        <v>110</v>
      </c>
      <c r="D20" s="144" t="s">
        <v>111</v>
      </c>
      <c r="E20" s="142" t="s">
        <v>109</v>
      </c>
      <c r="F20" s="143" t="s">
        <v>110</v>
      </c>
      <c r="G20" s="144" t="s">
        <v>111</v>
      </c>
      <c r="H20" s="142" t="s">
        <v>109</v>
      </c>
      <c r="I20" s="143" t="s">
        <v>110</v>
      </c>
      <c r="J20" s="144" t="s">
        <v>111</v>
      </c>
      <c r="K20" s="142" t="s">
        <v>109</v>
      </c>
      <c r="L20" s="143" t="s">
        <v>110</v>
      </c>
      <c r="M20" s="144" t="s">
        <v>111</v>
      </c>
      <c r="N20" s="142" t="s">
        <v>109</v>
      </c>
      <c r="O20" s="143" t="s">
        <v>110</v>
      </c>
      <c r="P20" s="144" t="s">
        <v>111</v>
      </c>
      <c r="Q20" s="142" t="s">
        <v>109</v>
      </c>
      <c r="R20" s="143" t="s">
        <v>110</v>
      </c>
      <c r="S20" s="144" t="s">
        <v>111</v>
      </c>
      <c r="T20" s="142" t="s">
        <v>109</v>
      </c>
      <c r="U20" s="143" t="s">
        <v>110</v>
      </c>
      <c r="V20" s="144" t="s">
        <v>111</v>
      </c>
      <c r="W20" s="142" t="s">
        <v>109</v>
      </c>
      <c r="X20" s="143" t="s">
        <v>110</v>
      </c>
      <c r="Y20" s="144" t="s">
        <v>111</v>
      </c>
      <c r="Z20" s="142" t="s">
        <v>109</v>
      </c>
      <c r="AA20" s="143" t="s">
        <v>110</v>
      </c>
      <c r="AB20" s="144" t="s">
        <v>111</v>
      </c>
      <c r="AC20" s="142" t="s">
        <v>109</v>
      </c>
      <c r="AD20" s="143" t="s">
        <v>110</v>
      </c>
      <c r="AE20" s="144" t="s">
        <v>111</v>
      </c>
      <c r="AF20" s="142" t="s">
        <v>109</v>
      </c>
      <c r="AG20" s="143" t="s">
        <v>110</v>
      </c>
      <c r="AH20" s="144" t="s">
        <v>111</v>
      </c>
      <c r="AI20" s="142" t="s">
        <v>109</v>
      </c>
      <c r="AJ20" s="143" t="s">
        <v>110</v>
      </c>
      <c r="AK20" s="144" t="s">
        <v>111</v>
      </c>
      <c r="AL20" s="142" t="s">
        <v>109</v>
      </c>
      <c r="AM20" s="143" t="s">
        <v>110</v>
      </c>
      <c r="AN20" s="144" t="s">
        <v>111</v>
      </c>
      <c r="AO20" s="142" t="s">
        <v>109</v>
      </c>
      <c r="AP20" s="540" t="s">
        <v>110</v>
      </c>
      <c r="AQ20" s="540" t="s">
        <v>111</v>
      </c>
      <c r="AR20" s="142" t="s">
        <v>109</v>
      </c>
      <c r="AS20" s="540" t="s">
        <v>110</v>
      </c>
      <c r="AT20" s="144" t="s">
        <v>111</v>
      </c>
    </row>
    <row r="21" spans="1:46" x14ac:dyDescent="0.25">
      <c r="A21" s="145" t="s">
        <v>35</v>
      </c>
      <c r="B21" s="146">
        <v>57100</v>
      </c>
      <c r="C21" s="147">
        <v>74700</v>
      </c>
      <c r="D21" s="148">
        <v>76.5</v>
      </c>
      <c r="E21" s="146">
        <v>58900</v>
      </c>
      <c r="F21" s="147">
        <v>75300</v>
      </c>
      <c r="G21" s="148">
        <v>78.2</v>
      </c>
      <c r="H21" s="146">
        <v>59700</v>
      </c>
      <c r="I21" s="147">
        <v>76900</v>
      </c>
      <c r="J21" s="148">
        <v>77.599999999999994</v>
      </c>
      <c r="K21" s="146">
        <v>57100</v>
      </c>
      <c r="L21" s="147">
        <v>75700</v>
      </c>
      <c r="M21" s="148">
        <v>75.400000000000006</v>
      </c>
      <c r="N21" s="146">
        <v>60400</v>
      </c>
      <c r="O21" s="147">
        <v>77600</v>
      </c>
      <c r="P21" s="148">
        <v>77.8</v>
      </c>
      <c r="Q21" s="146">
        <v>58300</v>
      </c>
      <c r="R21" s="147">
        <v>78200</v>
      </c>
      <c r="S21" s="148">
        <v>74.5</v>
      </c>
      <c r="T21" s="146">
        <v>58100</v>
      </c>
      <c r="U21" s="147">
        <v>78900</v>
      </c>
      <c r="V21" s="148">
        <v>73.599999999999994</v>
      </c>
      <c r="W21" s="146">
        <v>53900</v>
      </c>
      <c r="X21" s="147">
        <v>78400</v>
      </c>
      <c r="Y21" s="148">
        <v>68.7</v>
      </c>
      <c r="Z21" s="146">
        <v>57100</v>
      </c>
      <c r="AA21" s="147">
        <v>76100</v>
      </c>
      <c r="AB21" s="148">
        <v>75</v>
      </c>
      <c r="AC21" s="146">
        <v>61300</v>
      </c>
      <c r="AD21" s="147">
        <v>78800</v>
      </c>
      <c r="AE21" s="148">
        <v>77.8</v>
      </c>
      <c r="AF21" s="146">
        <v>61200</v>
      </c>
      <c r="AG21" s="147">
        <v>79200</v>
      </c>
      <c r="AH21" s="148">
        <v>77.2</v>
      </c>
      <c r="AI21" s="146">
        <v>56400</v>
      </c>
      <c r="AJ21" s="147">
        <v>78400</v>
      </c>
      <c r="AK21" s="148">
        <v>71.900000000000006</v>
      </c>
      <c r="AL21" s="146">
        <v>62900</v>
      </c>
      <c r="AM21" s="147">
        <v>77700</v>
      </c>
      <c r="AN21" s="148">
        <v>80.900000000000006</v>
      </c>
      <c r="AO21" s="146">
        <v>63300</v>
      </c>
      <c r="AP21" s="541">
        <v>78400</v>
      </c>
      <c r="AQ21" s="546">
        <v>80.7</v>
      </c>
      <c r="AR21" s="549">
        <v>63200</v>
      </c>
      <c r="AS21" s="550">
        <v>75700</v>
      </c>
      <c r="AT21" s="551">
        <v>83.5</v>
      </c>
    </row>
    <row r="22" spans="1:46" x14ac:dyDescent="0.25">
      <c r="A22" s="145" t="s">
        <v>41</v>
      </c>
      <c r="B22" s="146">
        <v>53700</v>
      </c>
      <c r="C22" s="147">
        <v>73000</v>
      </c>
      <c r="D22" s="148">
        <v>73.599999999999994</v>
      </c>
      <c r="E22" s="146">
        <v>54000</v>
      </c>
      <c r="F22" s="147">
        <v>74700</v>
      </c>
      <c r="G22" s="148">
        <v>72.3</v>
      </c>
      <c r="H22" s="146">
        <v>55000</v>
      </c>
      <c r="I22" s="147">
        <v>76700</v>
      </c>
      <c r="J22" s="148">
        <v>71.7</v>
      </c>
      <c r="K22" s="146">
        <v>52300</v>
      </c>
      <c r="L22" s="147">
        <v>74500</v>
      </c>
      <c r="M22" s="148">
        <v>70.2</v>
      </c>
      <c r="N22" s="146">
        <v>53800</v>
      </c>
      <c r="O22" s="147">
        <v>75600</v>
      </c>
      <c r="P22" s="148">
        <v>71.099999999999994</v>
      </c>
      <c r="Q22" s="146">
        <v>52200</v>
      </c>
      <c r="R22" s="147">
        <v>75600</v>
      </c>
      <c r="S22" s="148">
        <v>69.099999999999994</v>
      </c>
      <c r="T22" s="146">
        <v>51100</v>
      </c>
      <c r="U22" s="147">
        <v>74700</v>
      </c>
      <c r="V22" s="148">
        <v>68.400000000000006</v>
      </c>
      <c r="W22" s="146">
        <v>50500</v>
      </c>
      <c r="X22" s="147">
        <v>74300</v>
      </c>
      <c r="Y22" s="148">
        <v>67.900000000000006</v>
      </c>
      <c r="Z22" s="146">
        <v>52800</v>
      </c>
      <c r="AA22" s="147">
        <v>77100</v>
      </c>
      <c r="AB22" s="148">
        <v>68.599999999999994</v>
      </c>
      <c r="AC22" s="146">
        <v>52900</v>
      </c>
      <c r="AD22" s="147">
        <v>77600</v>
      </c>
      <c r="AE22" s="148">
        <v>68.099999999999994</v>
      </c>
      <c r="AF22" s="146">
        <v>53000</v>
      </c>
      <c r="AG22" s="147">
        <v>77700</v>
      </c>
      <c r="AH22" s="148">
        <v>68.3</v>
      </c>
      <c r="AI22" s="146">
        <v>56600</v>
      </c>
      <c r="AJ22" s="147">
        <v>77200</v>
      </c>
      <c r="AK22" s="148">
        <v>73.400000000000006</v>
      </c>
      <c r="AL22" s="146">
        <v>55500</v>
      </c>
      <c r="AM22" s="147">
        <v>76200</v>
      </c>
      <c r="AN22" s="148">
        <v>72.900000000000006</v>
      </c>
      <c r="AO22" s="146">
        <v>54600</v>
      </c>
      <c r="AP22" s="541">
        <v>79400</v>
      </c>
      <c r="AQ22" s="546">
        <v>68.8</v>
      </c>
      <c r="AR22" s="549">
        <v>55400</v>
      </c>
      <c r="AS22" s="550">
        <v>79400</v>
      </c>
      <c r="AT22" s="551">
        <v>69.8</v>
      </c>
    </row>
    <row r="23" spans="1:46" x14ac:dyDescent="0.25">
      <c r="A23" s="145" t="s">
        <v>42</v>
      </c>
      <c r="B23" s="146">
        <v>50500</v>
      </c>
      <c r="C23" s="147">
        <v>68500</v>
      </c>
      <c r="D23" s="148">
        <v>73.8</v>
      </c>
      <c r="E23" s="146">
        <v>50500</v>
      </c>
      <c r="F23" s="147">
        <v>69100</v>
      </c>
      <c r="G23" s="148">
        <v>73.099999999999994</v>
      </c>
      <c r="H23" s="146">
        <v>48300</v>
      </c>
      <c r="I23" s="147">
        <v>69400</v>
      </c>
      <c r="J23" s="148">
        <v>69.599999999999994</v>
      </c>
      <c r="K23" s="146">
        <v>51600</v>
      </c>
      <c r="L23" s="147">
        <v>69500</v>
      </c>
      <c r="M23" s="148">
        <v>74.2</v>
      </c>
      <c r="N23" s="146">
        <v>50100</v>
      </c>
      <c r="O23" s="147">
        <v>69700</v>
      </c>
      <c r="P23" s="148">
        <v>71.8</v>
      </c>
      <c r="Q23" s="146">
        <v>49100</v>
      </c>
      <c r="R23" s="147">
        <v>69800</v>
      </c>
      <c r="S23" s="148">
        <v>70.400000000000006</v>
      </c>
      <c r="T23" s="146">
        <v>51200</v>
      </c>
      <c r="U23" s="147">
        <v>71400</v>
      </c>
      <c r="V23" s="148">
        <v>71.599999999999994</v>
      </c>
      <c r="W23" s="146">
        <v>47600</v>
      </c>
      <c r="X23" s="147">
        <v>70100</v>
      </c>
      <c r="Y23" s="148">
        <v>67.900000000000006</v>
      </c>
      <c r="Z23" s="146">
        <v>51300</v>
      </c>
      <c r="AA23" s="147">
        <v>70100</v>
      </c>
      <c r="AB23" s="148">
        <v>73.2</v>
      </c>
      <c r="AC23" s="146">
        <v>48900</v>
      </c>
      <c r="AD23" s="147">
        <v>68700</v>
      </c>
      <c r="AE23" s="148">
        <v>71.3</v>
      </c>
      <c r="AF23" s="146">
        <v>47600</v>
      </c>
      <c r="AG23" s="147">
        <v>69100</v>
      </c>
      <c r="AH23" s="148">
        <v>68.900000000000006</v>
      </c>
      <c r="AI23" s="146">
        <v>46800</v>
      </c>
      <c r="AJ23" s="147">
        <v>69600</v>
      </c>
      <c r="AK23" s="148">
        <v>67.3</v>
      </c>
      <c r="AL23" s="146">
        <v>48600</v>
      </c>
      <c r="AM23" s="147">
        <v>68500</v>
      </c>
      <c r="AN23" s="148">
        <v>71</v>
      </c>
      <c r="AO23" s="146">
        <v>50300</v>
      </c>
      <c r="AP23" s="541">
        <v>68700</v>
      </c>
      <c r="AQ23" s="546">
        <v>73.3</v>
      </c>
      <c r="AR23" s="549">
        <v>49200</v>
      </c>
      <c r="AS23" s="550">
        <v>68900</v>
      </c>
      <c r="AT23" s="551">
        <v>71.400000000000006</v>
      </c>
    </row>
    <row r="24" spans="1:46" x14ac:dyDescent="0.25">
      <c r="A24" s="145" t="s">
        <v>24</v>
      </c>
      <c r="B24" s="146">
        <v>409300</v>
      </c>
      <c r="C24" s="147">
        <v>629900</v>
      </c>
      <c r="D24" s="148">
        <v>65</v>
      </c>
      <c r="E24" s="146">
        <v>404700</v>
      </c>
      <c r="F24" s="147">
        <v>636700</v>
      </c>
      <c r="G24" s="148">
        <v>63.6</v>
      </c>
      <c r="H24" s="146">
        <v>402700</v>
      </c>
      <c r="I24" s="147">
        <v>643900</v>
      </c>
      <c r="J24" s="148">
        <v>62.5</v>
      </c>
      <c r="K24" s="146">
        <v>408200</v>
      </c>
      <c r="L24" s="147">
        <v>650800</v>
      </c>
      <c r="M24" s="148">
        <v>62.7</v>
      </c>
      <c r="N24" s="146">
        <v>402700</v>
      </c>
      <c r="O24" s="147">
        <v>660000</v>
      </c>
      <c r="P24" s="148">
        <v>61</v>
      </c>
      <c r="Q24" s="146">
        <v>396500</v>
      </c>
      <c r="R24" s="147">
        <v>665600</v>
      </c>
      <c r="S24" s="148">
        <v>59.6</v>
      </c>
      <c r="T24" s="146">
        <v>402400</v>
      </c>
      <c r="U24" s="147">
        <v>679000</v>
      </c>
      <c r="V24" s="148">
        <v>59.3</v>
      </c>
      <c r="W24" s="146">
        <v>398700</v>
      </c>
      <c r="X24" s="147">
        <v>690600</v>
      </c>
      <c r="Y24" s="148">
        <v>57.7</v>
      </c>
      <c r="Z24" s="146">
        <v>391800</v>
      </c>
      <c r="AA24" s="147">
        <v>688900</v>
      </c>
      <c r="AB24" s="148">
        <v>56.9</v>
      </c>
      <c r="AC24" s="146">
        <v>407700</v>
      </c>
      <c r="AD24" s="147">
        <v>691200</v>
      </c>
      <c r="AE24" s="148">
        <v>59</v>
      </c>
      <c r="AF24" s="146">
        <v>434500</v>
      </c>
      <c r="AG24" s="147">
        <v>701600</v>
      </c>
      <c r="AH24" s="148">
        <v>61.9</v>
      </c>
      <c r="AI24" s="146">
        <v>434900</v>
      </c>
      <c r="AJ24" s="147">
        <v>708000</v>
      </c>
      <c r="AK24" s="148">
        <v>61.4</v>
      </c>
      <c r="AL24" s="146">
        <v>453200</v>
      </c>
      <c r="AM24" s="147">
        <v>715000</v>
      </c>
      <c r="AN24" s="148">
        <v>63.4</v>
      </c>
      <c r="AO24" s="146">
        <v>461700</v>
      </c>
      <c r="AP24" s="541">
        <v>727400</v>
      </c>
      <c r="AQ24" s="546">
        <v>63.5</v>
      </c>
      <c r="AR24" s="549">
        <v>475900</v>
      </c>
      <c r="AS24" s="550">
        <v>729000</v>
      </c>
      <c r="AT24" s="551">
        <v>65.3</v>
      </c>
    </row>
    <row r="25" spans="1:46" x14ac:dyDescent="0.25">
      <c r="A25" s="145" t="s">
        <v>49</v>
      </c>
      <c r="B25" s="146">
        <v>46900</v>
      </c>
      <c r="C25" s="147">
        <v>58200</v>
      </c>
      <c r="D25" s="148">
        <v>80.5</v>
      </c>
      <c r="E25" s="146">
        <v>46800</v>
      </c>
      <c r="F25" s="147">
        <v>58300</v>
      </c>
      <c r="G25" s="148">
        <v>80.3</v>
      </c>
      <c r="H25" s="146">
        <v>49600</v>
      </c>
      <c r="I25" s="147">
        <v>58300</v>
      </c>
      <c r="J25" s="148">
        <v>85</v>
      </c>
      <c r="K25" s="146">
        <v>47900</v>
      </c>
      <c r="L25" s="147">
        <v>58800</v>
      </c>
      <c r="M25" s="148">
        <v>81.5</v>
      </c>
      <c r="N25" s="146">
        <v>48900</v>
      </c>
      <c r="O25" s="147">
        <v>58800</v>
      </c>
      <c r="P25" s="148">
        <v>83.2</v>
      </c>
      <c r="Q25" s="146">
        <v>48000</v>
      </c>
      <c r="R25" s="147">
        <v>60900</v>
      </c>
      <c r="S25" s="148">
        <v>78.7</v>
      </c>
      <c r="T25" s="146">
        <v>44700</v>
      </c>
      <c r="U25" s="147">
        <v>60700</v>
      </c>
      <c r="V25" s="148">
        <v>73.599999999999994</v>
      </c>
      <c r="W25" s="146">
        <v>46500</v>
      </c>
      <c r="X25" s="147">
        <v>61500</v>
      </c>
      <c r="Y25" s="148">
        <v>75.599999999999994</v>
      </c>
      <c r="Z25" s="146">
        <v>45500</v>
      </c>
      <c r="AA25" s="147">
        <v>57600</v>
      </c>
      <c r="AB25" s="148">
        <v>79.099999999999994</v>
      </c>
      <c r="AC25" s="146">
        <v>46600</v>
      </c>
      <c r="AD25" s="147">
        <v>58300</v>
      </c>
      <c r="AE25" s="148">
        <v>80</v>
      </c>
      <c r="AF25" s="146">
        <v>46300</v>
      </c>
      <c r="AG25" s="147">
        <v>57300</v>
      </c>
      <c r="AH25" s="148">
        <v>80.900000000000006</v>
      </c>
      <c r="AI25" s="146">
        <v>46000</v>
      </c>
      <c r="AJ25" s="147">
        <v>59700</v>
      </c>
      <c r="AK25" s="148">
        <v>77.099999999999994</v>
      </c>
      <c r="AL25" s="146">
        <v>51800</v>
      </c>
      <c r="AM25" s="147">
        <v>59500</v>
      </c>
      <c r="AN25" s="148">
        <v>87</v>
      </c>
      <c r="AO25" s="146">
        <v>46600</v>
      </c>
      <c r="AP25" s="541">
        <v>59000</v>
      </c>
      <c r="AQ25" s="546">
        <v>79</v>
      </c>
      <c r="AR25" s="549">
        <v>46700</v>
      </c>
      <c r="AS25" s="550">
        <v>57600</v>
      </c>
      <c r="AT25" s="551">
        <v>81.2</v>
      </c>
    </row>
    <row r="26" spans="1:46" x14ac:dyDescent="0.25">
      <c r="A26" s="145" t="s">
        <v>32</v>
      </c>
      <c r="B26" s="146">
        <v>30900</v>
      </c>
      <c r="C26" s="147">
        <v>47100</v>
      </c>
      <c r="D26" s="148">
        <v>65.5</v>
      </c>
      <c r="E26" s="146">
        <v>32000</v>
      </c>
      <c r="F26" s="147">
        <v>47600</v>
      </c>
      <c r="G26" s="148">
        <v>67.2</v>
      </c>
      <c r="H26" s="146">
        <v>32700</v>
      </c>
      <c r="I26" s="147">
        <v>47900</v>
      </c>
      <c r="J26" s="148">
        <v>68.2</v>
      </c>
      <c r="K26" s="146">
        <v>32800</v>
      </c>
      <c r="L26" s="147">
        <v>47400</v>
      </c>
      <c r="M26" s="148">
        <v>69.3</v>
      </c>
      <c r="N26" s="146">
        <v>34400</v>
      </c>
      <c r="O26" s="147">
        <v>48200</v>
      </c>
      <c r="P26" s="148">
        <v>71.5</v>
      </c>
      <c r="Q26" s="146">
        <v>34800</v>
      </c>
      <c r="R26" s="147">
        <v>48100</v>
      </c>
      <c r="S26" s="148">
        <v>72.5</v>
      </c>
      <c r="T26" s="146">
        <v>33300</v>
      </c>
      <c r="U26" s="147">
        <v>48200</v>
      </c>
      <c r="V26" s="148">
        <v>69.099999999999994</v>
      </c>
      <c r="W26" s="146">
        <v>35400</v>
      </c>
      <c r="X26" s="147">
        <v>47200</v>
      </c>
      <c r="Y26" s="148">
        <v>75</v>
      </c>
      <c r="Z26" s="146">
        <v>35000</v>
      </c>
      <c r="AA26" s="147">
        <v>48900</v>
      </c>
      <c r="AB26" s="148">
        <v>71.599999999999994</v>
      </c>
      <c r="AC26" s="146">
        <v>36100</v>
      </c>
      <c r="AD26" s="147">
        <v>48800</v>
      </c>
      <c r="AE26" s="148">
        <v>73.900000000000006</v>
      </c>
      <c r="AF26" s="146">
        <v>31200</v>
      </c>
      <c r="AG26" s="147">
        <v>48700</v>
      </c>
      <c r="AH26" s="148">
        <v>64.099999999999994</v>
      </c>
      <c r="AI26" s="146">
        <v>35300</v>
      </c>
      <c r="AJ26" s="147">
        <v>48000</v>
      </c>
      <c r="AK26" s="148">
        <v>73.5</v>
      </c>
      <c r="AL26" s="146">
        <v>36600</v>
      </c>
      <c r="AM26" s="147">
        <v>48900</v>
      </c>
      <c r="AN26" s="148">
        <v>74.900000000000006</v>
      </c>
      <c r="AO26" s="146">
        <v>35500</v>
      </c>
      <c r="AP26" s="541">
        <v>48300</v>
      </c>
      <c r="AQ26" s="546">
        <v>73.5</v>
      </c>
      <c r="AR26" s="549">
        <v>38200</v>
      </c>
      <c r="AS26" s="550">
        <v>49200</v>
      </c>
      <c r="AT26" s="551">
        <v>77.7</v>
      </c>
    </row>
    <row r="27" spans="1:46" x14ac:dyDescent="0.25">
      <c r="A27" s="145" t="s">
        <v>56</v>
      </c>
      <c r="B27" s="146">
        <v>26000</v>
      </c>
      <c r="C27" s="147">
        <v>35300</v>
      </c>
      <c r="D27" s="148">
        <v>73.599999999999994</v>
      </c>
      <c r="E27" s="146">
        <v>26100</v>
      </c>
      <c r="F27" s="147">
        <v>35500</v>
      </c>
      <c r="G27" s="148">
        <v>73.599999999999994</v>
      </c>
      <c r="H27" s="146">
        <v>29000</v>
      </c>
      <c r="I27" s="147">
        <v>37300</v>
      </c>
      <c r="J27" s="148">
        <v>77.599999999999994</v>
      </c>
      <c r="K27" s="146">
        <v>27200</v>
      </c>
      <c r="L27" s="147">
        <v>37700</v>
      </c>
      <c r="M27" s="148">
        <v>72.2</v>
      </c>
      <c r="N27" s="146">
        <v>30600</v>
      </c>
      <c r="O27" s="147">
        <v>38500</v>
      </c>
      <c r="P27" s="148">
        <v>79.400000000000006</v>
      </c>
      <c r="Q27" s="146">
        <v>29600</v>
      </c>
      <c r="R27" s="147">
        <v>39100</v>
      </c>
      <c r="S27" s="148">
        <v>75.7</v>
      </c>
      <c r="T27" s="146">
        <v>27900</v>
      </c>
      <c r="U27" s="147">
        <v>41300</v>
      </c>
      <c r="V27" s="148">
        <v>67.599999999999994</v>
      </c>
      <c r="W27" s="146">
        <v>26500</v>
      </c>
      <c r="X27" s="147">
        <v>41500</v>
      </c>
      <c r="Y27" s="148">
        <v>63.7</v>
      </c>
      <c r="Z27" s="146">
        <v>30300</v>
      </c>
      <c r="AA27" s="147">
        <v>40200</v>
      </c>
      <c r="AB27" s="148">
        <v>75.400000000000006</v>
      </c>
      <c r="AC27" s="146">
        <v>32800</v>
      </c>
      <c r="AD27" s="147">
        <v>40000</v>
      </c>
      <c r="AE27" s="148">
        <v>82</v>
      </c>
      <c r="AF27" s="146">
        <v>27500</v>
      </c>
      <c r="AG27" s="147">
        <v>40600</v>
      </c>
      <c r="AH27" s="148">
        <v>67.7</v>
      </c>
      <c r="AI27" s="146">
        <v>27900</v>
      </c>
      <c r="AJ27" s="147">
        <v>40500</v>
      </c>
      <c r="AK27" s="148">
        <v>68.8</v>
      </c>
      <c r="AL27" s="146">
        <v>30000</v>
      </c>
      <c r="AM27" s="147">
        <v>41100</v>
      </c>
      <c r="AN27" s="148">
        <v>73.2</v>
      </c>
      <c r="AO27" s="146">
        <v>30500</v>
      </c>
      <c r="AP27" s="541">
        <v>41000</v>
      </c>
      <c r="AQ27" s="546">
        <v>74.400000000000006</v>
      </c>
      <c r="AR27" s="549">
        <v>32300</v>
      </c>
      <c r="AS27" s="550">
        <v>40300</v>
      </c>
      <c r="AT27" s="551">
        <v>80.099999999999994</v>
      </c>
    </row>
    <row r="28" spans="1:46" x14ac:dyDescent="0.25">
      <c r="A28" s="145" t="s">
        <v>2</v>
      </c>
      <c r="B28" s="146">
        <v>42700</v>
      </c>
      <c r="C28" s="147">
        <v>55500</v>
      </c>
      <c r="D28" s="148">
        <v>77.099999999999994</v>
      </c>
      <c r="E28" s="146">
        <v>44300</v>
      </c>
      <c r="F28" s="147">
        <v>56100</v>
      </c>
      <c r="G28" s="148">
        <v>78.900000000000006</v>
      </c>
      <c r="H28" s="146">
        <v>49600</v>
      </c>
      <c r="I28" s="147">
        <v>57400</v>
      </c>
      <c r="J28" s="148">
        <v>86.4</v>
      </c>
      <c r="K28" s="146">
        <v>46700</v>
      </c>
      <c r="L28" s="147">
        <v>56200</v>
      </c>
      <c r="M28" s="148">
        <v>83</v>
      </c>
      <c r="N28" s="146">
        <v>45900</v>
      </c>
      <c r="O28" s="147">
        <v>56800</v>
      </c>
      <c r="P28" s="148">
        <v>80.8</v>
      </c>
      <c r="Q28" s="146">
        <v>45000</v>
      </c>
      <c r="R28" s="147">
        <v>55900</v>
      </c>
      <c r="S28" s="148">
        <v>80.5</v>
      </c>
      <c r="T28" s="146">
        <v>42500</v>
      </c>
      <c r="U28" s="147">
        <v>56400</v>
      </c>
      <c r="V28" s="148">
        <v>75.400000000000006</v>
      </c>
      <c r="W28" s="146">
        <v>40400</v>
      </c>
      <c r="X28" s="147">
        <v>56800</v>
      </c>
      <c r="Y28" s="148">
        <v>71.2</v>
      </c>
      <c r="Z28" s="146">
        <v>43500</v>
      </c>
      <c r="AA28" s="147">
        <v>55400</v>
      </c>
      <c r="AB28" s="148">
        <v>78.5</v>
      </c>
      <c r="AC28" s="146">
        <v>45300</v>
      </c>
      <c r="AD28" s="147">
        <v>55100</v>
      </c>
      <c r="AE28" s="148">
        <v>82.2</v>
      </c>
      <c r="AF28" s="146">
        <v>44000</v>
      </c>
      <c r="AG28" s="147">
        <v>56100</v>
      </c>
      <c r="AH28" s="148">
        <v>78.400000000000006</v>
      </c>
      <c r="AI28" s="146">
        <v>41900</v>
      </c>
      <c r="AJ28" s="147">
        <v>55700</v>
      </c>
      <c r="AK28" s="148">
        <v>75.3</v>
      </c>
      <c r="AL28" s="146">
        <v>43700</v>
      </c>
      <c r="AM28" s="147">
        <v>56300</v>
      </c>
      <c r="AN28" s="148">
        <v>77.599999999999994</v>
      </c>
      <c r="AO28" s="146">
        <v>46200</v>
      </c>
      <c r="AP28" s="541">
        <v>57600</v>
      </c>
      <c r="AQ28" s="546">
        <v>80.3</v>
      </c>
      <c r="AR28" s="549">
        <v>42300</v>
      </c>
      <c r="AS28" s="550">
        <v>56400</v>
      </c>
      <c r="AT28" s="551">
        <v>74.900000000000006</v>
      </c>
    </row>
    <row r="29" spans="1:46" x14ac:dyDescent="0.25">
      <c r="A29" s="145" t="s">
        <v>45</v>
      </c>
      <c r="B29" s="146">
        <v>50100</v>
      </c>
      <c r="C29" s="147">
        <v>70600</v>
      </c>
      <c r="D29" s="148">
        <v>71</v>
      </c>
      <c r="E29" s="146">
        <v>54200</v>
      </c>
      <c r="F29" s="147">
        <v>70100</v>
      </c>
      <c r="G29" s="148">
        <v>77.2</v>
      </c>
      <c r="H29" s="146">
        <v>47700</v>
      </c>
      <c r="I29" s="147">
        <v>70700</v>
      </c>
      <c r="J29" s="148">
        <v>67.400000000000006</v>
      </c>
      <c r="K29" s="146">
        <v>52700</v>
      </c>
      <c r="L29" s="147">
        <v>70500</v>
      </c>
      <c r="M29" s="148">
        <v>74.7</v>
      </c>
      <c r="N29" s="146">
        <v>52400</v>
      </c>
      <c r="O29" s="147">
        <v>71000</v>
      </c>
      <c r="P29" s="148">
        <v>73.7</v>
      </c>
      <c r="Q29" s="146">
        <v>51700</v>
      </c>
      <c r="R29" s="147">
        <v>71200</v>
      </c>
      <c r="S29" s="148">
        <v>72.7</v>
      </c>
      <c r="T29" s="146">
        <v>52000</v>
      </c>
      <c r="U29" s="147">
        <v>69400</v>
      </c>
      <c r="V29" s="148">
        <v>75</v>
      </c>
      <c r="W29" s="146">
        <v>49800</v>
      </c>
      <c r="X29" s="147">
        <v>70600</v>
      </c>
      <c r="Y29" s="148">
        <v>70.5</v>
      </c>
      <c r="Z29" s="146">
        <v>52400</v>
      </c>
      <c r="AA29" s="147">
        <v>70000</v>
      </c>
      <c r="AB29" s="148">
        <v>74.8</v>
      </c>
      <c r="AC29" s="146">
        <v>48500</v>
      </c>
      <c r="AD29" s="147">
        <v>70800</v>
      </c>
      <c r="AE29" s="148">
        <v>68.400000000000006</v>
      </c>
      <c r="AF29" s="146">
        <v>47600</v>
      </c>
      <c r="AG29" s="147">
        <v>69900</v>
      </c>
      <c r="AH29" s="148">
        <v>68.099999999999994</v>
      </c>
      <c r="AI29" s="146">
        <v>52100</v>
      </c>
      <c r="AJ29" s="147">
        <v>70000</v>
      </c>
      <c r="AK29" s="148">
        <v>74.5</v>
      </c>
      <c r="AL29" s="146">
        <v>61800</v>
      </c>
      <c r="AM29" s="147">
        <v>70600</v>
      </c>
      <c r="AN29" s="148">
        <v>87.5</v>
      </c>
      <c r="AO29" s="146">
        <v>57600</v>
      </c>
      <c r="AP29" s="541">
        <v>71100</v>
      </c>
      <c r="AQ29" s="546">
        <v>81.099999999999994</v>
      </c>
      <c r="AR29" s="549">
        <v>50900</v>
      </c>
      <c r="AS29" s="550">
        <v>69900</v>
      </c>
      <c r="AT29" s="551">
        <v>72.7</v>
      </c>
    </row>
    <row r="30" spans="1:46" x14ac:dyDescent="0.25">
      <c r="A30" s="145" t="s">
        <v>16</v>
      </c>
      <c r="B30" s="146">
        <v>45500</v>
      </c>
      <c r="C30" s="147">
        <v>61000</v>
      </c>
      <c r="D30" s="148">
        <v>74.599999999999994</v>
      </c>
      <c r="E30" s="146">
        <v>45300</v>
      </c>
      <c r="F30" s="147">
        <v>61100</v>
      </c>
      <c r="G30" s="148">
        <v>74.099999999999994</v>
      </c>
      <c r="H30" s="146">
        <v>47700</v>
      </c>
      <c r="I30" s="147">
        <v>62700</v>
      </c>
      <c r="J30" s="148">
        <v>76.099999999999994</v>
      </c>
      <c r="K30" s="146">
        <v>46200</v>
      </c>
      <c r="L30" s="147">
        <v>63200</v>
      </c>
      <c r="M30" s="148">
        <v>73.099999999999994</v>
      </c>
      <c r="N30" s="146">
        <v>42300</v>
      </c>
      <c r="O30" s="147">
        <v>61500</v>
      </c>
      <c r="P30" s="148">
        <v>68.8</v>
      </c>
      <c r="Q30" s="146">
        <v>40400</v>
      </c>
      <c r="R30" s="147">
        <v>62400</v>
      </c>
      <c r="S30" s="148">
        <v>64.8</v>
      </c>
      <c r="T30" s="146">
        <v>49200</v>
      </c>
      <c r="U30" s="147">
        <v>62500</v>
      </c>
      <c r="V30" s="148">
        <v>78.7</v>
      </c>
      <c r="W30" s="146">
        <v>44400</v>
      </c>
      <c r="X30" s="147">
        <v>62700</v>
      </c>
      <c r="Y30" s="148">
        <v>70.8</v>
      </c>
      <c r="Z30" s="146">
        <v>42600</v>
      </c>
      <c r="AA30" s="147">
        <v>64200</v>
      </c>
      <c r="AB30" s="148">
        <v>66.3</v>
      </c>
      <c r="AC30" s="146">
        <v>45600</v>
      </c>
      <c r="AD30" s="147">
        <v>63200</v>
      </c>
      <c r="AE30" s="148">
        <v>72.2</v>
      </c>
      <c r="AF30" s="146">
        <v>45600</v>
      </c>
      <c r="AG30" s="147">
        <v>62300</v>
      </c>
      <c r="AH30" s="148">
        <v>73.2</v>
      </c>
      <c r="AI30" s="146">
        <v>47100</v>
      </c>
      <c r="AJ30" s="147">
        <v>61800</v>
      </c>
      <c r="AK30" s="148">
        <v>76.2</v>
      </c>
      <c r="AL30" s="146">
        <v>48100</v>
      </c>
      <c r="AM30" s="147">
        <v>60700</v>
      </c>
      <c r="AN30" s="148">
        <v>79.2</v>
      </c>
      <c r="AO30" s="146">
        <v>50200</v>
      </c>
      <c r="AP30" s="541">
        <v>61300</v>
      </c>
      <c r="AQ30" s="546">
        <v>81.900000000000006</v>
      </c>
      <c r="AR30" s="549">
        <v>45500</v>
      </c>
      <c r="AS30" s="550">
        <v>61800</v>
      </c>
      <c r="AT30" s="551">
        <v>73.5</v>
      </c>
    </row>
    <row r="31" spans="1:46" x14ac:dyDescent="0.25">
      <c r="A31" s="145" t="s">
        <v>50</v>
      </c>
      <c r="B31" s="146">
        <v>77900</v>
      </c>
      <c r="C31" s="147">
        <v>102400</v>
      </c>
      <c r="D31" s="148">
        <v>76.099999999999994</v>
      </c>
      <c r="E31" s="146">
        <v>82100</v>
      </c>
      <c r="F31" s="147">
        <v>103800</v>
      </c>
      <c r="G31" s="148">
        <v>79.099999999999994</v>
      </c>
      <c r="H31" s="146">
        <v>82200</v>
      </c>
      <c r="I31" s="147">
        <v>107300</v>
      </c>
      <c r="J31" s="148">
        <v>76.7</v>
      </c>
      <c r="K31" s="146">
        <v>82800</v>
      </c>
      <c r="L31" s="147">
        <v>105400</v>
      </c>
      <c r="M31" s="148">
        <v>78.5</v>
      </c>
      <c r="N31" s="146">
        <v>83900</v>
      </c>
      <c r="O31" s="147">
        <v>105600</v>
      </c>
      <c r="P31" s="148">
        <v>79.5</v>
      </c>
      <c r="Q31" s="146">
        <v>78300</v>
      </c>
      <c r="R31" s="147">
        <v>106300</v>
      </c>
      <c r="S31" s="148">
        <v>73.7</v>
      </c>
      <c r="T31" s="146">
        <v>73200</v>
      </c>
      <c r="U31" s="147">
        <v>108300</v>
      </c>
      <c r="V31" s="148">
        <v>67.5</v>
      </c>
      <c r="W31" s="146">
        <v>78700</v>
      </c>
      <c r="X31" s="147">
        <v>108000</v>
      </c>
      <c r="Y31" s="148">
        <v>72.900000000000006</v>
      </c>
      <c r="Z31" s="146">
        <v>75000</v>
      </c>
      <c r="AA31" s="147">
        <v>109300</v>
      </c>
      <c r="AB31" s="148">
        <v>68.599999999999994</v>
      </c>
      <c r="AC31" s="146">
        <v>79800</v>
      </c>
      <c r="AD31" s="147">
        <v>111800</v>
      </c>
      <c r="AE31" s="148">
        <v>71.3</v>
      </c>
      <c r="AF31" s="146">
        <v>86200</v>
      </c>
      <c r="AG31" s="147">
        <v>114300</v>
      </c>
      <c r="AH31" s="148">
        <v>75.400000000000006</v>
      </c>
      <c r="AI31" s="146">
        <v>83600</v>
      </c>
      <c r="AJ31" s="147">
        <v>116400</v>
      </c>
      <c r="AK31" s="148">
        <v>71.8</v>
      </c>
      <c r="AL31" s="146">
        <v>80300</v>
      </c>
      <c r="AM31" s="147">
        <v>116200</v>
      </c>
      <c r="AN31" s="148">
        <v>69.099999999999994</v>
      </c>
      <c r="AO31" s="146">
        <v>83200</v>
      </c>
      <c r="AP31" s="541">
        <v>117100</v>
      </c>
      <c r="AQ31" s="546">
        <v>71.099999999999994</v>
      </c>
      <c r="AR31" s="549">
        <v>84900</v>
      </c>
      <c r="AS31" s="550">
        <v>118600</v>
      </c>
      <c r="AT31" s="551">
        <v>71.599999999999994</v>
      </c>
    </row>
    <row r="32" spans="1:46" x14ac:dyDescent="0.25">
      <c r="A32" s="145" t="s">
        <v>33</v>
      </c>
      <c r="B32" s="146">
        <v>44100</v>
      </c>
      <c r="C32" s="147">
        <v>62800</v>
      </c>
      <c r="D32" s="148">
        <v>70.2</v>
      </c>
      <c r="E32" s="146">
        <v>48500</v>
      </c>
      <c r="F32" s="147">
        <v>64900</v>
      </c>
      <c r="G32" s="148">
        <v>74.8</v>
      </c>
      <c r="H32" s="146">
        <v>47800</v>
      </c>
      <c r="I32" s="147">
        <v>64500</v>
      </c>
      <c r="J32" s="148">
        <v>74.099999999999994</v>
      </c>
      <c r="K32" s="146">
        <v>46500</v>
      </c>
      <c r="L32" s="147">
        <v>65200</v>
      </c>
      <c r="M32" s="148">
        <v>71.3</v>
      </c>
      <c r="N32" s="146">
        <v>48500</v>
      </c>
      <c r="O32" s="147">
        <v>66500</v>
      </c>
      <c r="P32" s="148">
        <v>72.900000000000006</v>
      </c>
      <c r="Q32" s="146">
        <v>46900</v>
      </c>
      <c r="R32" s="147">
        <v>66300</v>
      </c>
      <c r="S32" s="148">
        <v>70.7</v>
      </c>
      <c r="T32" s="146">
        <v>46000</v>
      </c>
      <c r="U32" s="147">
        <v>66700</v>
      </c>
      <c r="V32" s="148">
        <v>69</v>
      </c>
      <c r="W32" s="146">
        <v>46900</v>
      </c>
      <c r="X32" s="147">
        <v>66300</v>
      </c>
      <c r="Y32" s="148">
        <v>70.7</v>
      </c>
      <c r="Z32" s="146">
        <v>47100</v>
      </c>
      <c r="AA32" s="147">
        <v>65800</v>
      </c>
      <c r="AB32" s="148">
        <v>71.5</v>
      </c>
      <c r="AC32" s="146">
        <v>46900</v>
      </c>
      <c r="AD32" s="147">
        <v>65500</v>
      </c>
      <c r="AE32" s="148">
        <v>71.599999999999994</v>
      </c>
      <c r="AF32" s="146">
        <v>47200</v>
      </c>
      <c r="AG32" s="147">
        <v>63000</v>
      </c>
      <c r="AH32" s="148">
        <v>75</v>
      </c>
      <c r="AI32" s="146">
        <v>46200</v>
      </c>
      <c r="AJ32" s="147">
        <v>64000</v>
      </c>
      <c r="AK32" s="148">
        <v>72.099999999999994</v>
      </c>
      <c r="AL32" s="146">
        <v>46900</v>
      </c>
      <c r="AM32" s="147">
        <v>64600</v>
      </c>
      <c r="AN32" s="148">
        <v>72.599999999999994</v>
      </c>
      <c r="AO32" s="146">
        <v>43000</v>
      </c>
      <c r="AP32" s="541">
        <v>64400</v>
      </c>
      <c r="AQ32" s="546">
        <v>66.7</v>
      </c>
      <c r="AR32" s="549">
        <v>47900</v>
      </c>
      <c r="AS32" s="550">
        <v>66500</v>
      </c>
      <c r="AT32" s="551">
        <v>72</v>
      </c>
    </row>
    <row r="33" spans="1:46" x14ac:dyDescent="0.25">
      <c r="A33" s="145" t="s">
        <v>26</v>
      </c>
      <c r="B33" s="146">
        <v>135700</v>
      </c>
      <c r="C33" s="147">
        <v>191900</v>
      </c>
      <c r="D33" s="148">
        <v>70.7</v>
      </c>
      <c r="E33" s="146">
        <v>136300</v>
      </c>
      <c r="F33" s="147">
        <v>194500</v>
      </c>
      <c r="G33" s="148">
        <v>70.099999999999994</v>
      </c>
      <c r="H33" s="146">
        <v>137700</v>
      </c>
      <c r="I33" s="147">
        <v>195900</v>
      </c>
      <c r="J33" s="148">
        <v>70.3</v>
      </c>
      <c r="K33" s="146">
        <v>140500</v>
      </c>
      <c r="L33" s="147">
        <v>196800</v>
      </c>
      <c r="M33" s="148">
        <v>71.400000000000006</v>
      </c>
      <c r="N33" s="146">
        <v>132100</v>
      </c>
      <c r="O33" s="147">
        <v>197800</v>
      </c>
      <c r="P33" s="148">
        <v>66.8</v>
      </c>
      <c r="Q33" s="146">
        <v>133300</v>
      </c>
      <c r="R33" s="147">
        <v>198700</v>
      </c>
      <c r="S33" s="148">
        <v>67.099999999999994</v>
      </c>
      <c r="T33" s="146">
        <v>134100</v>
      </c>
      <c r="U33" s="147">
        <v>202000</v>
      </c>
      <c r="V33" s="148">
        <v>66.400000000000006</v>
      </c>
      <c r="W33" s="146">
        <v>129900</v>
      </c>
      <c r="X33" s="147">
        <v>206500</v>
      </c>
      <c r="Y33" s="148">
        <v>62.9</v>
      </c>
      <c r="Z33" s="146">
        <v>137400</v>
      </c>
      <c r="AA33" s="147">
        <v>211800</v>
      </c>
      <c r="AB33" s="148">
        <v>64.900000000000006</v>
      </c>
      <c r="AC33" s="146">
        <v>144100</v>
      </c>
      <c r="AD33" s="147">
        <v>216100</v>
      </c>
      <c r="AE33" s="148">
        <v>66.7</v>
      </c>
      <c r="AF33" s="146">
        <v>141900</v>
      </c>
      <c r="AG33" s="147">
        <v>220600</v>
      </c>
      <c r="AH33" s="148">
        <v>64.3</v>
      </c>
      <c r="AI33" s="146">
        <v>145800</v>
      </c>
      <c r="AJ33" s="147">
        <v>226600</v>
      </c>
      <c r="AK33" s="148">
        <v>64.3</v>
      </c>
      <c r="AL33" s="146">
        <v>158200</v>
      </c>
      <c r="AM33" s="147">
        <v>229700</v>
      </c>
      <c r="AN33" s="148">
        <v>68.900000000000006</v>
      </c>
      <c r="AO33" s="146">
        <v>167900</v>
      </c>
      <c r="AP33" s="541">
        <v>238700</v>
      </c>
      <c r="AQ33" s="546">
        <v>70.3</v>
      </c>
      <c r="AR33" s="549">
        <v>173100</v>
      </c>
      <c r="AS33" s="550">
        <v>241900</v>
      </c>
      <c r="AT33" s="551">
        <v>71.599999999999994</v>
      </c>
    </row>
    <row r="34" spans="1:46" x14ac:dyDescent="0.25">
      <c r="A34" s="145" t="s">
        <v>31</v>
      </c>
      <c r="B34" s="146">
        <v>102000</v>
      </c>
      <c r="C34" s="147">
        <v>148600</v>
      </c>
      <c r="D34" s="148">
        <v>68.599999999999994</v>
      </c>
      <c r="E34" s="146">
        <v>102400</v>
      </c>
      <c r="F34" s="147">
        <v>149400</v>
      </c>
      <c r="G34" s="148">
        <v>68.599999999999994</v>
      </c>
      <c r="H34" s="146">
        <v>105800</v>
      </c>
      <c r="I34" s="147">
        <v>151800</v>
      </c>
      <c r="J34" s="148">
        <v>69.7</v>
      </c>
      <c r="K34" s="146">
        <v>108200</v>
      </c>
      <c r="L34" s="147">
        <v>154000</v>
      </c>
      <c r="M34" s="148">
        <v>70.3</v>
      </c>
      <c r="N34" s="146">
        <v>110900</v>
      </c>
      <c r="O34" s="147">
        <v>154100</v>
      </c>
      <c r="P34" s="148">
        <v>72</v>
      </c>
      <c r="Q34" s="146">
        <v>111700</v>
      </c>
      <c r="R34" s="147">
        <v>155700</v>
      </c>
      <c r="S34" s="148">
        <v>71.8</v>
      </c>
      <c r="T34" s="146">
        <v>108500</v>
      </c>
      <c r="U34" s="147">
        <v>158100</v>
      </c>
      <c r="V34" s="148">
        <v>68.599999999999994</v>
      </c>
      <c r="W34" s="146">
        <v>110500</v>
      </c>
      <c r="X34" s="147">
        <v>158500</v>
      </c>
      <c r="Y34" s="148">
        <v>69.7</v>
      </c>
      <c r="Z34" s="146">
        <v>111300</v>
      </c>
      <c r="AA34" s="147">
        <v>158500</v>
      </c>
      <c r="AB34" s="148">
        <v>70.2</v>
      </c>
      <c r="AC34" s="146">
        <v>112300</v>
      </c>
      <c r="AD34" s="147">
        <v>158600</v>
      </c>
      <c r="AE34" s="148">
        <v>70.8</v>
      </c>
      <c r="AF34" s="146">
        <v>115500</v>
      </c>
      <c r="AG34" s="147">
        <v>158700</v>
      </c>
      <c r="AH34" s="148">
        <v>72.8</v>
      </c>
      <c r="AI34" s="146">
        <v>116500</v>
      </c>
      <c r="AJ34" s="147">
        <v>159000</v>
      </c>
      <c r="AK34" s="148">
        <v>73.3</v>
      </c>
      <c r="AL34" s="146">
        <v>120000</v>
      </c>
      <c r="AM34" s="147">
        <v>161700</v>
      </c>
      <c r="AN34" s="148">
        <v>74.2</v>
      </c>
      <c r="AO34" s="146">
        <v>113200</v>
      </c>
      <c r="AP34" s="541">
        <v>158700</v>
      </c>
      <c r="AQ34" s="546">
        <v>71.3</v>
      </c>
      <c r="AR34" s="549">
        <v>119200</v>
      </c>
      <c r="AS34" s="550">
        <v>160700</v>
      </c>
      <c r="AT34" s="551">
        <v>74.2</v>
      </c>
    </row>
    <row r="35" spans="1:46" x14ac:dyDescent="0.25">
      <c r="A35" s="145" t="s">
        <v>37</v>
      </c>
      <c r="B35" s="146">
        <v>32900</v>
      </c>
      <c r="C35" s="147">
        <v>42500</v>
      </c>
      <c r="D35" s="148">
        <v>77.400000000000006</v>
      </c>
      <c r="E35" s="146">
        <v>34100</v>
      </c>
      <c r="F35" s="147">
        <v>42500</v>
      </c>
      <c r="G35" s="148">
        <v>80.3</v>
      </c>
      <c r="H35" s="146">
        <v>31800</v>
      </c>
      <c r="I35" s="147">
        <v>42900</v>
      </c>
      <c r="J35" s="148">
        <v>74</v>
      </c>
      <c r="K35" s="146">
        <v>29300</v>
      </c>
      <c r="L35" s="147">
        <v>43800</v>
      </c>
      <c r="M35" s="148">
        <v>66.900000000000006</v>
      </c>
      <c r="N35" s="146">
        <v>33500</v>
      </c>
      <c r="O35" s="147">
        <v>42500</v>
      </c>
      <c r="P35" s="148">
        <v>79</v>
      </c>
      <c r="Q35" s="146">
        <v>30300</v>
      </c>
      <c r="R35" s="147">
        <v>41700</v>
      </c>
      <c r="S35" s="148">
        <v>72.8</v>
      </c>
      <c r="T35" s="146">
        <v>32200</v>
      </c>
      <c r="U35" s="147">
        <v>40600</v>
      </c>
      <c r="V35" s="148">
        <v>79.2</v>
      </c>
      <c r="W35" s="146">
        <v>32100</v>
      </c>
      <c r="X35" s="147">
        <v>41300</v>
      </c>
      <c r="Y35" s="148">
        <v>77.900000000000006</v>
      </c>
      <c r="Z35" s="146">
        <v>29800</v>
      </c>
      <c r="AA35" s="147">
        <v>43500</v>
      </c>
      <c r="AB35" s="148">
        <v>68.599999999999994</v>
      </c>
      <c r="AC35" s="146">
        <v>32500</v>
      </c>
      <c r="AD35" s="147">
        <v>41900</v>
      </c>
      <c r="AE35" s="148">
        <v>77.400000000000006</v>
      </c>
      <c r="AF35" s="146">
        <v>31900</v>
      </c>
      <c r="AG35" s="147">
        <v>41600</v>
      </c>
      <c r="AH35" s="148">
        <v>76.7</v>
      </c>
      <c r="AI35" s="146">
        <v>35000</v>
      </c>
      <c r="AJ35" s="147">
        <v>41500</v>
      </c>
      <c r="AK35" s="148">
        <v>84.4</v>
      </c>
      <c r="AL35" s="146">
        <v>34100</v>
      </c>
      <c r="AM35" s="147">
        <v>42000</v>
      </c>
      <c r="AN35" s="148">
        <v>81.2</v>
      </c>
      <c r="AO35" s="146">
        <v>33300</v>
      </c>
      <c r="AP35" s="541">
        <v>42000</v>
      </c>
      <c r="AQ35" s="546">
        <v>79.400000000000006</v>
      </c>
      <c r="AR35" s="549">
        <v>34400</v>
      </c>
      <c r="AS35" s="550">
        <v>40900</v>
      </c>
      <c r="AT35" s="551">
        <v>84</v>
      </c>
    </row>
    <row r="36" spans="1:46" x14ac:dyDescent="0.25">
      <c r="A36" s="145" t="s">
        <v>27</v>
      </c>
      <c r="B36" s="146">
        <v>141600</v>
      </c>
      <c r="C36" s="147">
        <v>194300</v>
      </c>
      <c r="D36" s="148">
        <v>72.900000000000006</v>
      </c>
      <c r="E36" s="146">
        <v>148100</v>
      </c>
      <c r="F36" s="147">
        <v>197200</v>
      </c>
      <c r="G36" s="148">
        <v>75.099999999999994</v>
      </c>
      <c r="H36" s="146">
        <v>140400</v>
      </c>
      <c r="I36" s="147">
        <v>196100</v>
      </c>
      <c r="J36" s="148">
        <v>71.599999999999994</v>
      </c>
      <c r="K36" s="146">
        <v>142500</v>
      </c>
      <c r="L36" s="147">
        <v>196600</v>
      </c>
      <c r="M36" s="148">
        <v>72.5</v>
      </c>
      <c r="N36" s="146">
        <v>136900</v>
      </c>
      <c r="O36" s="147">
        <v>196300</v>
      </c>
      <c r="P36" s="148">
        <v>69.7</v>
      </c>
      <c r="Q36" s="146">
        <v>133800</v>
      </c>
      <c r="R36" s="147">
        <v>196200</v>
      </c>
      <c r="S36" s="148">
        <v>68.2</v>
      </c>
      <c r="T36" s="146">
        <v>135200</v>
      </c>
      <c r="U36" s="147">
        <v>193900</v>
      </c>
      <c r="V36" s="148">
        <v>69.7</v>
      </c>
      <c r="W36" s="146">
        <v>137500</v>
      </c>
      <c r="X36" s="147">
        <v>192500</v>
      </c>
      <c r="Y36" s="148">
        <v>71.400000000000006</v>
      </c>
      <c r="Z36" s="146">
        <v>138000</v>
      </c>
      <c r="AA36" s="147">
        <v>192300</v>
      </c>
      <c r="AB36" s="148">
        <v>71.8</v>
      </c>
      <c r="AC36" s="146">
        <v>135200</v>
      </c>
      <c r="AD36" s="147">
        <v>192400</v>
      </c>
      <c r="AE36" s="148">
        <v>70.3</v>
      </c>
      <c r="AF36" s="146">
        <v>140100</v>
      </c>
      <c r="AG36" s="147">
        <v>192200</v>
      </c>
      <c r="AH36" s="148">
        <v>72.900000000000006</v>
      </c>
      <c r="AI36" s="146">
        <v>134900</v>
      </c>
      <c r="AJ36" s="147">
        <v>193300</v>
      </c>
      <c r="AK36" s="148">
        <v>69.8</v>
      </c>
      <c r="AL36" s="146">
        <v>131800</v>
      </c>
      <c r="AM36" s="147">
        <v>191200</v>
      </c>
      <c r="AN36" s="148">
        <v>68.900000000000006</v>
      </c>
      <c r="AO36" s="146">
        <v>138200</v>
      </c>
      <c r="AP36" s="541">
        <v>192700</v>
      </c>
      <c r="AQ36" s="546">
        <v>71.7</v>
      </c>
      <c r="AR36" s="549">
        <v>133600</v>
      </c>
      <c r="AS36" s="550">
        <v>193200</v>
      </c>
      <c r="AT36" s="551">
        <v>69.099999999999994</v>
      </c>
    </row>
    <row r="37" spans="1:46" x14ac:dyDescent="0.25">
      <c r="A37" s="145" t="s">
        <v>57</v>
      </c>
      <c r="B37" s="146">
        <v>53800</v>
      </c>
      <c r="C37" s="147">
        <v>79900</v>
      </c>
      <c r="D37" s="148">
        <v>67.3</v>
      </c>
      <c r="E37" s="146">
        <v>56800</v>
      </c>
      <c r="F37" s="147">
        <v>81500</v>
      </c>
      <c r="G37" s="148">
        <v>69.599999999999994</v>
      </c>
      <c r="H37" s="146">
        <v>55300</v>
      </c>
      <c r="I37" s="147">
        <v>79500</v>
      </c>
      <c r="J37" s="148">
        <v>69.599999999999994</v>
      </c>
      <c r="K37" s="146">
        <v>56100</v>
      </c>
      <c r="L37" s="147">
        <v>79700</v>
      </c>
      <c r="M37" s="148">
        <v>70.5</v>
      </c>
      <c r="N37" s="146">
        <v>60200</v>
      </c>
      <c r="O37" s="147">
        <v>81500</v>
      </c>
      <c r="P37" s="148">
        <v>73.8</v>
      </c>
      <c r="Q37" s="146">
        <v>55400</v>
      </c>
      <c r="R37" s="147">
        <v>80800</v>
      </c>
      <c r="S37" s="148">
        <v>68.599999999999994</v>
      </c>
      <c r="T37" s="146">
        <v>56700</v>
      </c>
      <c r="U37" s="147">
        <v>79500</v>
      </c>
      <c r="V37" s="148">
        <v>71.3</v>
      </c>
      <c r="W37" s="146">
        <v>59300</v>
      </c>
      <c r="X37" s="147">
        <v>76900</v>
      </c>
      <c r="Y37" s="148">
        <v>77.099999999999994</v>
      </c>
      <c r="Z37" s="146">
        <v>50900</v>
      </c>
      <c r="AA37" s="147">
        <v>76100</v>
      </c>
      <c r="AB37" s="148">
        <v>66.900000000000006</v>
      </c>
      <c r="AC37" s="146">
        <v>49500</v>
      </c>
      <c r="AD37" s="147">
        <v>75800</v>
      </c>
      <c r="AE37" s="148">
        <v>65.3</v>
      </c>
      <c r="AF37" s="146">
        <v>53100</v>
      </c>
      <c r="AG37" s="147">
        <v>74800</v>
      </c>
      <c r="AH37" s="148">
        <v>71</v>
      </c>
      <c r="AI37" s="146">
        <v>49600</v>
      </c>
      <c r="AJ37" s="147">
        <v>73300</v>
      </c>
      <c r="AK37" s="148">
        <v>67.7</v>
      </c>
      <c r="AL37" s="146">
        <v>52400</v>
      </c>
      <c r="AM37" s="147">
        <v>73100</v>
      </c>
      <c r="AN37" s="148">
        <v>71.7</v>
      </c>
      <c r="AO37" s="146">
        <v>56100</v>
      </c>
      <c r="AP37" s="541">
        <v>76600</v>
      </c>
      <c r="AQ37" s="546">
        <v>73.2</v>
      </c>
      <c r="AR37" s="549">
        <v>49700</v>
      </c>
      <c r="AS37" s="550">
        <v>75700</v>
      </c>
      <c r="AT37" s="551">
        <v>65.7</v>
      </c>
    </row>
    <row r="38" spans="1:46" x14ac:dyDescent="0.25">
      <c r="A38" s="145" t="s">
        <v>17</v>
      </c>
      <c r="B38" s="146">
        <v>49600</v>
      </c>
      <c r="C38" s="147">
        <v>68000</v>
      </c>
      <c r="D38" s="148">
        <v>73</v>
      </c>
      <c r="E38" s="146">
        <v>51000</v>
      </c>
      <c r="F38" s="147">
        <v>68100</v>
      </c>
      <c r="G38" s="148">
        <v>74.900000000000006</v>
      </c>
      <c r="H38" s="146">
        <v>49900</v>
      </c>
      <c r="I38" s="147">
        <v>68300</v>
      </c>
      <c r="J38" s="148">
        <v>73.099999999999994</v>
      </c>
      <c r="K38" s="146">
        <v>52600</v>
      </c>
      <c r="L38" s="147">
        <v>69600</v>
      </c>
      <c r="M38" s="148">
        <v>75.5</v>
      </c>
      <c r="N38" s="146">
        <v>54500</v>
      </c>
      <c r="O38" s="147">
        <v>70500</v>
      </c>
      <c r="P38" s="148">
        <v>77.3</v>
      </c>
      <c r="Q38" s="146">
        <v>54100</v>
      </c>
      <c r="R38" s="147">
        <v>70500</v>
      </c>
      <c r="S38" s="148">
        <v>76.7</v>
      </c>
      <c r="T38" s="146">
        <v>53100</v>
      </c>
      <c r="U38" s="147">
        <v>72500</v>
      </c>
      <c r="V38" s="148">
        <v>73.3</v>
      </c>
      <c r="W38" s="146">
        <v>55200</v>
      </c>
      <c r="X38" s="147">
        <v>71300</v>
      </c>
      <c r="Y38" s="148">
        <v>77.400000000000006</v>
      </c>
      <c r="Z38" s="146">
        <v>53800</v>
      </c>
      <c r="AA38" s="147">
        <v>70400</v>
      </c>
      <c r="AB38" s="148">
        <v>76.5</v>
      </c>
      <c r="AC38" s="146">
        <v>56800</v>
      </c>
      <c r="AD38" s="147">
        <v>70500</v>
      </c>
      <c r="AE38" s="148">
        <v>80.5</v>
      </c>
      <c r="AF38" s="146">
        <v>55100</v>
      </c>
      <c r="AG38" s="147">
        <v>72600</v>
      </c>
      <c r="AH38" s="148">
        <v>75.900000000000006</v>
      </c>
      <c r="AI38" s="146">
        <v>54800</v>
      </c>
      <c r="AJ38" s="147">
        <v>71500</v>
      </c>
      <c r="AK38" s="148">
        <v>76.599999999999994</v>
      </c>
      <c r="AL38" s="146">
        <v>57800</v>
      </c>
      <c r="AM38" s="147">
        <v>71700</v>
      </c>
      <c r="AN38" s="148">
        <v>80.599999999999994</v>
      </c>
      <c r="AO38" s="146">
        <v>60800</v>
      </c>
      <c r="AP38" s="541">
        <v>72300</v>
      </c>
      <c r="AQ38" s="546">
        <v>84.1</v>
      </c>
      <c r="AR38" s="549">
        <v>60600</v>
      </c>
      <c r="AS38" s="550">
        <v>70900</v>
      </c>
      <c r="AT38" s="551">
        <v>85.4</v>
      </c>
    </row>
    <row r="39" spans="1:46" x14ac:dyDescent="0.25">
      <c r="A39" s="145" t="s">
        <v>38</v>
      </c>
      <c r="B39" s="146">
        <v>56300</v>
      </c>
      <c r="C39" s="147">
        <v>70700</v>
      </c>
      <c r="D39" s="148">
        <v>79.7</v>
      </c>
      <c r="E39" s="146">
        <v>53500</v>
      </c>
      <c r="F39" s="147">
        <v>70800</v>
      </c>
      <c r="G39" s="148">
        <v>75.599999999999994</v>
      </c>
      <c r="H39" s="146">
        <v>53000</v>
      </c>
      <c r="I39" s="147">
        <v>71100</v>
      </c>
      <c r="J39" s="148">
        <v>74.5</v>
      </c>
      <c r="K39" s="146">
        <v>55900</v>
      </c>
      <c r="L39" s="147">
        <v>71500</v>
      </c>
      <c r="M39" s="148">
        <v>78.099999999999994</v>
      </c>
      <c r="N39" s="146">
        <v>55900</v>
      </c>
      <c r="O39" s="147">
        <v>72300</v>
      </c>
      <c r="P39" s="148">
        <v>77.3</v>
      </c>
      <c r="Q39" s="146">
        <v>53100</v>
      </c>
      <c r="R39" s="147">
        <v>70900</v>
      </c>
      <c r="S39" s="148">
        <v>75</v>
      </c>
      <c r="T39" s="146">
        <v>52000</v>
      </c>
      <c r="U39" s="147">
        <v>70200</v>
      </c>
      <c r="V39" s="148">
        <v>74.099999999999994</v>
      </c>
      <c r="W39" s="146">
        <v>50700</v>
      </c>
      <c r="X39" s="147">
        <v>73900</v>
      </c>
      <c r="Y39" s="148">
        <v>68.599999999999994</v>
      </c>
      <c r="Z39" s="146">
        <v>58900</v>
      </c>
      <c r="AA39" s="147">
        <v>72000</v>
      </c>
      <c r="AB39" s="148">
        <v>81.8</v>
      </c>
      <c r="AC39" s="146">
        <v>51600</v>
      </c>
      <c r="AD39" s="147">
        <v>69700</v>
      </c>
      <c r="AE39" s="148">
        <v>74</v>
      </c>
      <c r="AF39" s="146">
        <v>53900</v>
      </c>
      <c r="AG39" s="147">
        <v>70800</v>
      </c>
      <c r="AH39" s="148">
        <v>76.099999999999994</v>
      </c>
      <c r="AI39" s="146">
        <v>57200</v>
      </c>
      <c r="AJ39" s="147">
        <v>70700</v>
      </c>
      <c r="AK39" s="148">
        <v>80.900000000000006</v>
      </c>
      <c r="AL39" s="146">
        <v>61800</v>
      </c>
      <c r="AM39" s="147">
        <v>71200</v>
      </c>
      <c r="AN39" s="148">
        <v>86.8</v>
      </c>
      <c r="AO39" s="146">
        <v>58400</v>
      </c>
      <c r="AP39" s="541">
        <v>73100</v>
      </c>
      <c r="AQ39" s="546">
        <v>79.900000000000006</v>
      </c>
      <c r="AR39" s="549">
        <v>56400</v>
      </c>
      <c r="AS39" s="550">
        <v>71900</v>
      </c>
      <c r="AT39" s="551">
        <v>78.3</v>
      </c>
    </row>
    <row r="40" spans="1:46" x14ac:dyDescent="0.25">
      <c r="A40" s="145" t="s">
        <v>46</v>
      </c>
      <c r="B40" s="146">
        <v>52900</v>
      </c>
      <c r="C40" s="147">
        <v>72200</v>
      </c>
      <c r="D40" s="148">
        <v>73.3</v>
      </c>
      <c r="E40" s="146">
        <v>53400</v>
      </c>
      <c r="F40" s="147">
        <v>71200</v>
      </c>
      <c r="G40" s="148">
        <v>75.099999999999994</v>
      </c>
      <c r="H40" s="146">
        <v>54500</v>
      </c>
      <c r="I40" s="147">
        <v>71500</v>
      </c>
      <c r="J40" s="148">
        <v>76.3</v>
      </c>
      <c r="K40" s="146">
        <v>53800</v>
      </c>
      <c r="L40" s="147">
        <v>70300</v>
      </c>
      <c r="M40" s="148">
        <v>76.5</v>
      </c>
      <c r="N40" s="146">
        <v>54400</v>
      </c>
      <c r="O40" s="147">
        <v>71600</v>
      </c>
      <c r="P40" s="148">
        <v>76</v>
      </c>
      <c r="Q40" s="146">
        <v>54000</v>
      </c>
      <c r="R40" s="147">
        <v>71500</v>
      </c>
      <c r="S40" s="148">
        <v>75.5</v>
      </c>
      <c r="T40" s="146">
        <v>53600</v>
      </c>
      <c r="U40" s="147">
        <v>72200</v>
      </c>
      <c r="V40" s="148">
        <v>74.2</v>
      </c>
      <c r="W40" s="146">
        <v>51900</v>
      </c>
      <c r="X40" s="147">
        <v>72300</v>
      </c>
      <c r="Y40" s="148">
        <v>71.900000000000006</v>
      </c>
      <c r="Z40" s="146">
        <v>54400</v>
      </c>
      <c r="AA40" s="147">
        <v>70000</v>
      </c>
      <c r="AB40" s="148">
        <v>77.7</v>
      </c>
      <c r="AC40" s="146">
        <v>51100</v>
      </c>
      <c r="AD40" s="147">
        <v>70200</v>
      </c>
      <c r="AE40" s="148">
        <v>72.8</v>
      </c>
      <c r="AF40" s="146">
        <v>50800</v>
      </c>
      <c r="AG40" s="147">
        <v>72500</v>
      </c>
      <c r="AH40" s="148">
        <v>70.099999999999994</v>
      </c>
      <c r="AI40" s="146">
        <v>51300</v>
      </c>
      <c r="AJ40" s="147">
        <v>72200</v>
      </c>
      <c r="AK40" s="148">
        <v>71</v>
      </c>
      <c r="AL40" s="146">
        <v>53900</v>
      </c>
      <c r="AM40" s="147">
        <v>72500</v>
      </c>
      <c r="AN40" s="148">
        <v>74.400000000000006</v>
      </c>
      <c r="AO40" s="146">
        <v>54800</v>
      </c>
      <c r="AP40" s="541">
        <v>72800</v>
      </c>
      <c r="AQ40" s="546">
        <v>75.3</v>
      </c>
      <c r="AR40" s="549">
        <v>54800</v>
      </c>
      <c r="AS40" s="550">
        <v>72500</v>
      </c>
      <c r="AT40" s="551">
        <v>75.599999999999994</v>
      </c>
    </row>
    <row r="41" spans="1:46" x14ac:dyDescent="0.25">
      <c r="A41" s="145" t="s">
        <v>51</v>
      </c>
      <c r="B41" s="146">
        <v>40700</v>
      </c>
      <c r="C41" s="147">
        <v>50000</v>
      </c>
      <c r="D41" s="148">
        <v>81.5</v>
      </c>
      <c r="E41" s="146">
        <v>40500</v>
      </c>
      <c r="F41" s="147">
        <v>49700</v>
      </c>
      <c r="G41" s="148">
        <v>81.400000000000006</v>
      </c>
      <c r="H41" s="146">
        <v>39500</v>
      </c>
      <c r="I41" s="147">
        <v>51000</v>
      </c>
      <c r="J41" s="148">
        <v>77.5</v>
      </c>
      <c r="K41" s="146">
        <v>39900</v>
      </c>
      <c r="L41" s="147">
        <v>51300</v>
      </c>
      <c r="M41" s="148">
        <v>77.7</v>
      </c>
      <c r="N41" s="146">
        <v>41100</v>
      </c>
      <c r="O41" s="147">
        <v>52500</v>
      </c>
      <c r="P41" s="148">
        <v>78.3</v>
      </c>
      <c r="Q41" s="146">
        <v>38200</v>
      </c>
      <c r="R41" s="147">
        <v>52500</v>
      </c>
      <c r="S41" s="148">
        <v>72.8</v>
      </c>
      <c r="T41" s="146">
        <v>37000</v>
      </c>
      <c r="U41" s="147">
        <v>52000</v>
      </c>
      <c r="V41" s="148">
        <v>71.099999999999994</v>
      </c>
      <c r="W41" s="146">
        <v>38900</v>
      </c>
      <c r="X41" s="147">
        <v>52200</v>
      </c>
      <c r="Y41" s="148">
        <v>74.599999999999994</v>
      </c>
      <c r="Z41" s="146">
        <v>43400</v>
      </c>
      <c r="AA41" s="147">
        <v>53300</v>
      </c>
      <c r="AB41" s="148">
        <v>81.5</v>
      </c>
      <c r="AC41" s="146">
        <v>39800</v>
      </c>
      <c r="AD41" s="147">
        <v>53600</v>
      </c>
      <c r="AE41" s="148">
        <v>74.3</v>
      </c>
      <c r="AF41" s="146">
        <v>42000</v>
      </c>
      <c r="AG41" s="147">
        <v>52100</v>
      </c>
      <c r="AH41" s="148">
        <v>80.7</v>
      </c>
      <c r="AI41" s="146">
        <v>41900</v>
      </c>
      <c r="AJ41" s="147">
        <v>55000</v>
      </c>
      <c r="AK41" s="148">
        <v>76.2</v>
      </c>
      <c r="AL41" s="146">
        <v>42100</v>
      </c>
      <c r="AM41" s="147">
        <v>54800</v>
      </c>
      <c r="AN41" s="148">
        <v>76.900000000000006</v>
      </c>
      <c r="AO41" s="146">
        <v>43200</v>
      </c>
      <c r="AP41" s="541">
        <v>53600</v>
      </c>
      <c r="AQ41" s="546">
        <v>80.599999999999994</v>
      </c>
      <c r="AR41" s="549">
        <v>45800</v>
      </c>
      <c r="AS41" s="550">
        <v>52500</v>
      </c>
      <c r="AT41" s="551">
        <v>87.1</v>
      </c>
    </row>
    <row r="42" spans="1:46" x14ac:dyDescent="0.25">
      <c r="A42" s="145" t="s">
        <v>1</v>
      </c>
      <c r="B42" s="146">
        <v>84900</v>
      </c>
      <c r="C42" s="147">
        <v>106900</v>
      </c>
      <c r="D42" s="148">
        <v>79.400000000000006</v>
      </c>
      <c r="E42" s="146">
        <v>81500</v>
      </c>
      <c r="F42" s="147">
        <v>108100</v>
      </c>
      <c r="G42" s="148">
        <v>75.400000000000006</v>
      </c>
      <c r="H42" s="146">
        <v>85800</v>
      </c>
      <c r="I42" s="147">
        <v>109600</v>
      </c>
      <c r="J42" s="148">
        <v>78.3</v>
      </c>
      <c r="K42" s="146">
        <v>84400</v>
      </c>
      <c r="L42" s="147">
        <v>112500</v>
      </c>
      <c r="M42" s="148">
        <v>75</v>
      </c>
      <c r="N42" s="146">
        <v>84400</v>
      </c>
      <c r="O42" s="147">
        <v>111400</v>
      </c>
      <c r="P42" s="148">
        <v>75.8</v>
      </c>
      <c r="Q42" s="146">
        <v>84500</v>
      </c>
      <c r="R42" s="147">
        <v>110400</v>
      </c>
      <c r="S42" s="148">
        <v>76.5</v>
      </c>
      <c r="T42" s="146">
        <v>82100</v>
      </c>
      <c r="U42" s="147">
        <v>109200</v>
      </c>
      <c r="V42" s="148">
        <v>75.099999999999994</v>
      </c>
      <c r="W42" s="146">
        <v>79700</v>
      </c>
      <c r="X42" s="147">
        <v>109800</v>
      </c>
      <c r="Y42" s="148">
        <v>72.599999999999994</v>
      </c>
      <c r="Z42" s="146">
        <v>79300</v>
      </c>
      <c r="AA42" s="147">
        <v>109100</v>
      </c>
      <c r="AB42" s="148">
        <v>72.7</v>
      </c>
      <c r="AC42" s="146">
        <v>81500</v>
      </c>
      <c r="AD42" s="147">
        <v>110200</v>
      </c>
      <c r="AE42" s="148">
        <v>73.900000000000006</v>
      </c>
      <c r="AF42" s="146">
        <v>85500</v>
      </c>
      <c r="AG42" s="147">
        <v>111500</v>
      </c>
      <c r="AH42" s="148">
        <v>76.7</v>
      </c>
      <c r="AI42" s="146">
        <v>85600</v>
      </c>
      <c r="AJ42" s="147">
        <v>109900</v>
      </c>
      <c r="AK42" s="148">
        <v>77.900000000000006</v>
      </c>
      <c r="AL42" s="146">
        <v>83500</v>
      </c>
      <c r="AM42" s="147">
        <v>110000</v>
      </c>
      <c r="AN42" s="148">
        <v>75.900000000000006</v>
      </c>
      <c r="AO42" s="146">
        <v>87900</v>
      </c>
      <c r="AP42" s="541">
        <v>111700</v>
      </c>
      <c r="AQ42" s="546">
        <v>78.7</v>
      </c>
      <c r="AR42" s="549">
        <v>88800</v>
      </c>
      <c r="AS42" s="550">
        <v>109500</v>
      </c>
      <c r="AT42" s="551">
        <v>81.099999999999994</v>
      </c>
    </row>
    <row r="43" spans="1:46" x14ac:dyDescent="0.25">
      <c r="A43" s="145" t="s">
        <v>39</v>
      </c>
      <c r="B43" s="146">
        <v>43200</v>
      </c>
      <c r="C43" s="147">
        <v>57700</v>
      </c>
      <c r="D43" s="148">
        <v>74.8</v>
      </c>
      <c r="E43" s="146">
        <v>43500</v>
      </c>
      <c r="F43" s="147">
        <v>58100</v>
      </c>
      <c r="G43" s="148">
        <v>74.8</v>
      </c>
      <c r="H43" s="146">
        <v>44900</v>
      </c>
      <c r="I43" s="147">
        <v>59100</v>
      </c>
      <c r="J43" s="148">
        <v>76.099999999999994</v>
      </c>
      <c r="K43" s="146">
        <v>45400</v>
      </c>
      <c r="L43" s="147">
        <v>59300</v>
      </c>
      <c r="M43" s="148">
        <v>76.5</v>
      </c>
      <c r="N43" s="146">
        <v>45800</v>
      </c>
      <c r="O43" s="147">
        <v>58600</v>
      </c>
      <c r="P43" s="148">
        <v>78</v>
      </c>
      <c r="Q43" s="146">
        <v>48500</v>
      </c>
      <c r="R43" s="147">
        <v>58100</v>
      </c>
      <c r="S43" s="148">
        <v>83.6</v>
      </c>
      <c r="T43" s="146">
        <v>42500</v>
      </c>
      <c r="U43" s="147">
        <v>58200</v>
      </c>
      <c r="V43" s="148">
        <v>73</v>
      </c>
      <c r="W43" s="146">
        <v>42400</v>
      </c>
      <c r="X43" s="147">
        <v>59000</v>
      </c>
      <c r="Y43" s="148">
        <v>71.900000000000006</v>
      </c>
      <c r="Z43" s="146">
        <v>41300</v>
      </c>
      <c r="AA43" s="147">
        <v>58700</v>
      </c>
      <c r="AB43" s="148">
        <v>70.400000000000006</v>
      </c>
      <c r="AC43" s="146">
        <v>44700</v>
      </c>
      <c r="AD43" s="147">
        <v>58500</v>
      </c>
      <c r="AE43" s="148">
        <v>76.5</v>
      </c>
      <c r="AF43" s="146">
        <v>42100</v>
      </c>
      <c r="AG43" s="147">
        <v>57600</v>
      </c>
      <c r="AH43" s="148">
        <v>73.099999999999994</v>
      </c>
      <c r="AI43" s="146">
        <v>45200</v>
      </c>
      <c r="AJ43" s="147">
        <v>57200</v>
      </c>
      <c r="AK43" s="148">
        <v>79</v>
      </c>
      <c r="AL43" s="146">
        <v>43300</v>
      </c>
      <c r="AM43" s="147">
        <v>58300</v>
      </c>
      <c r="AN43" s="148">
        <v>74.2</v>
      </c>
      <c r="AO43" s="146">
        <v>47800</v>
      </c>
      <c r="AP43" s="541">
        <v>58400</v>
      </c>
      <c r="AQ43" s="546">
        <v>81.8</v>
      </c>
      <c r="AR43" s="549">
        <v>43500</v>
      </c>
      <c r="AS43" s="550">
        <v>57800</v>
      </c>
      <c r="AT43" s="551">
        <v>75.2</v>
      </c>
    </row>
    <row r="44" spans="1:46" x14ac:dyDescent="0.25">
      <c r="A44" s="145" t="s">
        <v>52</v>
      </c>
      <c r="B44" s="146">
        <v>52600</v>
      </c>
      <c r="C44" s="147">
        <v>66100</v>
      </c>
      <c r="D44" s="148">
        <v>79.400000000000006</v>
      </c>
      <c r="E44" s="146">
        <v>54300</v>
      </c>
      <c r="F44" s="147">
        <v>66400</v>
      </c>
      <c r="G44" s="148">
        <v>81.7</v>
      </c>
      <c r="H44" s="146">
        <v>51700</v>
      </c>
      <c r="I44" s="147">
        <v>68200</v>
      </c>
      <c r="J44" s="148">
        <v>75.8</v>
      </c>
      <c r="K44" s="146">
        <v>50500</v>
      </c>
      <c r="L44" s="147">
        <v>68400</v>
      </c>
      <c r="M44" s="148">
        <v>73.8</v>
      </c>
      <c r="N44" s="146">
        <v>52000</v>
      </c>
      <c r="O44" s="147">
        <v>68500</v>
      </c>
      <c r="P44" s="148">
        <v>75.900000000000006</v>
      </c>
      <c r="Q44" s="146">
        <v>52400</v>
      </c>
      <c r="R44" s="147">
        <v>66800</v>
      </c>
      <c r="S44" s="148">
        <v>78.5</v>
      </c>
      <c r="T44" s="146">
        <v>46200</v>
      </c>
      <c r="U44" s="147">
        <v>67200</v>
      </c>
      <c r="V44" s="148">
        <v>68.8</v>
      </c>
      <c r="W44" s="146">
        <v>43700</v>
      </c>
      <c r="X44" s="147">
        <v>66900</v>
      </c>
      <c r="Y44" s="148">
        <v>65.3</v>
      </c>
      <c r="Z44" s="146">
        <v>50300</v>
      </c>
      <c r="AA44" s="147">
        <v>65600</v>
      </c>
      <c r="AB44" s="148">
        <v>76.7</v>
      </c>
      <c r="AC44" s="146">
        <v>46000</v>
      </c>
      <c r="AD44" s="147">
        <v>66000</v>
      </c>
      <c r="AE44" s="148">
        <v>69.7</v>
      </c>
      <c r="AF44" s="146">
        <v>49000</v>
      </c>
      <c r="AG44" s="147">
        <v>66800</v>
      </c>
      <c r="AH44" s="148">
        <v>73.3</v>
      </c>
      <c r="AI44" s="146">
        <v>53200</v>
      </c>
      <c r="AJ44" s="147">
        <v>66000</v>
      </c>
      <c r="AK44" s="148">
        <v>80.599999999999994</v>
      </c>
      <c r="AL44" s="146">
        <v>54200</v>
      </c>
      <c r="AM44" s="147">
        <v>66400</v>
      </c>
      <c r="AN44" s="148">
        <v>81.5</v>
      </c>
      <c r="AO44" s="146">
        <v>53000</v>
      </c>
      <c r="AP44" s="541">
        <v>67700</v>
      </c>
      <c r="AQ44" s="546">
        <v>78.400000000000006</v>
      </c>
      <c r="AR44" s="549">
        <v>51700</v>
      </c>
      <c r="AS44" s="550">
        <v>66300</v>
      </c>
      <c r="AT44" s="551">
        <v>78</v>
      </c>
    </row>
    <row r="45" spans="1:46" x14ac:dyDescent="0.25">
      <c r="A45" s="145" t="s">
        <v>48</v>
      </c>
      <c r="B45" s="146">
        <v>123500</v>
      </c>
      <c r="C45" s="147">
        <v>192800</v>
      </c>
      <c r="D45" s="148">
        <v>64</v>
      </c>
      <c r="E45" s="146">
        <v>126700</v>
      </c>
      <c r="F45" s="147">
        <v>198500</v>
      </c>
      <c r="G45" s="148">
        <v>63.8</v>
      </c>
      <c r="H45" s="146">
        <v>138200</v>
      </c>
      <c r="I45" s="147">
        <v>203700</v>
      </c>
      <c r="J45" s="148">
        <v>67.8</v>
      </c>
      <c r="K45" s="146">
        <v>138700</v>
      </c>
      <c r="L45" s="147">
        <v>207900</v>
      </c>
      <c r="M45" s="148">
        <v>66.7</v>
      </c>
      <c r="N45" s="146">
        <v>130200</v>
      </c>
      <c r="O45" s="147">
        <v>209100</v>
      </c>
      <c r="P45" s="148">
        <v>62.3</v>
      </c>
      <c r="Q45" s="146">
        <v>135300</v>
      </c>
      <c r="R45" s="147">
        <v>214500</v>
      </c>
      <c r="S45" s="148">
        <v>63.1</v>
      </c>
      <c r="T45" s="146">
        <v>136700</v>
      </c>
      <c r="U45" s="147">
        <v>218900</v>
      </c>
      <c r="V45" s="148">
        <v>62.4</v>
      </c>
      <c r="W45" s="146">
        <v>134600</v>
      </c>
      <c r="X45" s="147">
        <v>221500</v>
      </c>
      <c r="Y45" s="148">
        <v>60.8</v>
      </c>
      <c r="Z45" s="146">
        <v>138600</v>
      </c>
      <c r="AA45" s="147">
        <v>221600</v>
      </c>
      <c r="AB45" s="148">
        <v>62.5</v>
      </c>
      <c r="AC45" s="146">
        <v>138000</v>
      </c>
      <c r="AD45" s="147">
        <v>222200</v>
      </c>
      <c r="AE45" s="148">
        <v>62.1</v>
      </c>
      <c r="AF45" s="146">
        <v>142700</v>
      </c>
      <c r="AG45" s="147">
        <v>224200</v>
      </c>
      <c r="AH45" s="148">
        <v>63.7</v>
      </c>
      <c r="AI45" s="146">
        <v>143000</v>
      </c>
      <c r="AJ45" s="147">
        <v>228900</v>
      </c>
      <c r="AK45" s="148">
        <v>62.5</v>
      </c>
      <c r="AL45" s="146">
        <v>143600</v>
      </c>
      <c r="AM45" s="147">
        <v>228600</v>
      </c>
      <c r="AN45" s="148">
        <v>62.8</v>
      </c>
      <c r="AO45" s="146">
        <v>157300</v>
      </c>
      <c r="AP45" s="541">
        <v>235300</v>
      </c>
      <c r="AQ45" s="546">
        <v>66.8</v>
      </c>
      <c r="AR45" s="549">
        <v>156300</v>
      </c>
      <c r="AS45" s="550">
        <v>234200</v>
      </c>
      <c r="AT45" s="551">
        <v>66.7</v>
      </c>
    </row>
    <row r="46" spans="1:46" x14ac:dyDescent="0.25">
      <c r="A46" s="145" t="s">
        <v>18</v>
      </c>
      <c r="B46" s="146">
        <v>46500</v>
      </c>
      <c r="C46" s="147">
        <v>60400</v>
      </c>
      <c r="D46" s="148">
        <v>76.900000000000006</v>
      </c>
      <c r="E46" s="146">
        <v>46800</v>
      </c>
      <c r="F46" s="147">
        <v>60500</v>
      </c>
      <c r="G46" s="148">
        <v>77.3</v>
      </c>
      <c r="H46" s="146">
        <v>47200</v>
      </c>
      <c r="I46" s="147">
        <v>60600</v>
      </c>
      <c r="J46" s="148">
        <v>78</v>
      </c>
      <c r="K46" s="146">
        <v>46700</v>
      </c>
      <c r="L46" s="147">
        <v>60900</v>
      </c>
      <c r="M46" s="148">
        <v>76.599999999999994</v>
      </c>
      <c r="N46" s="146">
        <v>49900</v>
      </c>
      <c r="O46" s="147">
        <v>62100</v>
      </c>
      <c r="P46" s="148">
        <v>80.3</v>
      </c>
      <c r="Q46" s="146">
        <v>49700</v>
      </c>
      <c r="R46" s="147">
        <v>62400</v>
      </c>
      <c r="S46" s="148">
        <v>79.599999999999994</v>
      </c>
      <c r="T46" s="146">
        <v>46100</v>
      </c>
      <c r="U46" s="147">
        <v>62000</v>
      </c>
      <c r="V46" s="148">
        <v>74.400000000000006</v>
      </c>
      <c r="W46" s="146">
        <v>44400</v>
      </c>
      <c r="X46" s="147">
        <v>61500</v>
      </c>
      <c r="Y46" s="148">
        <v>72.2</v>
      </c>
      <c r="Z46" s="146">
        <v>47500</v>
      </c>
      <c r="AA46" s="147">
        <v>60300</v>
      </c>
      <c r="AB46" s="148">
        <v>78.8</v>
      </c>
      <c r="AC46" s="146">
        <v>44300</v>
      </c>
      <c r="AD46" s="147">
        <v>60000</v>
      </c>
      <c r="AE46" s="148">
        <v>73.900000000000006</v>
      </c>
      <c r="AF46" s="146">
        <v>46800</v>
      </c>
      <c r="AG46" s="147">
        <v>59400</v>
      </c>
      <c r="AH46" s="148">
        <v>78.8</v>
      </c>
      <c r="AI46" s="146">
        <v>50100</v>
      </c>
      <c r="AJ46" s="147">
        <v>62400</v>
      </c>
      <c r="AK46" s="148">
        <v>80.3</v>
      </c>
      <c r="AL46" s="146">
        <v>46800</v>
      </c>
      <c r="AM46" s="147">
        <v>61100</v>
      </c>
      <c r="AN46" s="148">
        <v>76.599999999999994</v>
      </c>
      <c r="AO46" s="146">
        <v>48800</v>
      </c>
      <c r="AP46" s="541">
        <v>62000</v>
      </c>
      <c r="AQ46" s="546">
        <v>78.7</v>
      </c>
      <c r="AR46" s="549">
        <v>46000</v>
      </c>
      <c r="AS46" s="550">
        <v>60200</v>
      </c>
      <c r="AT46" s="551">
        <v>76.400000000000006</v>
      </c>
    </row>
    <row r="47" spans="1:46" x14ac:dyDescent="0.25">
      <c r="A47" s="145" t="s">
        <v>58</v>
      </c>
      <c r="B47" s="146">
        <v>40200</v>
      </c>
      <c r="C47" s="147">
        <v>58700</v>
      </c>
      <c r="D47" s="148">
        <v>68.5</v>
      </c>
      <c r="E47" s="146">
        <v>42800</v>
      </c>
      <c r="F47" s="147">
        <v>60000</v>
      </c>
      <c r="G47" s="148">
        <v>71.2</v>
      </c>
      <c r="H47" s="146">
        <v>44900</v>
      </c>
      <c r="I47" s="147">
        <v>59900</v>
      </c>
      <c r="J47" s="148">
        <v>75</v>
      </c>
      <c r="K47" s="146">
        <v>45600</v>
      </c>
      <c r="L47" s="147">
        <v>61500</v>
      </c>
      <c r="M47" s="148">
        <v>74.099999999999994</v>
      </c>
      <c r="N47" s="146">
        <v>40300</v>
      </c>
      <c r="O47" s="147">
        <v>61400</v>
      </c>
      <c r="P47" s="148">
        <v>65.599999999999994</v>
      </c>
      <c r="Q47" s="146">
        <v>44500</v>
      </c>
      <c r="R47" s="147">
        <v>62300</v>
      </c>
      <c r="S47" s="148">
        <v>71.400000000000006</v>
      </c>
      <c r="T47" s="146">
        <v>47800</v>
      </c>
      <c r="U47" s="147">
        <v>62900</v>
      </c>
      <c r="V47" s="148">
        <v>76.099999999999994</v>
      </c>
      <c r="W47" s="146">
        <v>41600</v>
      </c>
      <c r="X47" s="147">
        <v>62400</v>
      </c>
      <c r="Y47" s="148">
        <v>66.7</v>
      </c>
      <c r="Z47" s="146">
        <v>44800</v>
      </c>
      <c r="AA47" s="147">
        <v>64900</v>
      </c>
      <c r="AB47" s="148">
        <v>69.099999999999994</v>
      </c>
      <c r="AC47" s="146">
        <v>48300</v>
      </c>
      <c r="AD47" s="147">
        <v>63400</v>
      </c>
      <c r="AE47" s="148">
        <v>76.099999999999994</v>
      </c>
      <c r="AF47" s="146">
        <v>49200</v>
      </c>
      <c r="AG47" s="147">
        <v>64200</v>
      </c>
      <c r="AH47" s="148">
        <v>76.599999999999994</v>
      </c>
      <c r="AI47" s="146">
        <v>49100</v>
      </c>
      <c r="AJ47" s="147">
        <v>66300</v>
      </c>
      <c r="AK47" s="148">
        <v>74.099999999999994</v>
      </c>
      <c r="AL47" s="146">
        <v>44800</v>
      </c>
      <c r="AM47" s="147">
        <v>65800</v>
      </c>
      <c r="AN47" s="148">
        <v>68.099999999999994</v>
      </c>
      <c r="AO47" s="146">
        <v>43900</v>
      </c>
      <c r="AP47" s="541">
        <v>64300</v>
      </c>
      <c r="AQ47" s="546">
        <v>68.3</v>
      </c>
      <c r="AR47" s="549">
        <v>43600</v>
      </c>
      <c r="AS47" s="550">
        <v>64000</v>
      </c>
      <c r="AT47" s="551">
        <v>68.099999999999994</v>
      </c>
    </row>
    <row r="48" spans="1:46" x14ac:dyDescent="0.25">
      <c r="A48" s="145" t="s">
        <v>3</v>
      </c>
      <c r="B48" s="146">
        <v>32900</v>
      </c>
      <c r="C48" s="147">
        <v>43400</v>
      </c>
      <c r="D48" s="148">
        <v>75.8</v>
      </c>
      <c r="E48" s="146">
        <v>31600</v>
      </c>
      <c r="F48" s="147">
        <v>43300</v>
      </c>
      <c r="G48" s="148">
        <v>73</v>
      </c>
      <c r="H48" s="146">
        <v>36000</v>
      </c>
      <c r="I48" s="147">
        <v>44100</v>
      </c>
      <c r="J48" s="148">
        <v>81.5</v>
      </c>
      <c r="K48" s="146">
        <v>30100</v>
      </c>
      <c r="L48" s="147">
        <v>41900</v>
      </c>
      <c r="M48" s="148">
        <v>71.7</v>
      </c>
      <c r="N48" s="146">
        <v>32400</v>
      </c>
      <c r="O48" s="147">
        <v>43400</v>
      </c>
      <c r="P48" s="148">
        <v>74.599999999999994</v>
      </c>
      <c r="Q48" s="146">
        <v>34100</v>
      </c>
      <c r="R48" s="147">
        <v>43600</v>
      </c>
      <c r="S48" s="148">
        <v>78.2</v>
      </c>
      <c r="T48" s="146">
        <v>31500</v>
      </c>
      <c r="U48" s="147">
        <v>43900</v>
      </c>
      <c r="V48" s="148">
        <v>71.8</v>
      </c>
      <c r="W48" s="146">
        <v>28500</v>
      </c>
      <c r="X48" s="147">
        <v>43500</v>
      </c>
      <c r="Y48" s="148">
        <v>65.599999999999994</v>
      </c>
      <c r="Z48" s="146">
        <v>32700</v>
      </c>
      <c r="AA48" s="147">
        <v>42800</v>
      </c>
      <c r="AB48" s="148">
        <v>76.3</v>
      </c>
      <c r="AC48" s="146">
        <v>34600</v>
      </c>
      <c r="AD48" s="147">
        <v>43300</v>
      </c>
      <c r="AE48" s="148">
        <v>80</v>
      </c>
      <c r="AF48" s="146">
        <v>34600</v>
      </c>
      <c r="AG48" s="147">
        <v>42700</v>
      </c>
      <c r="AH48" s="148">
        <v>81.2</v>
      </c>
      <c r="AI48" s="146">
        <v>30700</v>
      </c>
      <c r="AJ48" s="147">
        <v>41000</v>
      </c>
      <c r="AK48" s="148">
        <v>75</v>
      </c>
      <c r="AL48" s="146">
        <v>29800</v>
      </c>
      <c r="AM48" s="147">
        <v>42800</v>
      </c>
      <c r="AN48" s="148">
        <v>69.7</v>
      </c>
      <c r="AO48" s="146">
        <v>30100</v>
      </c>
      <c r="AP48" s="541">
        <v>43600</v>
      </c>
      <c r="AQ48" s="546">
        <v>69.099999999999994</v>
      </c>
      <c r="AR48" s="549">
        <v>31200</v>
      </c>
      <c r="AS48" s="550">
        <v>42900</v>
      </c>
      <c r="AT48" s="551">
        <v>72.599999999999994</v>
      </c>
    </row>
    <row r="49" spans="1:46" x14ac:dyDescent="0.25">
      <c r="A49" s="145" t="s">
        <v>43</v>
      </c>
      <c r="B49" s="146">
        <v>44400</v>
      </c>
      <c r="C49" s="147">
        <v>63200</v>
      </c>
      <c r="D49" s="148">
        <v>70.2</v>
      </c>
      <c r="E49" s="146">
        <v>42600</v>
      </c>
      <c r="F49" s="147">
        <v>64100</v>
      </c>
      <c r="G49" s="148">
        <v>66.400000000000006</v>
      </c>
      <c r="H49" s="146">
        <v>44100</v>
      </c>
      <c r="I49" s="147">
        <v>64500</v>
      </c>
      <c r="J49" s="148">
        <v>68.3</v>
      </c>
      <c r="K49" s="146">
        <v>47700</v>
      </c>
      <c r="L49" s="147">
        <v>66400</v>
      </c>
      <c r="M49" s="148">
        <v>71.8</v>
      </c>
      <c r="N49" s="146">
        <v>49500</v>
      </c>
      <c r="O49" s="147">
        <v>66900</v>
      </c>
      <c r="P49" s="148">
        <v>74</v>
      </c>
      <c r="Q49" s="146">
        <v>43200</v>
      </c>
      <c r="R49" s="147">
        <v>67000</v>
      </c>
      <c r="S49" s="148">
        <v>64.400000000000006</v>
      </c>
      <c r="T49" s="146">
        <v>46300</v>
      </c>
      <c r="U49" s="147">
        <v>68000</v>
      </c>
      <c r="V49" s="148">
        <v>68.099999999999994</v>
      </c>
      <c r="W49" s="146">
        <v>43500</v>
      </c>
      <c r="X49" s="147">
        <v>67100</v>
      </c>
      <c r="Y49" s="148">
        <v>64.8</v>
      </c>
      <c r="Z49" s="146">
        <v>42600</v>
      </c>
      <c r="AA49" s="147">
        <v>65900</v>
      </c>
      <c r="AB49" s="148">
        <v>64.599999999999994</v>
      </c>
      <c r="AC49" s="146">
        <v>42200</v>
      </c>
      <c r="AD49" s="147">
        <v>67000</v>
      </c>
      <c r="AE49" s="148">
        <v>63</v>
      </c>
      <c r="AF49" s="146">
        <v>53700</v>
      </c>
      <c r="AG49" s="147">
        <v>65100</v>
      </c>
      <c r="AH49" s="148">
        <v>82.5</v>
      </c>
      <c r="AI49" s="146">
        <v>52700</v>
      </c>
      <c r="AJ49" s="147">
        <v>65700</v>
      </c>
      <c r="AK49" s="148">
        <v>80.2</v>
      </c>
      <c r="AL49" s="146">
        <v>49100</v>
      </c>
      <c r="AM49" s="147">
        <v>66300</v>
      </c>
      <c r="AN49" s="148">
        <v>74.2</v>
      </c>
      <c r="AO49" s="146">
        <v>49200</v>
      </c>
      <c r="AP49" s="541">
        <v>67100</v>
      </c>
      <c r="AQ49" s="546">
        <v>73.400000000000006</v>
      </c>
      <c r="AR49" s="549">
        <v>48700</v>
      </c>
      <c r="AS49" s="550">
        <v>67900</v>
      </c>
      <c r="AT49" s="551">
        <v>71.8</v>
      </c>
    </row>
    <row r="50" spans="1:46" x14ac:dyDescent="0.25">
      <c r="A50" s="145" t="s">
        <v>53</v>
      </c>
      <c r="B50" s="146">
        <v>25200</v>
      </c>
      <c r="C50" s="147">
        <v>31000</v>
      </c>
      <c r="D50" s="148">
        <v>81.400000000000006</v>
      </c>
      <c r="E50" s="146">
        <v>24500</v>
      </c>
      <c r="F50" s="147">
        <v>31100</v>
      </c>
      <c r="G50" s="148">
        <v>78.7</v>
      </c>
      <c r="H50" s="146">
        <v>25500</v>
      </c>
      <c r="I50" s="147">
        <v>30900</v>
      </c>
      <c r="J50" s="148">
        <v>82.6</v>
      </c>
      <c r="K50" s="146">
        <v>25500</v>
      </c>
      <c r="L50" s="147">
        <v>31900</v>
      </c>
      <c r="M50" s="148">
        <v>80</v>
      </c>
      <c r="N50" s="146">
        <v>24800</v>
      </c>
      <c r="O50" s="147">
        <v>31700</v>
      </c>
      <c r="P50" s="148">
        <v>78.3</v>
      </c>
      <c r="Q50" s="146">
        <v>23700</v>
      </c>
      <c r="R50" s="147">
        <v>30400</v>
      </c>
      <c r="S50" s="148">
        <v>78</v>
      </c>
      <c r="T50" s="146">
        <v>23300</v>
      </c>
      <c r="U50" s="147">
        <v>32300</v>
      </c>
      <c r="V50" s="148">
        <v>72.2</v>
      </c>
      <c r="W50" s="146">
        <v>26000</v>
      </c>
      <c r="X50" s="147">
        <v>32700</v>
      </c>
      <c r="Y50" s="148">
        <v>79.7</v>
      </c>
      <c r="Z50" s="146">
        <v>25100</v>
      </c>
      <c r="AA50" s="147">
        <v>31800</v>
      </c>
      <c r="AB50" s="148">
        <v>79.099999999999994</v>
      </c>
      <c r="AC50" s="146">
        <v>25200</v>
      </c>
      <c r="AD50" s="147">
        <v>31600</v>
      </c>
      <c r="AE50" s="148">
        <v>79.599999999999994</v>
      </c>
      <c r="AF50" s="146">
        <v>24000</v>
      </c>
      <c r="AG50" s="147">
        <v>30900</v>
      </c>
      <c r="AH50" s="148">
        <v>77.7</v>
      </c>
      <c r="AI50" s="146">
        <v>24300</v>
      </c>
      <c r="AJ50" s="147">
        <v>31000</v>
      </c>
      <c r="AK50" s="148">
        <v>78.400000000000006</v>
      </c>
      <c r="AL50" s="146">
        <v>24400</v>
      </c>
      <c r="AM50" s="147">
        <v>31200</v>
      </c>
      <c r="AN50" s="148">
        <v>78</v>
      </c>
      <c r="AO50" s="146">
        <v>24100</v>
      </c>
      <c r="AP50" s="541">
        <v>29800</v>
      </c>
      <c r="AQ50" s="546">
        <v>80.599999999999994</v>
      </c>
      <c r="AR50" s="549">
        <v>24800</v>
      </c>
      <c r="AS50" s="550">
        <v>29700</v>
      </c>
      <c r="AT50" s="551">
        <v>83.3</v>
      </c>
    </row>
    <row r="51" spans="1:46" x14ac:dyDescent="0.25">
      <c r="A51" s="145" t="s">
        <v>44</v>
      </c>
      <c r="B51" s="146">
        <v>51500</v>
      </c>
      <c r="C51" s="147">
        <v>67700</v>
      </c>
      <c r="D51" s="148">
        <v>76.099999999999994</v>
      </c>
      <c r="E51" s="146">
        <v>52200</v>
      </c>
      <c r="F51" s="147">
        <v>69100</v>
      </c>
      <c r="G51" s="148">
        <v>75.5</v>
      </c>
      <c r="H51" s="146">
        <v>52600</v>
      </c>
      <c r="I51" s="147">
        <v>69500</v>
      </c>
      <c r="J51" s="148">
        <v>75.7</v>
      </c>
      <c r="K51" s="146">
        <v>52000</v>
      </c>
      <c r="L51" s="147">
        <v>69500</v>
      </c>
      <c r="M51" s="148">
        <v>74.900000000000006</v>
      </c>
      <c r="N51" s="146">
        <v>50700</v>
      </c>
      <c r="O51" s="147">
        <v>70900</v>
      </c>
      <c r="P51" s="148">
        <v>71.599999999999994</v>
      </c>
      <c r="Q51" s="146">
        <v>53800</v>
      </c>
      <c r="R51" s="147">
        <v>71800</v>
      </c>
      <c r="S51" s="148">
        <v>75</v>
      </c>
      <c r="T51" s="146">
        <v>51300</v>
      </c>
      <c r="U51" s="147">
        <v>70200</v>
      </c>
      <c r="V51" s="148">
        <v>73.2</v>
      </c>
      <c r="W51" s="146">
        <v>52100</v>
      </c>
      <c r="X51" s="147">
        <v>71100</v>
      </c>
      <c r="Y51" s="148">
        <v>73.3</v>
      </c>
      <c r="Z51" s="146">
        <v>52300</v>
      </c>
      <c r="AA51" s="147">
        <v>71900</v>
      </c>
      <c r="AB51" s="148">
        <v>72.7</v>
      </c>
      <c r="AC51" s="146">
        <v>54100</v>
      </c>
      <c r="AD51" s="147">
        <v>70300</v>
      </c>
      <c r="AE51" s="148">
        <v>77</v>
      </c>
      <c r="AF51" s="146">
        <v>49200</v>
      </c>
      <c r="AG51" s="147">
        <v>72100</v>
      </c>
      <c r="AH51" s="148">
        <v>68.099999999999994</v>
      </c>
      <c r="AI51" s="146">
        <v>50200</v>
      </c>
      <c r="AJ51" s="147">
        <v>72600</v>
      </c>
      <c r="AK51" s="148">
        <v>69.2</v>
      </c>
      <c r="AL51" s="146">
        <v>55200</v>
      </c>
      <c r="AM51" s="147">
        <v>71900</v>
      </c>
      <c r="AN51" s="148">
        <v>76.8</v>
      </c>
      <c r="AO51" s="146">
        <v>56900</v>
      </c>
      <c r="AP51" s="541">
        <v>71000</v>
      </c>
      <c r="AQ51" s="546">
        <v>80.2</v>
      </c>
      <c r="AR51" s="549">
        <v>51300</v>
      </c>
      <c r="AS51" s="550">
        <v>71400</v>
      </c>
      <c r="AT51" s="551">
        <v>71.900000000000006</v>
      </c>
    </row>
    <row r="52" spans="1:46" x14ac:dyDescent="0.25">
      <c r="A52" s="145" t="s">
        <v>19</v>
      </c>
      <c r="B52" s="146">
        <v>57000</v>
      </c>
      <c r="C52" s="147">
        <v>79400</v>
      </c>
      <c r="D52" s="148">
        <v>71.8</v>
      </c>
      <c r="E52" s="146">
        <v>56700</v>
      </c>
      <c r="F52" s="147">
        <v>78600</v>
      </c>
      <c r="G52" s="148">
        <v>72.099999999999994</v>
      </c>
      <c r="H52" s="146">
        <v>53500</v>
      </c>
      <c r="I52" s="147">
        <v>78100</v>
      </c>
      <c r="J52" s="148">
        <v>68.400000000000006</v>
      </c>
      <c r="K52" s="146">
        <v>53300</v>
      </c>
      <c r="L52" s="147">
        <v>79500</v>
      </c>
      <c r="M52" s="148">
        <v>67.099999999999994</v>
      </c>
      <c r="N52" s="146">
        <v>58800</v>
      </c>
      <c r="O52" s="147">
        <v>79900</v>
      </c>
      <c r="P52" s="148">
        <v>73.599999999999994</v>
      </c>
      <c r="Q52" s="146">
        <v>58200</v>
      </c>
      <c r="R52" s="147">
        <v>80000</v>
      </c>
      <c r="S52" s="148">
        <v>72.8</v>
      </c>
      <c r="T52" s="146">
        <v>55100</v>
      </c>
      <c r="U52" s="147">
        <v>79300</v>
      </c>
      <c r="V52" s="148">
        <v>69.5</v>
      </c>
      <c r="W52" s="146">
        <v>51900</v>
      </c>
      <c r="X52" s="147">
        <v>78900</v>
      </c>
      <c r="Y52" s="148">
        <v>65.7</v>
      </c>
      <c r="Z52" s="146">
        <v>56800</v>
      </c>
      <c r="AA52" s="147">
        <v>78100</v>
      </c>
      <c r="AB52" s="148">
        <v>72.7</v>
      </c>
      <c r="AC52" s="146">
        <v>58500</v>
      </c>
      <c r="AD52" s="147">
        <v>79900</v>
      </c>
      <c r="AE52" s="148">
        <v>73.2</v>
      </c>
      <c r="AF52" s="146">
        <v>56200</v>
      </c>
      <c r="AG52" s="147">
        <v>78600</v>
      </c>
      <c r="AH52" s="148">
        <v>71.400000000000006</v>
      </c>
      <c r="AI52" s="146">
        <v>60500</v>
      </c>
      <c r="AJ52" s="147">
        <v>79600</v>
      </c>
      <c r="AK52" s="148">
        <v>76</v>
      </c>
      <c r="AL52" s="146">
        <v>63200</v>
      </c>
      <c r="AM52" s="147">
        <v>79500</v>
      </c>
      <c r="AN52" s="148">
        <v>79.400000000000006</v>
      </c>
      <c r="AO52" s="146">
        <v>62400</v>
      </c>
      <c r="AP52" s="541">
        <v>82200</v>
      </c>
      <c r="AQ52" s="546">
        <v>75.8</v>
      </c>
      <c r="AR52" s="549">
        <v>63600</v>
      </c>
      <c r="AS52" s="550">
        <v>83600</v>
      </c>
      <c r="AT52" s="551">
        <v>76.099999999999994</v>
      </c>
    </row>
    <row r="53" spans="1:46" x14ac:dyDescent="0.25">
      <c r="A53" s="145" t="s">
        <v>34</v>
      </c>
      <c r="B53" s="146">
        <v>44900</v>
      </c>
      <c r="C53" s="147">
        <v>62100</v>
      </c>
      <c r="D53" s="148">
        <v>72.2</v>
      </c>
      <c r="E53" s="146">
        <v>44800</v>
      </c>
      <c r="F53" s="147">
        <v>61300</v>
      </c>
      <c r="G53" s="148">
        <v>73.099999999999994</v>
      </c>
      <c r="H53" s="146">
        <v>47200</v>
      </c>
      <c r="I53" s="147">
        <v>60400</v>
      </c>
      <c r="J53" s="148">
        <v>78.2</v>
      </c>
      <c r="K53" s="146">
        <v>42700</v>
      </c>
      <c r="L53" s="147">
        <v>62900</v>
      </c>
      <c r="M53" s="148">
        <v>67.8</v>
      </c>
      <c r="N53" s="146">
        <v>45100</v>
      </c>
      <c r="O53" s="147">
        <v>62900</v>
      </c>
      <c r="P53" s="148">
        <v>71.7</v>
      </c>
      <c r="Q53" s="146">
        <v>47300</v>
      </c>
      <c r="R53" s="147">
        <v>64200</v>
      </c>
      <c r="S53" s="148">
        <v>73.7</v>
      </c>
      <c r="T53" s="146">
        <v>40800</v>
      </c>
      <c r="U53" s="147">
        <v>62800</v>
      </c>
      <c r="V53" s="148">
        <v>65</v>
      </c>
      <c r="W53" s="146">
        <v>42500</v>
      </c>
      <c r="X53" s="147">
        <v>62100</v>
      </c>
      <c r="Y53" s="148">
        <v>68.400000000000006</v>
      </c>
      <c r="Z53" s="146">
        <v>43400</v>
      </c>
      <c r="AA53" s="147">
        <v>60300</v>
      </c>
      <c r="AB53" s="148">
        <v>72</v>
      </c>
      <c r="AC53" s="146">
        <v>44400</v>
      </c>
      <c r="AD53" s="147">
        <v>59500</v>
      </c>
      <c r="AE53" s="148">
        <v>74.7</v>
      </c>
      <c r="AF53" s="146">
        <v>48000</v>
      </c>
      <c r="AG53" s="147">
        <v>61100</v>
      </c>
      <c r="AH53" s="148">
        <v>78.5</v>
      </c>
      <c r="AI53" s="146">
        <v>47100</v>
      </c>
      <c r="AJ53" s="147">
        <v>60900</v>
      </c>
      <c r="AK53" s="148">
        <v>77.3</v>
      </c>
      <c r="AL53" s="146">
        <v>45100</v>
      </c>
      <c r="AM53" s="147">
        <v>58300</v>
      </c>
      <c r="AN53" s="148">
        <v>77.400000000000006</v>
      </c>
      <c r="AO53" s="146">
        <v>47100</v>
      </c>
      <c r="AP53" s="541">
        <v>57900</v>
      </c>
      <c r="AQ53" s="546">
        <v>81.3</v>
      </c>
      <c r="AR53" s="549">
        <v>45600</v>
      </c>
      <c r="AS53" s="550">
        <v>58500</v>
      </c>
      <c r="AT53" s="551">
        <v>78</v>
      </c>
    </row>
    <row r="54" spans="1:46" x14ac:dyDescent="0.25">
      <c r="A54" s="145" t="s">
        <v>63</v>
      </c>
      <c r="B54" s="146">
        <v>70100</v>
      </c>
      <c r="C54" s="147">
        <v>98400</v>
      </c>
      <c r="D54" s="148">
        <v>71.2</v>
      </c>
      <c r="E54" s="146">
        <v>69500</v>
      </c>
      <c r="F54" s="147">
        <v>98300</v>
      </c>
      <c r="G54" s="148">
        <v>70.599999999999994</v>
      </c>
      <c r="H54" s="146">
        <v>71300</v>
      </c>
      <c r="I54" s="147">
        <v>99700</v>
      </c>
      <c r="J54" s="148">
        <v>71.5</v>
      </c>
      <c r="K54" s="146">
        <v>72400</v>
      </c>
      <c r="L54" s="147">
        <v>101100</v>
      </c>
      <c r="M54" s="148">
        <v>71.599999999999994</v>
      </c>
      <c r="N54" s="146">
        <v>71100</v>
      </c>
      <c r="O54" s="147">
        <v>100900</v>
      </c>
      <c r="P54" s="148">
        <v>70.5</v>
      </c>
      <c r="Q54" s="146">
        <v>69300</v>
      </c>
      <c r="R54" s="147">
        <v>100700</v>
      </c>
      <c r="S54" s="148">
        <v>68.8</v>
      </c>
      <c r="T54" s="146">
        <v>70100</v>
      </c>
      <c r="U54" s="147">
        <v>100100</v>
      </c>
      <c r="V54" s="148">
        <v>70</v>
      </c>
      <c r="W54" s="146">
        <v>67200</v>
      </c>
      <c r="X54" s="147">
        <v>100000</v>
      </c>
      <c r="Y54" s="148">
        <v>67.2</v>
      </c>
      <c r="Z54" s="146">
        <v>67500</v>
      </c>
      <c r="AA54" s="147">
        <v>99000</v>
      </c>
      <c r="AB54" s="148">
        <v>68.099999999999994</v>
      </c>
      <c r="AC54" s="146">
        <v>68100</v>
      </c>
      <c r="AD54" s="147">
        <v>99700</v>
      </c>
      <c r="AE54" s="148">
        <v>68.3</v>
      </c>
      <c r="AF54" s="146">
        <v>68200</v>
      </c>
      <c r="AG54" s="147">
        <v>98300</v>
      </c>
      <c r="AH54" s="148">
        <v>69.400000000000006</v>
      </c>
      <c r="AI54" s="146">
        <v>70000</v>
      </c>
      <c r="AJ54" s="147">
        <v>98500</v>
      </c>
      <c r="AK54" s="148">
        <v>71</v>
      </c>
      <c r="AL54" s="146">
        <v>69700</v>
      </c>
      <c r="AM54" s="147">
        <v>98000</v>
      </c>
      <c r="AN54" s="148">
        <v>71.099999999999994</v>
      </c>
      <c r="AO54" s="146">
        <v>67500</v>
      </c>
      <c r="AP54" s="541">
        <v>96600</v>
      </c>
      <c r="AQ54" s="546">
        <v>69.900000000000006</v>
      </c>
      <c r="AR54" s="549">
        <v>70500</v>
      </c>
      <c r="AS54" s="550">
        <v>96900</v>
      </c>
      <c r="AT54" s="551">
        <v>72.8</v>
      </c>
    </row>
    <row r="55" spans="1:46" x14ac:dyDescent="0.25">
      <c r="A55" s="145" t="s">
        <v>59</v>
      </c>
      <c r="B55" s="146">
        <v>47000</v>
      </c>
      <c r="C55" s="147">
        <v>61200</v>
      </c>
      <c r="D55" s="148">
        <v>76.900000000000006</v>
      </c>
      <c r="E55" s="146">
        <v>47200</v>
      </c>
      <c r="F55" s="147">
        <v>60500</v>
      </c>
      <c r="G55" s="148">
        <v>78.099999999999994</v>
      </c>
      <c r="H55" s="146">
        <v>48500</v>
      </c>
      <c r="I55" s="147">
        <v>63500</v>
      </c>
      <c r="J55" s="148">
        <v>76.400000000000006</v>
      </c>
      <c r="K55" s="146">
        <v>46600</v>
      </c>
      <c r="L55" s="147">
        <v>63900</v>
      </c>
      <c r="M55" s="148">
        <v>72.900000000000006</v>
      </c>
      <c r="N55" s="146">
        <v>50300</v>
      </c>
      <c r="O55" s="147">
        <v>63800</v>
      </c>
      <c r="P55" s="148">
        <v>78.8</v>
      </c>
      <c r="Q55" s="146">
        <v>50800</v>
      </c>
      <c r="R55" s="147">
        <v>63400</v>
      </c>
      <c r="S55" s="148">
        <v>80.099999999999994</v>
      </c>
      <c r="T55" s="146">
        <v>49300</v>
      </c>
      <c r="U55" s="147">
        <v>64900</v>
      </c>
      <c r="V55" s="148">
        <v>76.099999999999994</v>
      </c>
      <c r="W55" s="146">
        <v>48200</v>
      </c>
      <c r="X55" s="147">
        <v>66300</v>
      </c>
      <c r="Y55" s="148">
        <v>72.7</v>
      </c>
      <c r="Z55" s="146">
        <v>48600</v>
      </c>
      <c r="AA55" s="147">
        <v>65800</v>
      </c>
      <c r="AB55" s="148">
        <v>73.8</v>
      </c>
      <c r="AC55" s="146">
        <v>49900</v>
      </c>
      <c r="AD55" s="147">
        <v>65700</v>
      </c>
      <c r="AE55" s="148">
        <v>75.900000000000006</v>
      </c>
      <c r="AF55" s="146">
        <v>50900</v>
      </c>
      <c r="AG55" s="147">
        <v>66100</v>
      </c>
      <c r="AH55" s="148">
        <v>77</v>
      </c>
      <c r="AI55" s="146">
        <v>52900</v>
      </c>
      <c r="AJ55" s="147">
        <v>67500</v>
      </c>
      <c r="AK55" s="148">
        <v>78.400000000000006</v>
      </c>
      <c r="AL55" s="146">
        <v>49200</v>
      </c>
      <c r="AM55" s="147">
        <v>66300</v>
      </c>
      <c r="AN55" s="148">
        <v>74.2</v>
      </c>
      <c r="AO55" s="146">
        <v>55100</v>
      </c>
      <c r="AP55" s="541">
        <v>66500</v>
      </c>
      <c r="AQ55" s="546">
        <v>82.9</v>
      </c>
      <c r="AR55" s="549">
        <v>54700</v>
      </c>
      <c r="AS55" s="550">
        <v>65900</v>
      </c>
      <c r="AT55" s="551">
        <v>83</v>
      </c>
    </row>
    <row r="56" spans="1:46" x14ac:dyDescent="0.25">
      <c r="A56" s="145" t="s">
        <v>64</v>
      </c>
      <c r="B56" s="146">
        <v>73600</v>
      </c>
      <c r="C56" s="147">
        <v>100200</v>
      </c>
      <c r="D56" s="148">
        <v>73.400000000000006</v>
      </c>
      <c r="E56" s="146">
        <v>74500</v>
      </c>
      <c r="F56" s="147">
        <v>100900</v>
      </c>
      <c r="G56" s="148">
        <v>73.900000000000006</v>
      </c>
      <c r="H56" s="146">
        <v>75600</v>
      </c>
      <c r="I56" s="147">
        <v>101500</v>
      </c>
      <c r="J56" s="148">
        <v>74.5</v>
      </c>
      <c r="K56" s="146">
        <v>76700</v>
      </c>
      <c r="L56" s="147">
        <v>103800</v>
      </c>
      <c r="M56" s="148">
        <v>74</v>
      </c>
      <c r="N56" s="146">
        <v>75900</v>
      </c>
      <c r="O56" s="147">
        <v>103900</v>
      </c>
      <c r="P56" s="148">
        <v>73.099999999999994</v>
      </c>
      <c r="Q56" s="146">
        <v>74000</v>
      </c>
      <c r="R56" s="147">
        <v>104800</v>
      </c>
      <c r="S56" s="148">
        <v>70.599999999999994</v>
      </c>
      <c r="T56" s="146">
        <v>75400</v>
      </c>
      <c r="U56" s="147">
        <v>105800</v>
      </c>
      <c r="V56" s="148">
        <v>71.3</v>
      </c>
      <c r="W56" s="146">
        <v>76400</v>
      </c>
      <c r="X56" s="147">
        <v>105000</v>
      </c>
      <c r="Y56" s="148">
        <v>72.7</v>
      </c>
      <c r="Z56" s="146">
        <v>75100</v>
      </c>
      <c r="AA56" s="147">
        <v>104400</v>
      </c>
      <c r="AB56" s="148">
        <v>71.900000000000006</v>
      </c>
      <c r="AC56" s="146">
        <v>77300</v>
      </c>
      <c r="AD56" s="147">
        <v>104200</v>
      </c>
      <c r="AE56" s="148">
        <v>74.2</v>
      </c>
      <c r="AF56" s="146">
        <v>76600</v>
      </c>
      <c r="AG56" s="147">
        <v>103700</v>
      </c>
      <c r="AH56" s="148">
        <v>73.900000000000006</v>
      </c>
      <c r="AI56" s="146">
        <v>74100</v>
      </c>
      <c r="AJ56" s="147">
        <v>103400</v>
      </c>
      <c r="AK56" s="148">
        <v>71.7</v>
      </c>
      <c r="AL56" s="146">
        <v>75200</v>
      </c>
      <c r="AM56" s="147">
        <v>103500</v>
      </c>
      <c r="AN56" s="148">
        <v>72.599999999999994</v>
      </c>
      <c r="AO56" s="146">
        <v>77700</v>
      </c>
      <c r="AP56" s="541">
        <v>103600</v>
      </c>
      <c r="AQ56" s="546">
        <v>74.900000000000006</v>
      </c>
      <c r="AR56" s="549">
        <v>73000</v>
      </c>
      <c r="AS56" s="550">
        <v>103300</v>
      </c>
      <c r="AT56" s="551">
        <v>70.599999999999994</v>
      </c>
    </row>
    <row r="57" spans="1:46" x14ac:dyDescent="0.25">
      <c r="A57" s="145" t="s">
        <v>8</v>
      </c>
      <c r="B57" s="146">
        <v>30400</v>
      </c>
      <c r="C57" s="147">
        <v>40400</v>
      </c>
      <c r="D57" s="148">
        <v>75.2</v>
      </c>
      <c r="E57" s="146">
        <v>31000</v>
      </c>
      <c r="F57" s="147">
        <v>39700</v>
      </c>
      <c r="G57" s="148">
        <v>78</v>
      </c>
      <c r="H57" s="146">
        <v>31900</v>
      </c>
      <c r="I57" s="147">
        <v>39600</v>
      </c>
      <c r="J57" s="148">
        <v>80.400000000000006</v>
      </c>
      <c r="K57" s="146">
        <v>31600</v>
      </c>
      <c r="L57" s="147">
        <v>40400</v>
      </c>
      <c r="M57" s="148">
        <v>78.3</v>
      </c>
      <c r="N57" s="146">
        <v>31400</v>
      </c>
      <c r="O57" s="147">
        <v>40500</v>
      </c>
      <c r="P57" s="148">
        <v>77.599999999999994</v>
      </c>
      <c r="Q57" s="146">
        <v>28500</v>
      </c>
      <c r="R57" s="147">
        <v>38800</v>
      </c>
      <c r="S57" s="148">
        <v>73.5</v>
      </c>
      <c r="T57" s="146">
        <v>28900</v>
      </c>
      <c r="U57" s="147">
        <v>39300</v>
      </c>
      <c r="V57" s="148">
        <v>73.5</v>
      </c>
      <c r="W57" s="146">
        <v>28700</v>
      </c>
      <c r="X57" s="147">
        <v>39800</v>
      </c>
      <c r="Y57" s="148">
        <v>72.3</v>
      </c>
      <c r="Z57" s="146">
        <v>25600</v>
      </c>
      <c r="AA57" s="147">
        <v>40700</v>
      </c>
      <c r="AB57" s="148">
        <v>62.9</v>
      </c>
      <c r="AC57" s="146">
        <v>28600</v>
      </c>
      <c r="AD57" s="147">
        <v>38800</v>
      </c>
      <c r="AE57" s="148">
        <v>73.8</v>
      </c>
      <c r="AF57" s="146">
        <v>29800</v>
      </c>
      <c r="AG57" s="147">
        <v>39300</v>
      </c>
      <c r="AH57" s="148">
        <v>75.8</v>
      </c>
      <c r="AI57" s="146">
        <v>30900</v>
      </c>
      <c r="AJ57" s="147">
        <v>39300</v>
      </c>
      <c r="AK57" s="148">
        <v>78.599999999999994</v>
      </c>
      <c r="AL57" s="146">
        <v>32400</v>
      </c>
      <c r="AM57" s="147">
        <v>39200</v>
      </c>
      <c r="AN57" s="148">
        <v>82.5</v>
      </c>
      <c r="AO57" s="146">
        <v>33100</v>
      </c>
      <c r="AP57" s="541">
        <v>38800</v>
      </c>
      <c r="AQ57" s="546">
        <v>85.3</v>
      </c>
      <c r="AR57" s="549">
        <v>30400</v>
      </c>
      <c r="AS57" s="550">
        <v>38100</v>
      </c>
      <c r="AT57" s="551">
        <v>79.900000000000006</v>
      </c>
    </row>
    <row r="58" spans="1:46" x14ac:dyDescent="0.25">
      <c r="A58" s="145" t="s">
        <v>54</v>
      </c>
      <c r="B58" s="146">
        <v>44300</v>
      </c>
      <c r="C58" s="147">
        <v>57000</v>
      </c>
      <c r="D58" s="148">
        <v>77.599999999999994</v>
      </c>
      <c r="E58" s="146">
        <v>44900</v>
      </c>
      <c r="F58" s="147">
        <v>57000</v>
      </c>
      <c r="G58" s="148">
        <v>78.7</v>
      </c>
      <c r="H58" s="146">
        <v>46000</v>
      </c>
      <c r="I58" s="147">
        <v>57700</v>
      </c>
      <c r="J58" s="148">
        <v>79.8</v>
      </c>
      <c r="K58" s="146">
        <v>44900</v>
      </c>
      <c r="L58" s="147">
        <v>59000</v>
      </c>
      <c r="M58" s="148">
        <v>76.099999999999994</v>
      </c>
      <c r="N58" s="146">
        <v>44300</v>
      </c>
      <c r="O58" s="147">
        <v>60700</v>
      </c>
      <c r="P58" s="148">
        <v>73.099999999999994</v>
      </c>
      <c r="Q58" s="146">
        <v>47400</v>
      </c>
      <c r="R58" s="147">
        <v>59900</v>
      </c>
      <c r="S58" s="148">
        <v>79</v>
      </c>
      <c r="T58" s="146">
        <v>46200</v>
      </c>
      <c r="U58" s="147">
        <v>58700</v>
      </c>
      <c r="V58" s="148">
        <v>78.8</v>
      </c>
      <c r="W58" s="146">
        <v>44400</v>
      </c>
      <c r="X58" s="147">
        <v>57900</v>
      </c>
      <c r="Y58" s="148">
        <v>76.7</v>
      </c>
      <c r="Z58" s="146">
        <v>44000</v>
      </c>
      <c r="AA58" s="147">
        <v>60000</v>
      </c>
      <c r="AB58" s="148">
        <v>73.3</v>
      </c>
      <c r="AC58" s="146">
        <v>41500</v>
      </c>
      <c r="AD58" s="147">
        <v>58900</v>
      </c>
      <c r="AE58" s="148">
        <v>70.5</v>
      </c>
      <c r="AF58" s="146">
        <v>44500</v>
      </c>
      <c r="AG58" s="147">
        <v>59900</v>
      </c>
      <c r="AH58" s="148">
        <v>74.2</v>
      </c>
      <c r="AI58" s="146">
        <v>49200</v>
      </c>
      <c r="AJ58" s="147">
        <v>60300</v>
      </c>
      <c r="AK58" s="148">
        <v>81.5</v>
      </c>
      <c r="AL58" s="146">
        <v>45500</v>
      </c>
      <c r="AM58" s="147">
        <v>59000</v>
      </c>
      <c r="AN58" s="148">
        <v>77.099999999999994</v>
      </c>
      <c r="AO58" s="146">
        <v>52400</v>
      </c>
      <c r="AP58" s="541">
        <v>62000</v>
      </c>
      <c r="AQ58" s="546">
        <v>84.5</v>
      </c>
      <c r="AR58" s="549">
        <v>45400</v>
      </c>
      <c r="AS58" s="550">
        <v>63100</v>
      </c>
      <c r="AT58" s="551">
        <v>71.900000000000006</v>
      </c>
    </row>
    <row r="59" spans="1:46" x14ac:dyDescent="0.25">
      <c r="A59" s="145" t="s">
        <v>40</v>
      </c>
      <c r="B59" s="146">
        <v>119600</v>
      </c>
      <c r="C59" s="147">
        <v>190500</v>
      </c>
      <c r="D59" s="148">
        <v>62.8</v>
      </c>
      <c r="E59" s="146">
        <v>124800</v>
      </c>
      <c r="F59" s="147">
        <v>194500</v>
      </c>
      <c r="G59" s="148">
        <v>64.2</v>
      </c>
      <c r="H59" s="146">
        <v>125600</v>
      </c>
      <c r="I59" s="147">
        <v>196100</v>
      </c>
      <c r="J59" s="148">
        <v>64</v>
      </c>
      <c r="K59" s="146">
        <v>125500</v>
      </c>
      <c r="L59" s="147">
        <v>200800</v>
      </c>
      <c r="M59" s="148">
        <v>62.5</v>
      </c>
      <c r="N59" s="146">
        <v>127800</v>
      </c>
      <c r="O59" s="147">
        <v>200000</v>
      </c>
      <c r="P59" s="148">
        <v>63.9</v>
      </c>
      <c r="Q59" s="146">
        <v>116100</v>
      </c>
      <c r="R59" s="147">
        <v>203400</v>
      </c>
      <c r="S59" s="148">
        <v>57.1</v>
      </c>
      <c r="T59" s="146">
        <v>114500</v>
      </c>
      <c r="U59" s="147">
        <v>206800</v>
      </c>
      <c r="V59" s="148">
        <v>55.4</v>
      </c>
      <c r="W59" s="146">
        <v>123900</v>
      </c>
      <c r="X59" s="147">
        <v>209800</v>
      </c>
      <c r="Y59" s="148">
        <v>59</v>
      </c>
      <c r="Z59" s="146">
        <v>126000</v>
      </c>
      <c r="AA59" s="147">
        <v>211800</v>
      </c>
      <c r="AB59" s="148">
        <v>59.5</v>
      </c>
      <c r="AC59" s="146">
        <v>124500</v>
      </c>
      <c r="AD59" s="147">
        <v>214200</v>
      </c>
      <c r="AE59" s="148">
        <v>58.1</v>
      </c>
      <c r="AF59" s="146">
        <v>135400</v>
      </c>
      <c r="AG59" s="147">
        <v>215500</v>
      </c>
      <c r="AH59" s="148">
        <v>62.8</v>
      </c>
      <c r="AI59" s="146">
        <v>139300</v>
      </c>
      <c r="AJ59" s="147">
        <v>216900</v>
      </c>
      <c r="AK59" s="148">
        <v>64.2</v>
      </c>
      <c r="AL59" s="146">
        <v>136800</v>
      </c>
      <c r="AM59" s="147">
        <v>218500</v>
      </c>
      <c r="AN59" s="148">
        <v>62.6</v>
      </c>
      <c r="AO59" s="146">
        <v>129300</v>
      </c>
      <c r="AP59" s="541">
        <v>225100</v>
      </c>
      <c r="AQ59" s="546">
        <v>57.4</v>
      </c>
      <c r="AR59" s="549">
        <v>142200</v>
      </c>
      <c r="AS59" s="550">
        <v>224600</v>
      </c>
      <c r="AT59" s="551">
        <v>63.3</v>
      </c>
    </row>
    <row r="60" spans="1:46" x14ac:dyDescent="0.25">
      <c r="A60" s="145" t="s">
        <v>9</v>
      </c>
      <c r="B60" s="146">
        <v>55600</v>
      </c>
      <c r="C60" s="147">
        <v>78100</v>
      </c>
      <c r="D60" s="148">
        <v>71.2</v>
      </c>
      <c r="E60" s="146">
        <v>58000</v>
      </c>
      <c r="F60" s="147">
        <v>78600</v>
      </c>
      <c r="G60" s="148">
        <v>73.8</v>
      </c>
      <c r="H60" s="146">
        <v>58100</v>
      </c>
      <c r="I60" s="147">
        <v>78600</v>
      </c>
      <c r="J60" s="148">
        <v>74</v>
      </c>
      <c r="K60" s="146">
        <v>59800</v>
      </c>
      <c r="L60" s="147">
        <v>79300</v>
      </c>
      <c r="M60" s="148">
        <v>75.400000000000006</v>
      </c>
      <c r="N60" s="146">
        <v>60800</v>
      </c>
      <c r="O60" s="147">
        <v>80700</v>
      </c>
      <c r="P60" s="148">
        <v>75.400000000000006</v>
      </c>
      <c r="Q60" s="146">
        <v>58400</v>
      </c>
      <c r="R60" s="147">
        <v>79700</v>
      </c>
      <c r="S60" s="148">
        <v>73.3</v>
      </c>
      <c r="T60" s="146">
        <v>55200</v>
      </c>
      <c r="U60" s="147">
        <v>78100</v>
      </c>
      <c r="V60" s="148">
        <v>70.7</v>
      </c>
      <c r="W60" s="146">
        <v>55500</v>
      </c>
      <c r="X60" s="147">
        <v>78400</v>
      </c>
      <c r="Y60" s="148">
        <v>70.8</v>
      </c>
      <c r="Z60" s="146">
        <v>57700</v>
      </c>
      <c r="AA60" s="147">
        <v>78000</v>
      </c>
      <c r="AB60" s="148">
        <v>74.099999999999994</v>
      </c>
      <c r="AC60" s="146">
        <v>59300</v>
      </c>
      <c r="AD60" s="147">
        <v>77500</v>
      </c>
      <c r="AE60" s="148">
        <v>76.5</v>
      </c>
      <c r="AF60" s="146">
        <v>56100</v>
      </c>
      <c r="AG60" s="147">
        <v>78900</v>
      </c>
      <c r="AH60" s="148">
        <v>71.099999999999994</v>
      </c>
      <c r="AI60" s="146">
        <v>53600</v>
      </c>
      <c r="AJ60" s="147">
        <v>77200</v>
      </c>
      <c r="AK60" s="148">
        <v>69.400000000000006</v>
      </c>
      <c r="AL60" s="146">
        <v>50100</v>
      </c>
      <c r="AM60" s="147">
        <v>77600</v>
      </c>
      <c r="AN60" s="148">
        <v>64.5</v>
      </c>
      <c r="AO60" s="146">
        <v>57300</v>
      </c>
      <c r="AP60" s="541">
        <v>78800</v>
      </c>
      <c r="AQ60" s="546">
        <v>72.8</v>
      </c>
      <c r="AR60" s="549">
        <v>62700</v>
      </c>
      <c r="AS60" s="550">
        <v>79400</v>
      </c>
      <c r="AT60" s="551">
        <v>79</v>
      </c>
    </row>
    <row r="61" spans="1:46" x14ac:dyDescent="0.25">
      <c r="A61" s="145" t="s">
        <v>55</v>
      </c>
      <c r="B61" s="146">
        <v>27100</v>
      </c>
      <c r="C61" s="147">
        <v>36200</v>
      </c>
      <c r="D61" s="148">
        <v>74.900000000000006</v>
      </c>
      <c r="E61" s="146">
        <v>27200</v>
      </c>
      <c r="F61" s="147">
        <v>35700</v>
      </c>
      <c r="G61" s="148">
        <v>76.2</v>
      </c>
      <c r="H61" s="146">
        <v>28100</v>
      </c>
      <c r="I61" s="147">
        <v>35400</v>
      </c>
      <c r="J61" s="148">
        <v>79.400000000000006</v>
      </c>
      <c r="K61" s="146">
        <v>27800</v>
      </c>
      <c r="L61" s="147">
        <v>35300</v>
      </c>
      <c r="M61" s="148">
        <v>78.8</v>
      </c>
      <c r="N61" s="146">
        <v>26400</v>
      </c>
      <c r="O61" s="147">
        <v>35400</v>
      </c>
      <c r="P61" s="148">
        <v>74.5</v>
      </c>
      <c r="Q61" s="146">
        <v>24100</v>
      </c>
      <c r="R61" s="147">
        <v>34600</v>
      </c>
      <c r="S61" s="148">
        <v>69.7</v>
      </c>
      <c r="T61" s="146">
        <v>25400</v>
      </c>
      <c r="U61" s="147">
        <v>34400</v>
      </c>
      <c r="V61" s="148">
        <v>73.900000000000006</v>
      </c>
      <c r="W61" s="146">
        <v>27500</v>
      </c>
      <c r="X61" s="147">
        <v>35600</v>
      </c>
      <c r="Y61" s="148">
        <v>77.2</v>
      </c>
      <c r="Z61" s="146">
        <v>25800</v>
      </c>
      <c r="AA61" s="147">
        <v>34800</v>
      </c>
      <c r="AB61" s="148">
        <v>74.099999999999994</v>
      </c>
      <c r="AC61" s="146">
        <v>25600</v>
      </c>
      <c r="AD61" s="147">
        <v>34700</v>
      </c>
      <c r="AE61" s="148">
        <v>73.8</v>
      </c>
      <c r="AF61" s="146">
        <v>28500</v>
      </c>
      <c r="AG61" s="147">
        <v>33100</v>
      </c>
      <c r="AH61" s="148">
        <v>86</v>
      </c>
      <c r="AI61" s="146">
        <v>24900</v>
      </c>
      <c r="AJ61" s="147">
        <v>33500</v>
      </c>
      <c r="AK61" s="148">
        <v>74.2</v>
      </c>
      <c r="AL61" s="146">
        <v>25500</v>
      </c>
      <c r="AM61" s="147">
        <v>32800</v>
      </c>
      <c r="AN61" s="148">
        <v>77.599999999999994</v>
      </c>
      <c r="AO61" s="146">
        <v>24100</v>
      </c>
      <c r="AP61" s="541">
        <v>33900</v>
      </c>
      <c r="AQ61" s="546">
        <v>71</v>
      </c>
      <c r="AR61" s="549">
        <v>24900</v>
      </c>
      <c r="AS61" s="550">
        <v>32400</v>
      </c>
      <c r="AT61" s="551">
        <v>77</v>
      </c>
    </row>
    <row r="62" spans="1:46" x14ac:dyDescent="0.25">
      <c r="A62" s="145" t="s">
        <v>4</v>
      </c>
      <c r="B62" s="146">
        <v>40800</v>
      </c>
      <c r="C62" s="147">
        <v>52900</v>
      </c>
      <c r="D62" s="148">
        <v>77.2</v>
      </c>
      <c r="E62" s="146">
        <v>39600</v>
      </c>
      <c r="F62" s="147">
        <v>53300</v>
      </c>
      <c r="G62" s="148">
        <v>74.2</v>
      </c>
      <c r="H62" s="146">
        <v>42200</v>
      </c>
      <c r="I62" s="147">
        <v>54300</v>
      </c>
      <c r="J62" s="148">
        <v>77.8</v>
      </c>
      <c r="K62" s="146">
        <v>44400</v>
      </c>
      <c r="L62" s="147">
        <v>55600</v>
      </c>
      <c r="M62" s="148">
        <v>79.8</v>
      </c>
      <c r="N62" s="146">
        <v>39500</v>
      </c>
      <c r="O62" s="147">
        <v>57100</v>
      </c>
      <c r="P62" s="148">
        <v>69.2</v>
      </c>
      <c r="Q62" s="146">
        <v>40900</v>
      </c>
      <c r="R62" s="147">
        <v>56600</v>
      </c>
      <c r="S62" s="148">
        <v>72.2</v>
      </c>
      <c r="T62" s="146">
        <v>41600</v>
      </c>
      <c r="U62" s="147">
        <v>57500</v>
      </c>
      <c r="V62" s="148">
        <v>72.3</v>
      </c>
      <c r="W62" s="146">
        <v>39800</v>
      </c>
      <c r="X62" s="147">
        <v>54800</v>
      </c>
      <c r="Y62" s="148">
        <v>72.7</v>
      </c>
      <c r="Z62" s="146">
        <v>44900</v>
      </c>
      <c r="AA62" s="147">
        <v>54600</v>
      </c>
      <c r="AB62" s="148">
        <v>82.3</v>
      </c>
      <c r="AC62" s="146">
        <v>43100</v>
      </c>
      <c r="AD62" s="147">
        <v>56100</v>
      </c>
      <c r="AE62" s="148">
        <v>76.900000000000006</v>
      </c>
      <c r="AF62" s="146">
        <v>42000</v>
      </c>
      <c r="AG62" s="147">
        <v>54900</v>
      </c>
      <c r="AH62" s="148">
        <v>76.599999999999994</v>
      </c>
      <c r="AI62" s="146">
        <v>38900</v>
      </c>
      <c r="AJ62" s="147">
        <v>54300</v>
      </c>
      <c r="AK62" s="148">
        <v>71.7</v>
      </c>
      <c r="AL62" s="146">
        <v>39000</v>
      </c>
      <c r="AM62" s="147">
        <v>52200</v>
      </c>
      <c r="AN62" s="148">
        <v>74.8</v>
      </c>
      <c r="AO62" s="146">
        <v>41900</v>
      </c>
      <c r="AP62" s="541">
        <v>51900</v>
      </c>
      <c r="AQ62" s="546">
        <v>80.7</v>
      </c>
      <c r="AR62" s="549">
        <v>42600</v>
      </c>
      <c r="AS62" s="550">
        <v>51600</v>
      </c>
      <c r="AT62" s="551">
        <v>82.5</v>
      </c>
    </row>
    <row r="63" spans="1:46" x14ac:dyDescent="0.25">
      <c r="A63" s="145" t="s">
        <v>10</v>
      </c>
      <c r="B63" s="146">
        <v>45300</v>
      </c>
      <c r="C63" s="147">
        <v>57900</v>
      </c>
      <c r="D63" s="148">
        <v>78.099999999999994</v>
      </c>
      <c r="E63" s="146">
        <v>45400</v>
      </c>
      <c r="F63" s="147">
        <v>58100</v>
      </c>
      <c r="G63" s="148">
        <v>78.2</v>
      </c>
      <c r="H63" s="146">
        <v>45500</v>
      </c>
      <c r="I63" s="147">
        <v>58300</v>
      </c>
      <c r="J63" s="148">
        <v>78.099999999999994</v>
      </c>
      <c r="K63" s="146">
        <v>48100</v>
      </c>
      <c r="L63" s="147">
        <v>58700</v>
      </c>
      <c r="M63" s="148">
        <v>82.1</v>
      </c>
      <c r="N63" s="146">
        <v>47200</v>
      </c>
      <c r="O63" s="147">
        <v>60600</v>
      </c>
      <c r="P63" s="148">
        <v>78</v>
      </c>
      <c r="Q63" s="146">
        <v>44100</v>
      </c>
      <c r="R63" s="147">
        <v>61600</v>
      </c>
      <c r="S63" s="148">
        <v>71.7</v>
      </c>
      <c r="T63" s="146">
        <v>43900</v>
      </c>
      <c r="U63" s="147">
        <v>61600</v>
      </c>
      <c r="V63" s="148">
        <v>71.3</v>
      </c>
      <c r="W63" s="146">
        <v>42000</v>
      </c>
      <c r="X63" s="147">
        <v>62000</v>
      </c>
      <c r="Y63" s="148">
        <v>67.7</v>
      </c>
      <c r="Z63" s="146">
        <v>51200</v>
      </c>
      <c r="AA63" s="147">
        <v>62100</v>
      </c>
      <c r="AB63" s="148">
        <v>82.3</v>
      </c>
      <c r="AC63" s="146">
        <v>47100</v>
      </c>
      <c r="AD63" s="147">
        <v>60900</v>
      </c>
      <c r="AE63" s="148">
        <v>77.3</v>
      </c>
      <c r="AF63" s="146">
        <v>48000</v>
      </c>
      <c r="AG63" s="147">
        <v>60400</v>
      </c>
      <c r="AH63" s="148">
        <v>79.5</v>
      </c>
      <c r="AI63" s="146">
        <v>51900</v>
      </c>
      <c r="AJ63" s="147">
        <v>61700</v>
      </c>
      <c r="AK63" s="148">
        <v>84.1</v>
      </c>
      <c r="AL63" s="146">
        <v>49500</v>
      </c>
      <c r="AM63" s="147">
        <v>61500</v>
      </c>
      <c r="AN63" s="148">
        <v>80.5</v>
      </c>
      <c r="AO63" s="146">
        <v>53300</v>
      </c>
      <c r="AP63" s="541">
        <v>63000</v>
      </c>
      <c r="AQ63" s="546">
        <v>84.6</v>
      </c>
      <c r="AR63" s="549">
        <v>53000</v>
      </c>
      <c r="AS63" s="550">
        <v>64900</v>
      </c>
      <c r="AT63" s="551">
        <v>81.599999999999994</v>
      </c>
    </row>
    <row r="64" spans="1:46" x14ac:dyDescent="0.25">
      <c r="A64" s="145" t="s">
        <v>47</v>
      </c>
      <c r="B64" s="146">
        <v>53700</v>
      </c>
      <c r="C64" s="147">
        <v>68800</v>
      </c>
      <c r="D64" s="148">
        <v>78.099999999999994</v>
      </c>
      <c r="E64" s="146">
        <v>51500</v>
      </c>
      <c r="F64" s="147">
        <v>69800</v>
      </c>
      <c r="G64" s="148">
        <v>73.900000000000006</v>
      </c>
      <c r="H64" s="146">
        <v>57200</v>
      </c>
      <c r="I64" s="147">
        <v>69200</v>
      </c>
      <c r="J64" s="148">
        <v>82.6</v>
      </c>
      <c r="K64" s="146">
        <v>52700</v>
      </c>
      <c r="L64" s="147">
        <v>69700</v>
      </c>
      <c r="M64" s="148">
        <v>75.7</v>
      </c>
      <c r="N64" s="146">
        <v>53400</v>
      </c>
      <c r="O64" s="147">
        <v>69600</v>
      </c>
      <c r="P64" s="148">
        <v>76.8</v>
      </c>
      <c r="Q64" s="146">
        <v>53200</v>
      </c>
      <c r="R64" s="147">
        <v>68600</v>
      </c>
      <c r="S64" s="148">
        <v>77.400000000000006</v>
      </c>
      <c r="T64" s="146">
        <v>54300</v>
      </c>
      <c r="U64" s="147">
        <v>70500</v>
      </c>
      <c r="V64" s="148">
        <v>76.900000000000006</v>
      </c>
      <c r="W64" s="146">
        <v>50400</v>
      </c>
      <c r="X64" s="147">
        <v>70100</v>
      </c>
      <c r="Y64" s="148">
        <v>71.900000000000006</v>
      </c>
      <c r="Z64" s="146">
        <v>49900</v>
      </c>
      <c r="AA64" s="147">
        <v>68800</v>
      </c>
      <c r="AB64" s="148">
        <v>72.599999999999994</v>
      </c>
      <c r="AC64" s="146">
        <v>50900</v>
      </c>
      <c r="AD64" s="147">
        <v>68700</v>
      </c>
      <c r="AE64" s="148">
        <v>74.099999999999994</v>
      </c>
      <c r="AF64" s="146">
        <v>54100</v>
      </c>
      <c r="AG64" s="147">
        <v>68000</v>
      </c>
      <c r="AH64" s="148">
        <v>79.5</v>
      </c>
      <c r="AI64" s="146">
        <v>55000</v>
      </c>
      <c r="AJ64" s="147">
        <v>69900</v>
      </c>
      <c r="AK64" s="148">
        <v>78.7</v>
      </c>
      <c r="AL64" s="146">
        <v>55600</v>
      </c>
      <c r="AM64" s="147">
        <v>70100</v>
      </c>
      <c r="AN64" s="148">
        <v>79.3</v>
      </c>
      <c r="AO64" s="146">
        <v>55600</v>
      </c>
      <c r="AP64" s="541">
        <v>68800</v>
      </c>
      <c r="AQ64" s="546">
        <v>80.8</v>
      </c>
      <c r="AR64" s="549">
        <v>53400</v>
      </c>
      <c r="AS64" s="550">
        <v>68300</v>
      </c>
      <c r="AT64" s="551">
        <v>78.2</v>
      </c>
    </row>
    <row r="65" spans="1:46" x14ac:dyDescent="0.25">
      <c r="A65" s="145" t="s">
        <v>28</v>
      </c>
      <c r="B65" s="146">
        <v>115700</v>
      </c>
      <c r="C65" s="147">
        <v>179200</v>
      </c>
      <c r="D65" s="148">
        <v>64.599999999999994</v>
      </c>
      <c r="E65" s="146">
        <v>116800</v>
      </c>
      <c r="F65" s="147">
        <v>180600</v>
      </c>
      <c r="G65" s="148">
        <v>64.7</v>
      </c>
      <c r="H65" s="146">
        <v>119600</v>
      </c>
      <c r="I65" s="147">
        <v>183200</v>
      </c>
      <c r="J65" s="148">
        <v>65.3</v>
      </c>
      <c r="K65" s="146">
        <v>119400</v>
      </c>
      <c r="L65" s="147">
        <v>185600</v>
      </c>
      <c r="M65" s="148">
        <v>64.3</v>
      </c>
      <c r="N65" s="146">
        <v>115500</v>
      </c>
      <c r="O65" s="147">
        <v>187600</v>
      </c>
      <c r="P65" s="148">
        <v>61.6</v>
      </c>
      <c r="Q65" s="146">
        <v>113700</v>
      </c>
      <c r="R65" s="147">
        <v>190400</v>
      </c>
      <c r="S65" s="148">
        <v>59.7</v>
      </c>
      <c r="T65" s="146">
        <v>115500</v>
      </c>
      <c r="U65" s="147">
        <v>192400</v>
      </c>
      <c r="V65" s="148">
        <v>60</v>
      </c>
      <c r="W65" s="146">
        <v>125100</v>
      </c>
      <c r="X65" s="147">
        <v>194400</v>
      </c>
      <c r="Y65" s="148">
        <v>64.3</v>
      </c>
      <c r="Z65" s="146">
        <v>127900</v>
      </c>
      <c r="AA65" s="147">
        <v>195700</v>
      </c>
      <c r="AB65" s="148">
        <v>65.400000000000006</v>
      </c>
      <c r="AC65" s="146">
        <v>127300</v>
      </c>
      <c r="AD65" s="147">
        <v>196600</v>
      </c>
      <c r="AE65" s="148">
        <v>64.8</v>
      </c>
      <c r="AF65" s="146">
        <v>124000</v>
      </c>
      <c r="AG65" s="147">
        <v>196500</v>
      </c>
      <c r="AH65" s="148">
        <v>63.1</v>
      </c>
      <c r="AI65" s="146">
        <v>132400</v>
      </c>
      <c r="AJ65" s="147">
        <v>197700</v>
      </c>
      <c r="AK65" s="148">
        <v>66.900000000000006</v>
      </c>
      <c r="AL65" s="146">
        <v>122500</v>
      </c>
      <c r="AM65" s="147">
        <v>199800</v>
      </c>
      <c r="AN65" s="148">
        <v>61.3</v>
      </c>
      <c r="AO65" s="146">
        <v>129500</v>
      </c>
      <c r="AP65" s="541">
        <v>201200</v>
      </c>
      <c r="AQ65" s="546">
        <v>64.3</v>
      </c>
      <c r="AR65" s="549">
        <v>139500</v>
      </c>
      <c r="AS65" s="550">
        <v>202100</v>
      </c>
      <c r="AT65" s="551">
        <v>69</v>
      </c>
    </row>
    <row r="66" spans="1:46" x14ac:dyDescent="0.25">
      <c r="A66" s="145" t="s">
        <v>14</v>
      </c>
      <c r="B66" s="146">
        <v>135700</v>
      </c>
      <c r="C66" s="147">
        <v>176700</v>
      </c>
      <c r="D66" s="148">
        <v>76.8</v>
      </c>
      <c r="E66" s="146">
        <v>139100</v>
      </c>
      <c r="F66" s="147">
        <v>179100</v>
      </c>
      <c r="G66" s="148">
        <v>77.7</v>
      </c>
      <c r="H66" s="146">
        <v>136400</v>
      </c>
      <c r="I66" s="147">
        <v>180800</v>
      </c>
      <c r="J66" s="148">
        <v>75.5</v>
      </c>
      <c r="K66" s="146">
        <v>137700</v>
      </c>
      <c r="L66" s="147">
        <v>181900</v>
      </c>
      <c r="M66" s="148">
        <v>75.7</v>
      </c>
      <c r="N66" s="146">
        <v>138600</v>
      </c>
      <c r="O66" s="147">
        <v>184000</v>
      </c>
      <c r="P66" s="148">
        <v>75.3</v>
      </c>
      <c r="Q66" s="146">
        <v>139200</v>
      </c>
      <c r="R66" s="147">
        <v>184400</v>
      </c>
      <c r="S66" s="148">
        <v>75.400000000000006</v>
      </c>
      <c r="T66" s="146">
        <v>141400</v>
      </c>
      <c r="U66" s="147">
        <v>184000</v>
      </c>
      <c r="V66" s="148">
        <v>76.8</v>
      </c>
      <c r="W66" s="146">
        <v>138600</v>
      </c>
      <c r="X66" s="147">
        <v>185100</v>
      </c>
      <c r="Y66" s="148">
        <v>74.900000000000006</v>
      </c>
      <c r="Z66" s="146">
        <v>139900</v>
      </c>
      <c r="AA66" s="147">
        <v>185000</v>
      </c>
      <c r="AB66" s="148">
        <v>75.599999999999994</v>
      </c>
      <c r="AC66" s="146">
        <v>143200</v>
      </c>
      <c r="AD66" s="147">
        <v>184200</v>
      </c>
      <c r="AE66" s="148">
        <v>77.7</v>
      </c>
      <c r="AF66" s="146">
        <v>142800</v>
      </c>
      <c r="AG66" s="147">
        <v>183300</v>
      </c>
      <c r="AH66" s="148">
        <v>77.900000000000006</v>
      </c>
      <c r="AI66" s="146">
        <v>146800</v>
      </c>
      <c r="AJ66" s="147">
        <v>183000</v>
      </c>
      <c r="AK66" s="148">
        <v>80.2</v>
      </c>
      <c r="AL66" s="146">
        <v>145400</v>
      </c>
      <c r="AM66" s="147">
        <v>182700</v>
      </c>
      <c r="AN66" s="148">
        <v>79.599999999999994</v>
      </c>
      <c r="AO66" s="146">
        <v>143800</v>
      </c>
      <c r="AP66" s="541">
        <v>184700</v>
      </c>
      <c r="AQ66" s="546">
        <v>77.900000000000006</v>
      </c>
      <c r="AR66" s="549">
        <v>150600</v>
      </c>
      <c r="AS66" s="550">
        <v>182900</v>
      </c>
      <c r="AT66" s="551">
        <v>82.3</v>
      </c>
    </row>
    <row r="67" spans="1:46" x14ac:dyDescent="0.25">
      <c r="A67" s="145" t="s">
        <v>25</v>
      </c>
      <c r="B67" s="146">
        <v>93700</v>
      </c>
      <c r="C67" s="147">
        <v>124100</v>
      </c>
      <c r="D67" s="148">
        <v>75.5</v>
      </c>
      <c r="E67" s="146">
        <v>94000</v>
      </c>
      <c r="F67" s="147">
        <v>125000</v>
      </c>
      <c r="G67" s="148">
        <v>75.2</v>
      </c>
      <c r="H67" s="146">
        <v>96900</v>
      </c>
      <c r="I67" s="147">
        <v>125900</v>
      </c>
      <c r="J67" s="148">
        <v>77</v>
      </c>
      <c r="K67" s="146">
        <v>92700</v>
      </c>
      <c r="L67" s="147">
        <v>126100</v>
      </c>
      <c r="M67" s="148">
        <v>73.5</v>
      </c>
      <c r="N67" s="146">
        <v>92000</v>
      </c>
      <c r="O67" s="147">
        <v>127400</v>
      </c>
      <c r="P67" s="148">
        <v>72.2</v>
      </c>
      <c r="Q67" s="146">
        <v>84400</v>
      </c>
      <c r="R67" s="147">
        <v>127300</v>
      </c>
      <c r="S67" s="148">
        <v>66.3</v>
      </c>
      <c r="T67" s="146">
        <v>86000</v>
      </c>
      <c r="U67" s="147">
        <v>126100</v>
      </c>
      <c r="V67" s="148">
        <v>68.2</v>
      </c>
      <c r="W67" s="146">
        <v>90500</v>
      </c>
      <c r="X67" s="147">
        <v>126800</v>
      </c>
      <c r="Y67" s="148">
        <v>71.400000000000006</v>
      </c>
      <c r="Z67" s="146">
        <v>91800</v>
      </c>
      <c r="AA67" s="147">
        <v>127200</v>
      </c>
      <c r="AB67" s="148">
        <v>72.2</v>
      </c>
      <c r="AC67" s="146">
        <v>91900</v>
      </c>
      <c r="AD67" s="147">
        <v>127500</v>
      </c>
      <c r="AE67" s="148">
        <v>72.099999999999994</v>
      </c>
      <c r="AF67" s="146">
        <v>90900</v>
      </c>
      <c r="AG67" s="147">
        <v>126100</v>
      </c>
      <c r="AH67" s="148">
        <v>72.099999999999994</v>
      </c>
      <c r="AI67" s="146">
        <v>91500</v>
      </c>
      <c r="AJ67" s="147">
        <v>126300</v>
      </c>
      <c r="AK67" s="148">
        <v>72.5</v>
      </c>
      <c r="AL67" s="146">
        <v>94600</v>
      </c>
      <c r="AM67" s="147">
        <v>128300</v>
      </c>
      <c r="AN67" s="148">
        <v>73.8</v>
      </c>
      <c r="AO67" s="146">
        <v>98900</v>
      </c>
      <c r="AP67" s="541">
        <v>128200</v>
      </c>
      <c r="AQ67" s="546">
        <v>77.099999999999994</v>
      </c>
      <c r="AR67" s="549">
        <v>96600</v>
      </c>
      <c r="AS67" s="550">
        <v>126200</v>
      </c>
      <c r="AT67" s="551">
        <v>76.5</v>
      </c>
    </row>
    <row r="68" spans="1:46" x14ac:dyDescent="0.25">
      <c r="A68" s="145" t="s">
        <v>36</v>
      </c>
      <c r="B68" s="146">
        <v>44200</v>
      </c>
      <c r="C68" s="147">
        <v>56200</v>
      </c>
      <c r="D68" s="148">
        <v>78.8</v>
      </c>
      <c r="E68" s="146">
        <v>45400</v>
      </c>
      <c r="F68" s="147">
        <v>57000</v>
      </c>
      <c r="G68" s="148">
        <v>79.599999999999994</v>
      </c>
      <c r="H68" s="146">
        <v>46000</v>
      </c>
      <c r="I68" s="147">
        <v>57900</v>
      </c>
      <c r="J68" s="148">
        <v>79.400000000000006</v>
      </c>
      <c r="K68" s="146">
        <v>43800</v>
      </c>
      <c r="L68" s="147">
        <v>57500</v>
      </c>
      <c r="M68" s="148">
        <v>76.099999999999994</v>
      </c>
      <c r="N68" s="146">
        <v>45900</v>
      </c>
      <c r="O68" s="147">
        <v>58600</v>
      </c>
      <c r="P68" s="148">
        <v>78.3</v>
      </c>
      <c r="Q68" s="146">
        <v>47500</v>
      </c>
      <c r="R68" s="147">
        <v>59800</v>
      </c>
      <c r="S68" s="148">
        <v>79.5</v>
      </c>
      <c r="T68" s="146">
        <v>47900</v>
      </c>
      <c r="U68" s="147">
        <v>62000</v>
      </c>
      <c r="V68" s="148">
        <v>77.3</v>
      </c>
      <c r="W68" s="146">
        <v>45900</v>
      </c>
      <c r="X68" s="147">
        <v>60300</v>
      </c>
      <c r="Y68" s="148">
        <v>76.2</v>
      </c>
      <c r="Z68" s="146">
        <v>42800</v>
      </c>
      <c r="AA68" s="147">
        <v>59900</v>
      </c>
      <c r="AB68" s="148">
        <v>71.400000000000006</v>
      </c>
      <c r="AC68" s="146">
        <v>47900</v>
      </c>
      <c r="AD68" s="147">
        <v>60600</v>
      </c>
      <c r="AE68" s="148">
        <v>79.099999999999994</v>
      </c>
      <c r="AF68" s="146">
        <v>49500</v>
      </c>
      <c r="AG68" s="147">
        <v>61000</v>
      </c>
      <c r="AH68" s="148">
        <v>81.099999999999994</v>
      </c>
      <c r="AI68" s="146">
        <v>45900</v>
      </c>
      <c r="AJ68" s="147">
        <v>62200</v>
      </c>
      <c r="AK68" s="148">
        <v>73.8</v>
      </c>
      <c r="AL68" s="146">
        <v>48500</v>
      </c>
      <c r="AM68" s="147">
        <v>60600</v>
      </c>
      <c r="AN68" s="148">
        <v>80</v>
      </c>
      <c r="AO68" s="146">
        <v>50900</v>
      </c>
      <c r="AP68" s="541">
        <v>64300</v>
      </c>
      <c r="AQ68" s="546">
        <v>79.2</v>
      </c>
      <c r="AR68" s="549">
        <v>51300</v>
      </c>
      <c r="AS68" s="550">
        <v>62200</v>
      </c>
      <c r="AT68" s="551">
        <v>82.4</v>
      </c>
    </row>
    <row r="69" spans="1:46" x14ac:dyDescent="0.25">
      <c r="A69" s="145" t="s">
        <v>60</v>
      </c>
      <c r="B69" s="146">
        <v>36100</v>
      </c>
      <c r="C69" s="147">
        <v>48400</v>
      </c>
      <c r="D69" s="148">
        <v>74.5</v>
      </c>
      <c r="E69" s="146">
        <v>36500</v>
      </c>
      <c r="F69" s="147">
        <v>49100</v>
      </c>
      <c r="G69" s="148">
        <v>74.3</v>
      </c>
      <c r="H69" s="146">
        <v>38800</v>
      </c>
      <c r="I69" s="147">
        <v>51300</v>
      </c>
      <c r="J69" s="148">
        <v>75.7</v>
      </c>
      <c r="K69" s="146">
        <v>39100</v>
      </c>
      <c r="L69" s="147">
        <v>52400</v>
      </c>
      <c r="M69" s="148">
        <v>74.599999999999994</v>
      </c>
      <c r="N69" s="146">
        <v>38300</v>
      </c>
      <c r="O69" s="147">
        <v>51900</v>
      </c>
      <c r="P69" s="148">
        <v>73.7</v>
      </c>
      <c r="Q69" s="146">
        <v>39200</v>
      </c>
      <c r="R69" s="147">
        <v>52600</v>
      </c>
      <c r="S69" s="148">
        <v>74.5</v>
      </c>
      <c r="T69" s="146">
        <v>40600</v>
      </c>
      <c r="U69" s="147">
        <v>52200</v>
      </c>
      <c r="V69" s="148">
        <v>77.8</v>
      </c>
      <c r="W69" s="146">
        <v>41900</v>
      </c>
      <c r="X69" s="147">
        <v>53300</v>
      </c>
      <c r="Y69" s="148">
        <v>78.5</v>
      </c>
      <c r="Z69" s="146">
        <v>34400</v>
      </c>
      <c r="AA69" s="147">
        <v>51700</v>
      </c>
      <c r="AB69" s="148">
        <v>66.5</v>
      </c>
      <c r="AC69" s="146">
        <v>37400</v>
      </c>
      <c r="AD69" s="147">
        <v>52000</v>
      </c>
      <c r="AE69" s="148">
        <v>71.900000000000006</v>
      </c>
      <c r="AF69" s="146">
        <v>39800</v>
      </c>
      <c r="AG69" s="147">
        <v>53100</v>
      </c>
      <c r="AH69" s="148">
        <v>75</v>
      </c>
      <c r="AI69" s="146">
        <v>39600</v>
      </c>
      <c r="AJ69" s="147">
        <v>52700</v>
      </c>
      <c r="AK69" s="148">
        <v>75.2</v>
      </c>
      <c r="AL69" s="146">
        <v>39200</v>
      </c>
      <c r="AM69" s="147">
        <v>53800</v>
      </c>
      <c r="AN69" s="148">
        <v>73</v>
      </c>
      <c r="AO69" s="146">
        <v>42000</v>
      </c>
      <c r="AP69" s="541">
        <v>55000</v>
      </c>
      <c r="AQ69" s="546">
        <v>76.3</v>
      </c>
      <c r="AR69" s="549">
        <v>43500</v>
      </c>
      <c r="AS69" s="550">
        <v>54000</v>
      </c>
      <c r="AT69" s="551">
        <v>80.599999999999994</v>
      </c>
    </row>
    <row r="70" spans="1:46" x14ac:dyDescent="0.25">
      <c r="A70" s="145" t="s">
        <v>61</v>
      </c>
      <c r="B70" s="146">
        <v>61300</v>
      </c>
      <c r="C70" s="147">
        <v>79800</v>
      </c>
      <c r="D70" s="148">
        <v>76.8</v>
      </c>
      <c r="E70" s="146">
        <v>61600</v>
      </c>
      <c r="F70" s="147">
        <v>79700</v>
      </c>
      <c r="G70" s="148">
        <v>77.2</v>
      </c>
      <c r="H70" s="146">
        <v>61700</v>
      </c>
      <c r="I70" s="147">
        <v>81500</v>
      </c>
      <c r="J70" s="148">
        <v>75.7</v>
      </c>
      <c r="K70" s="146">
        <v>62400</v>
      </c>
      <c r="L70" s="147">
        <v>83400</v>
      </c>
      <c r="M70" s="148">
        <v>74.7</v>
      </c>
      <c r="N70" s="146">
        <v>62500</v>
      </c>
      <c r="O70" s="147">
        <v>83400</v>
      </c>
      <c r="P70" s="148">
        <v>74.900000000000006</v>
      </c>
      <c r="Q70" s="146">
        <v>63500</v>
      </c>
      <c r="R70" s="147">
        <v>82600</v>
      </c>
      <c r="S70" s="148">
        <v>76.900000000000006</v>
      </c>
      <c r="T70" s="146">
        <v>62100</v>
      </c>
      <c r="U70" s="147">
        <v>83000</v>
      </c>
      <c r="V70" s="148">
        <v>74.8</v>
      </c>
      <c r="W70" s="146">
        <v>65600</v>
      </c>
      <c r="X70" s="147">
        <v>84500</v>
      </c>
      <c r="Y70" s="148">
        <v>77.599999999999994</v>
      </c>
      <c r="Z70" s="146">
        <v>62400</v>
      </c>
      <c r="AA70" s="147">
        <v>83800</v>
      </c>
      <c r="AB70" s="148">
        <v>74.5</v>
      </c>
      <c r="AC70" s="146">
        <v>64300</v>
      </c>
      <c r="AD70" s="147">
        <v>84400</v>
      </c>
      <c r="AE70" s="148">
        <v>76.2</v>
      </c>
      <c r="AF70" s="146">
        <v>66600</v>
      </c>
      <c r="AG70" s="147">
        <v>85200</v>
      </c>
      <c r="AH70" s="148">
        <v>78.099999999999994</v>
      </c>
      <c r="AI70" s="146">
        <v>62300</v>
      </c>
      <c r="AJ70" s="147">
        <v>82000</v>
      </c>
      <c r="AK70" s="148">
        <v>76.099999999999994</v>
      </c>
      <c r="AL70" s="146">
        <v>64500</v>
      </c>
      <c r="AM70" s="147">
        <v>83900</v>
      </c>
      <c r="AN70" s="148">
        <v>76.900000000000006</v>
      </c>
      <c r="AO70" s="146">
        <v>67400</v>
      </c>
      <c r="AP70" s="541">
        <v>84900</v>
      </c>
      <c r="AQ70" s="546">
        <v>79.3</v>
      </c>
      <c r="AR70" s="549">
        <v>68700</v>
      </c>
      <c r="AS70" s="550">
        <v>85700</v>
      </c>
      <c r="AT70" s="551">
        <v>80.2</v>
      </c>
    </row>
    <row r="71" spans="1:46" x14ac:dyDescent="0.25">
      <c r="A71" s="145" t="s">
        <v>20</v>
      </c>
      <c r="B71" s="146">
        <v>51800</v>
      </c>
      <c r="C71" s="147">
        <v>66100</v>
      </c>
      <c r="D71" s="148">
        <v>78.3</v>
      </c>
      <c r="E71" s="146">
        <v>51500</v>
      </c>
      <c r="F71" s="147">
        <v>67900</v>
      </c>
      <c r="G71" s="148">
        <v>75.900000000000006</v>
      </c>
      <c r="H71" s="146">
        <v>51700</v>
      </c>
      <c r="I71" s="147">
        <v>68700</v>
      </c>
      <c r="J71" s="148">
        <v>75.3</v>
      </c>
      <c r="K71" s="146">
        <v>50800</v>
      </c>
      <c r="L71" s="147">
        <v>68900</v>
      </c>
      <c r="M71" s="148">
        <v>73.8</v>
      </c>
      <c r="N71" s="146">
        <v>52200</v>
      </c>
      <c r="O71" s="147">
        <v>68000</v>
      </c>
      <c r="P71" s="148">
        <v>76.8</v>
      </c>
      <c r="Q71" s="146">
        <v>53500</v>
      </c>
      <c r="R71" s="147">
        <v>67600</v>
      </c>
      <c r="S71" s="148">
        <v>79.099999999999994</v>
      </c>
      <c r="T71" s="146">
        <v>47100</v>
      </c>
      <c r="U71" s="147">
        <v>67500</v>
      </c>
      <c r="V71" s="148">
        <v>69.900000000000006</v>
      </c>
      <c r="W71" s="146">
        <v>49600</v>
      </c>
      <c r="X71" s="147">
        <v>66100</v>
      </c>
      <c r="Y71" s="148">
        <v>75.099999999999994</v>
      </c>
      <c r="Z71" s="146">
        <v>48800</v>
      </c>
      <c r="AA71" s="147">
        <v>66900</v>
      </c>
      <c r="AB71" s="148">
        <v>73</v>
      </c>
      <c r="AC71" s="146">
        <v>49700</v>
      </c>
      <c r="AD71" s="147">
        <v>67800</v>
      </c>
      <c r="AE71" s="148">
        <v>73.3</v>
      </c>
      <c r="AF71" s="146">
        <v>47700</v>
      </c>
      <c r="AG71" s="147">
        <v>69100</v>
      </c>
      <c r="AH71" s="148">
        <v>69</v>
      </c>
      <c r="AI71" s="146">
        <v>49700</v>
      </c>
      <c r="AJ71" s="147">
        <v>66000</v>
      </c>
      <c r="AK71" s="148">
        <v>75.3</v>
      </c>
      <c r="AL71" s="146">
        <v>53700</v>
      </c>
      <c r="AM71" s="147">
        <v>67800</v>
      </c>
      <c r="AN71" s="148">
        <v>79.2</v>
      </c>
      <c r="AO71" s="146">
        <v>51500</v>
      </c>
      <c r="AP71" s="541">
        <v>66700</v>
      </c>
      <c r="AQ71" s="546">
        <v>77.2</v>
      </c>
      <c r="AR71" s="549">
        <v>51200</v>
      </c>
      <c r="AS71" s="550">
        <v>63800</v>
      </c>
      <c r="AT71" s="551">
        <v>80.2</v>
      </c>
    </row>
    <row r="72" spans="1:46" x14ac:dyDescent="0.25">
      <c r="A72" s="145" t="s">
        <v>21</v>
      </c>
      <c r="B72" s="146">
        <v>60700</v>
      </c>
      <c r="C72" s="147">
        <v>78900</v>
      </c>
      <c r="D72" s="148">
        <v>76.900000000000006</v>
      </c>
      <c r="E72" s="146">
        <v>59600</v>
      </c>
      <c r="F72" s="147">
        <v>79800</v>
      </c>
      <c r="G72" s="148">
        <v>74.8</v>
      </c>
      <c r="H72" s="146">
        <v>63900</v>
      </c>
      <c r="I72" s="147">
        <v>80900</v>
      </c>
      <c r="J72" s="148">
        <v>79</v>
      </c>
      <c r="K72" s="146">
        <v>62800</v>
      </c>
      <c r="L72" s="147">
        <v>77800</v>
      </c>
      <c r="M72" s="148">
        <v>80.7</v>
      </c>
      <c r="N72" s="146">
        <v>60800</v>
      </c>
      <c r="O72" s="147">
        <v>80400</v>
      </c>
      <c r="P72" s="148">
        <v>75.7</v>
      </c>
      <c r="Q72" s="146">
        <v>56500</v>
      </c>
      <c r="R72" s="147">
        <v>81300</v>
      </c>
      <c r="S72" s="148">
        <v>69.400000000000006</v>
      </c>
      <c r="T72" s="146">
        <v>57200</v>
      </c>
      <c r="U72" s="147">
        <v>82700</v>
      </c>
      <c r="V72" s="148">
        <v>69.2</v>
      </c>
      <c r="W72" s="146">
        <v>61400</v>
      </c>
      <c r="X72" s="147">
        <v>83200</v>
      </c>
      <c r="Y72" s="148">
        <v>73.8</v>
      </c>
      <c r="Z72" s="146">
        <v>65000</v>
      </c>
      <c r="AA72" s="147">
        <v>80900</v>
      </c>
      <c r="AB72" s="148">
        <v>80.3</v>
      </c>
      <c r="AC72" s="146">
        <v>63700</v>
      </c>
      <c r="AD72" s="147">
        <v>81200</v>
      </c>
      <c r="AE72" s="148">
        <v>78.400000000000006</v>
      </c>
      <c r="AF72" s="146">
        <v>57500</v>
      </c>
      <c r="AG72" s="147">
        <v>82000</v>
      </c>
      <c r="AH72" s="148">
        <v>70.2</v>
      </c>
      <c r="AI72" s="146">
        <v>61100</v>
      </c>
      <c r="AJ72" s="147">
        <v>81600</v>
      </c>
      <c r="AK72" s="148">
        <v>74.900000000000006</v>
      </c>
      <c r="AL72" s="146">
        <v>60300</v>
      </c>
      <c r="AM72" s="147">
        <v>80800</v>
      </c>
      <c r="AN72" s="148">
        <v>74.599999999999994</v>
      </c>
      <c r="AO72" s="146">
        <v>65500</v>
      </c>
      <c r="AP72" s="541">
        <v>78100</v>
      </c>
      <c r="AQ72" s="546">
        <v>83.9</v>
      </c>
      <c r="AR72" s="549">
        <v>63100</v>
      </c>
      <c r="AS72" s="550">
        <v>79900</v>
      </c>
      <c r="AT72" s="551">
        <v>78.900000000000006</v>
      </c>
    </row>
    <row r="73" spans="1:46" x14ac:dyDescent="0.25">
      <c r="A73" s="145" t="s">
        <v>22</v>
      </c>
      <c r="B73" s="146">
        <v>47100</v>
      </c>
      <c r="C73" s="147">
        <v>60000</v>
      </c>
      <c r="D73" s="148">
        <v>78.5</v>
      </c>
      <c r="E73" s="146">
        <v>47000</v>
      </c>
      <c r="F73" s="147">
        <v>60400</v>
      </c>
      <c r="G73" s="148">
        <v>77.8</v>
      </c>
      <c r="H73" s="146">
        <v>45700</v>
      </c>
      <c r="I73" s="147">
        <v>60500</v>
      </c>
      <c r="J73" s="148">
        <v>75.5</v>
      </c>
      <c r="K73" s="146">
        <v>47700</v>
      </c>
      <c r="L73" s="147">
        <v>63200</v>
      </c>
      <c r="M73" s="148">
        <v>75.400000000000006</v>
      </c>
      <c r="N73" s="146">
        <v>47000</v>
      </c>
      <c r="O73" s="147">
        <v>62700</v>
      </c>
      <c r="P73" s="148">
        <v>75</v>
      </c>
      <c r="Q73" s="146">
        <v>48700</v>
      </c>
      <c r="R73" s="147">
        <v>60000</v>
      </c>
      <c r="S73" s="148">
        <v>81.3</v>
      </c>
      <c r="T73" s="146">
        <v>47300</v>
      </c>
      <c r="U73" s="147">
        <v>59900</v>
      </c>
      <c r="V73" s="148">
        <v>78.900000000000006</v>
      </c>
      <c r="W73" s="146">
        <v>43100</v>
      </c>
      <c r="X73" s="147">
        <v>61800</v>
      </c>
      <c r="Y73" s="148">
        <v>69.8</v>
      </c>
      <c r="Z73" s="146">
        <v>42600</v>
      </c>
      <c r="AA73" s="147">
        <v>60900</v>
      </c>
      <c r="AB73" s="148">
        <v>69.900000000000006</v>
      </c>
      <c r="AC73" s="146">
        <v>43200</v>
      </c>
      <c r="AD73" s="147">
        <v>60600</v>
      </c>
      <c r="AE73" s="148">
        <v>71.2</v>
      </c>
      <c r="AF73" s="146">
        <v>44700</v>
      </c>
      <c r="AG73" s="147">
        <v>57800</v>
      </c>
      <c r="AH73" s="148">
        <v>77.400000000000006</v>
      </c>
      <c r="AI73" s="146">
        <v>45800</v>
      </c>
      <c r="AJ73" s="147">
        <v>56600</v>
      </c>
      <c r="AK73" s="148">
        <v>80.8</v>
      </c>
      <c r="AL73" s="146">
        <v>47500</v>
      </c>
      <c r="AM73" s="147">
        <v>58500</v>
      </c>
      <c r="AN73" s="148">
        <v>81.099999999999994</v>
      </c>
      <c r="AO73" s="146">
        <v>45100</v>
      </c>
      <c r="AP73" s="541">
        <v>60900</v>
      </c>
      <c r="AQ73" s="546">
        <v>74.2</v>
      </c>
      <c r="AR73" s="549">
        <v>46300</v>
      </c>
      <c r="AS73" s="550">
        <v>58900</v>
      </c>
      <c r="AT73" s="551">
        <v>78.5</v>
      </c>
    </row>
    <row r="74" spans="1:46" x14ac:dyDescent="0.25">
      <c r="A74" s="145" t="s">
        <v>15</v>
      </c>
      <c r="B74" s="146">
        <v>104500</v>
      </c>
      <c r="C74" s="147">
        <v>155200</v>
      </c>
      <c r="D74" s="148">
        <v>67.400000000000006</v>
      </c>
      <c r="E74" s="146">
        <v>104900</v>
      </c>
      <c r="F74" s="147">
        <v>155700</v>
      </c>
      <c r="G74" s="148">
        <v>67.400000000000006</v>
      </c>
      <c r="H74" s="146">
        <v>107600</v>
      </c>
      <c r="I74" s="147">
        <v>157900</v>
      </c>
      <c r="J74" s="148">
        <v>68.2</v>
      </c>
      <c r="K74" s="146">
        <v>108200</v>
      </c>
      <c r="L74" s="147">
        <v>158300</v>
      </c>
      <c r="M74" s="148">
        <v>68.400000000000006</v>
      </c>
      <c r="N74" s="146">
        <v>107400</v>
      </c>
      <c r="O74" s="147">
        <v>160100</v>
      </c>
      <c r="P74" s="148">
        <v>67.099999999999994</v>
      </c>
      <c r="Q74" s="146">
        <v>104200</v>
      </c>
      <c r="R74" s="147">
        <v>160400</v>
      </c>
      <c r="S74" s="148">
        <v>65</v>
      </c>
      <c r="T74" s="146">
        <v>104800</v>
      </c>
      <c r="U74" s="147">
        <v>159300</v>
      </c>
      <c r="V74" s="148">
        <v>65.8</v>
      </c>
      <c r="W74" s="146">
        <v>106000</v>
      </c>
      <c r="X74" s="147">
        <v>160200</v>
      </c>
      <c r="Y74" s="148">
        <v>66.2</v>
      </c>
      <c r="Z74" s="146">
        <v>104400</v>
      </c>
      <c r="AA74" s="147">
        <v>159500</v>
      </c>
      <c r="AB74" s="148">
        <v>65.400000000000006</v>
      </c>
      <c r="AC74" s="146">
        <v>104700</v>
      </c>
      <c r="AD74" s="147">
        <v>158900</v>
      </c>
      <c r="AE74" s="148">
        <v>65.900000000000006</v>
      </c>
      <c r="AF74" s="146">
        <v>107500</v>
      </c>
      <c r="AG74" s="147">
        <v>156900</v>
      </c>
      <c r="AH74" s="148">
        <v>68.5</v>
      </c>
      <c r="AI74" s="146">
        <v>108000</v>
      </c>
      <c r="AJ74" s="147">
        <v>158200</v>
      </c>
      <c r="AK74" s="148">
        <v>68.2</v>
      </c>
      <c r="AL74" s="146">
        <v>113800</v>
      </c>
      <c r="AM74" s="147">
        <v>158600</v>
      </c>
      <c r="AN74" s="148">
        <v>71.7</v>
      </c>
      <c r="AO74" s="146">
        <v>111200</v>
      </c>
      <c r="AP74" s="541">
        <v>158200</v>
      </c>
      <c r="AQ74" s="546">
        <v>70.3</v>
      </c>
      <c r="AR74" s="549">
        <v>108800</v>
      </c>
      <c r="AS74" s="550">
        <v>158200</v>
      </c>
      <c r="AT74" s="551">
        <v>68.8</v>
      </c>
    </row>
    <row r="75" spans="1:46" x14ac:dyDescent="0.25">
      <c r="A75" s="145" t="s">
        <v>11</v>
      </c>
      <c r="B75" s="146">
        <v>55300</v>
      </c>
      <c r="C75" s="147">
        <v>69700</v>
      </c>
      <c r="D75" s="148">
        <v>79.400000000000006</v>
      </c>
      <c r="E75" s="146">
        <v>55700</v>
      </c>
      <c r="F75" s="147">
        <v>70500</v>
      </c>
      <c r="G75" s="148">
        <v>79</v>
      </c>
      <c r="H75" s="146">
        <v>58900</v>
      </c>
      <c r="I75" s="147">
        <v>73100</v>
      </c>
      <c r="J75" s="148">
        <v>80.599999999999994</v>
      </c>
      <c r="K75" s="146">
        <v>59900</v>
      </c>
      <c r="L75" s="147">
        <v>74700</v>
      </c>
      <c r="M75" s="148">
        <v>80.099999999999994</v>
      </c>
      <c r="N75" s="146">
        <v>60100</v>
      </c>
      <c r="O75" s="147">
        <v>75900</v>
      </c>
      <c r="P75" s="148">
        <v>79.2</v>
      </c>
      <c r="Q75" s="146">
        <v>58200</v>
      </c>
      <c r="R75" s="147">
        <v>73000</v>
      </c>
      <c r="S75" s="148">
        <v>79.8</v>
      </c>
      <c r="T75" s="146">
        <v>55900</v>
      </c>
      <c r="U75" s="147">
        <v>70900</v>
      </c>
      <c r="V75" s="148">
        <v>78.8</v>
      </c>
      <c r="W75" s="146">
        <v>53400</v>
      </c>
      <c r="X75" s="147">
        <v>72300</v>
      </c>
      <c r="Y75" s="148">
        <v>73.8</v>
      </c>
      <c r="Z75" s="146">
        <v>53600</v>
      </c>
      <c r="AA75" s="147">
        <v>72400</v>
      </c>
      <c r="AB75" s="148">
        <v>74</v>
      </c>
      <c r="AC75" s="146">
        <v>53600</v>
      </c>
      <c r="AD75" s="147">
        <v>70500</v>
      </c>
      <c r="AE75" s="148">
        <v>76</v>
      </c>
      <c r="AF75" s="146">
        <v>54300</v>
      </c>
      <c r="AG75" s="147">
        <v>69800</v>
      </c>
      <c r="AH75" s="148">
        <v>77.900000000000006</v>
      </c>
      <c r="AI75" s="146">
        <v>58000</v>
      </c>
      <c r="AJ75" s="147">
        <v>71000</v>
      </c>
      <c r="AK75" s="148">
        <v>81.8</v>
      </c>
      <c r="AL75" s="146">
        <v>55400</v>
      </c>
      <c r="AM75" s="147">
        <v>69300</v>
      </c>
      <c r="AN75" s="148">
        <v>79.900000000000006</v>
      </c>
      <c r="AO75" s="146">
        <v>56300</v>
      </c>
      <c r="AP75" s="541">
        <v>72800</v>
      </c>
      <c r="AQ75" s="546">
        <v>77.400000000000006</v>
      </c>
      <c r="AR75" s="549">
        <v>54000</v>
      </c>
      <c r="AS75" s="550">
        <v>70800</v>
      </c>
      <c r="AT75" s="551">
        <v>76.3</v>
      </c>
    </row>
    <row r="76" spans="1:46" x14ac:dyDescent="0.25">
      <c r="A76" s="145" t="s">
        <v>23</v>
      </c>
      <c r="B76" s="146">
        <v>38000</v>
      </c>
      <c r="C76" s="147">
        <v>50000</v>
      </c>
      <c r="D76" s="148">
        <v>76</v>
      </c>
      <c r="E76" s="146">
        <v>37700</v>
      </c>
      <c r="F76" s="147">
        <v>50300</v>
      </c>
      <c r="G76" s="148">
        <v>75</v>
      </c>
      <c r="H76" s="146">
        <v>40300</v>
      </c>
      <c r="I76" s="147">
        <v>50000</v>
      </c>
      <c r="J76" s="148">
        <v>80.599999999999994</v>
      </c>
      <c r="K76" s="146">
        <v>36200</v>
      </c>
      <c r="L76" s="147">
        <v>50700</v>
      </c>
      <c r="M76" s="148">
        <v>71.400000000000006</v>
      </c>
      <c r="N76" s="146">
        <v>39900</v>
      </c>
      <c r="O76" s="147">
        <v>49800</v>
      </c>
      <c r="P76" s="148">
        <v>80.099999999999994</v>
      </c>
      <c r="Q76" s="146">
        <v>35100</v>
      </c>
      <c r="R76" s="147">
        <v>49400</v>
      </c>
      <c r="S76" s="148">
        <v>71</v>
      </c>
      <c r="T76" s="146">
        <v>30200</v>
      </c>
      <c r="U76" s="147">
        <v>49200</v>
      </c>
      <c r="V76" s="148">
        <v>61.4</v>
      </c>
      <c r="W76" s="146">
        <v>30400</v>
      </c>
      <c r="X76" s="147">
        <v>50300</v>
      </c>
      <c r="Y76" s="148">
        <v>60.5</v>
      </c>
      <c r="Z76" s="146">
        <v>32900</v>
      </c>
      <c r="AA76" s="147">
        <v>49800</v>
      </c>
      <c r="AB76" s="148">
        <v>66</v>
      </c>
      <c r="AC76" s="146">
        <v>35800</v>
      </c>
      <c r="AD76" s="147">
        <v>48300</v>
      </c>
      <c r="AE76" s="148">
        <v>74.099999999999994</v>
      </c>
      <c r="AF76" s="146">
        <v>34400</v>
      </c>
      <c r="AG76" s="147">
        <v>49600</v>
      </c>
      <c r="AH76" s="148">
        <v>69.3</v>
      </c>
      <c r="AI76" s="146">
        <v>38300</v>
      </c>
      <c r="AJ76" s="147">
        <v>49000</v>
      </c>
      <c r="AK76" s="148">
        <v>78.099999999999994</v>
      </c>
      <c r="AL76" s="146">
        <v>35800</v>
      </c>
      <c r="AM76" s="147">
        <v>47400</v>
      </c>
      <c r="AN76" s="148">
        <v>75.5</v>
      </c>
      <c r="AO76" s="146">
        <v>36600</v>
      </c>
      <c r="AP76" s="541">
        <v>47000</v>
      </c>
      <c r="AQ76" s="546">
        <v>77.8</v>
      </c>
      <c r="AR76" s="549">
        <v>38100</v>
      </c>
      <c r="AS76" s="550">
        <v>47000</v>
      </c>
      <c r="AT76" s="551">
        <v>81</v>
      </c>
    </row>
    <row r="77" spans="1:46" x14ac:dyDescent="0.25">
      <c r="A77" s="145" t="s">
        <v>13</v>
      </c>
      <c r="B77" s="146">
        <v>77300</v>
      </c>
      <c r="C77" s="147">
        <v>104800</v>
      </c>
      <c r="D77" s="148">
        <v>73.8</v>
      </c>
      <c r="E77" s="146">
        <v>80000</v>
      </c>
      <c r="F77" s="147">
        <v>105100</v>
      </c>
      <c r="G77" s="148">
        <v>76.2</v>
      </c>
      <c r="H77" s="146">
        <v>77700</v>
      </c>
      <c r="I77" s="147">
        <v>106600</v>
      </c>
      <c r="J77" s="148">
        <v>72.900000000000006</v>
      </c>
      <c r="K77" s="146">
        <v>76400</v>
      </c>
      <c r="L77" s="147">
        <v>107900</v>
      </c>
      <c r="M77" s="148">
        <v>70.8</v>
      </c>
      <c r="N77" s="146">
        <v>79600</v>
      </c>
      <c r="O77" s="147">
        <v>107300</v>
      </c>
      <c r="P77" s="148">
        <v>74.2</v>
      </c>
      <c r="Q77" s="146">
        <v>73800</v>
      </c>
      <c r="R77" s="147">
        <v>106800</v>
      </c>
      <c r="S77" s="148">
        <v>69.099999999999994</v>
      </c>
      <c r="T77" s="146">
        <v>74500</v>
      </c>
      <c r="U77" s="147">
        <v>108300</v>
      </c>
      <c r="V77" s="148">
        <v>68.8</v>
      </c>
      <c r="W77" s="146">
        <v>74400</v>
      </c>
      <c r="X77" s="147">
        <v>108300</v>
      </c>
      <c r="Y77" s="148">
        <v>68.8</v>
      </c>
      <c r="Z77" s="146">
        <v>73300</v>
      </c>
      <c r="AA77" s="147">
        <v>106800</v>
      </c>
      <c r="AB77" s="148">
        <v>68.599999999999994</v>
      </c>
      <c r="AC77" s="146">
        <v>76000</v>
      </c>
      <c r="AD77" s="147">
        <v>106200</v>
      </c>
      <c r="AE77" s="148">
        <v>71.599999999999994</v>
      </c>
      <c r="AF77" s="146">
        <v>76800</v>
      </c>
      <c r="AG77" s="147">
        <v>106600</v>
      </c>
      <c r="AH77" s="148">
        <v>72</v>
      </c>
      <c r="AI77" s="146">
        <v>78600</v>
      </c>
      <c r="AJ77" s="147">
        <v>107200</v>
      </c>
      <c r="AK77" s="148">
        <v>73.3</v>
      </c>
      <c r="AL77" s="146">
        <v>81100</v>
      </c>
      <c r="AM77" s="147">
        <v>106800</v>
      </c>
      <c r="AN77" s="148">
        <v>75.900000000000006</v>
      </c>
      <c r="AO77" s="146">
        <v>80000</v>
      </c>
      <c r="AP77" s="541">
        <v>109800</v>
      </c>
      <c r="AQ77" s="546">
        <v>72.900000000000006</v>
      </c>
      <c r="AR77" s="549">
        <v>79500</v>
      </c>
      <c r="AS77" s="550">
        <v>109400</v>
      </c>
      <c r="AT77" s="551">
        <v>72.7</v>
      </c>
    </row>
    <row r="78" spans="1:46" x14ac:dyDescent="0.25">
      <c r="A78" s="145" t="s">
        <v>29</v>
      </c>
      <c r="B78" s="146">
        <v>109500</v>
      </c>
      <c r="C78" s="147">
        <v>160800</v>
      </c>
      <c r="D78" s="148">
        <v>68.099999999999994</v>
      </c>
      <c r="E78" s="146">
        <v>108100</v>
      </c>
      <c r="F78" s="147">
        <v>160400</v>
      </c>
      <c r="G78" s="148">
        <v>67.400000000000006</v>
      </c>
      <c r="H78" s="146">
        <v>104200</v>
      </c>
      <c r="I78" s="147">
        <v>161100</v>
      </c>
      <c r="J78" s="148">
        <v>64.7</v>
      </c>
      <c r="K78" s="146">
        <v>111700</v>
      </c>
      <c r="L78" s="147">
        <v>161200</v>
      </c>
      <c r="M78" s="148">
        <v>69.2</v>
      </c>
      <c r="N78" s="146">
        <v>111400</v>
      </c>
      <c r="O78" s="147">
        <v>162700</v>
      </c>
      <c r="P78" s="148">
        <v>68.5</v>
      </c>
      <c r="Q78" s="146">
        <v>105600</v>
      </c>
      <c r="R78" s="147">
        <v>164200</v>
      </c>
      <c r="S78" s="148">
        <v>64.3</v>
      </c>
      <c r="T78" s="146">
        <v>103000</v>
      </c>
      <c r="U78" s="147">
        <v>165500</v>
      </c>
      <c r="V78" s="148">
        <v>62.2</v>
      </c>
      <c r="W78" s="146">
        <v>107900</v>
      </c>
      <c r="X78" s="147">
        <v>165400</v>
      </c>
      <c r="Y78" s="148">
        <v>65.2</v>
      </c>
      <c r="Z78" s="146">
        <v>106200</v>
      </c>
      <c r="AA78" s="147">
        <v>166400</v>
      </c>
      <c r="AB78" s="148">
        <v>63.8</v>
      </c>
      <c r="AC78" s="146">
        <v>103000</v>
      </c>
      <c r="AD78" s="147">
        <v>167700</v>
      </c>
      <c r="AE78" s="148">
        <v>61.4</v>
      </c>
      <c r="AF78" s="146">
        <v>112300</v>
      </c>
      <c r="AG78" s="147">
        <v>167800</v>
      </c>
      <c r="AH78" s="148">
        <v>66.900000000000006</v>
      </c>
      <c r="AI78" s="146">
        <v>108200</v>
      </c>
      <c r="AJ78" s="147">
        <v>168100</v>
      </c>
      <c r="AK78" s="148">
        <v>64.400000000000006</v>
      </c>
      <c r="AL78" s="146">
        <v>111500</v>
      </c>
      <c r="AM78" s="147">
        <v>167900</v>
      </c>
      <c r="AN78" s="148">
        <v>66.400000000000006</v>
      </c>
      <c r="AO78" s="146">
        <v>121100</v>
      </c>
      <c r="AP78" s="541">
        <v>169200</v>
      </c>
      <c r="AQ78" s="546">
        <v>71.599999999999994</v>
      </c>
      <c r="AR78" s="549">
        <v>120400</v>
      </c>
      <c r="AS78" s="550">
        <v>171000</v>
      </c>
      <c r="AT78" s="551">
        <v>70.400000000000006</v>
      </c>
    </row>
    <row r="79" spans="1:46" x14ac:dyDescent="0.25">
      <c r="A79" s="145" t="s">
        <v>12</v>
      </c>
      <c r="B79" s="146">
        <v>65300</v>
      </c>
      <c r="C79" s="147">
        <v>88500</v>
      </c>
      <c r="D79" s="148">
        <v>73.8</v>
      </c>
      <c r="E79" s="146">
        <v>67500</v>
      </c>
      <c r="F79" s="147">
        <v>89500</v>
      </c>
      <c r="G79" s="148">
        <v>75.400000000000006</v>
      </c>
      <c r="H79" s="146">
        <v>66300</v>
      </c>
      <c r="I79" s="147">
        <v>90000</v>
      </c>
      <c r="J79" s="148">
        <v>73.599999999999994</v>
      </c>
      <c r="K79" s="146">
        <v>65800</v>
      </c>
      <c r="L79" s="147">
        <v>90800</v>
      </c>
      <c r="M79" s="148">
        <v>72.400000000000006</v>
      </c>
      <c r="N79" s="146">
        <v>70100</v>
      </c>
      <c r="O79" s="147">
        <v>91700</v>
      </c>
      <c r="P79" s="148">
        <v>76.400000000000006</v>
      </c>
      <c r="Q79" s="146">
        <v>65600</v>
      </c>
      <c r="R79" s="147">
        <v>92300</v>
      </c>
      <c r="S79" s="148">
        <v>71.099999999999994</v>
      </c>
      <c r="T79" s="146">
        <v>65900</v>
      </c>
      <c r="U79" s="147">
        <v>94000</v>
      </c>
      <c r="V79" s="148">
        <v>70.099999999999994</v>
      </c>
      <c r="W79" s="146">
        <v>70200</v>
      </c>
      <c r="X79" s="147">
        <v>91400</v>
      </c>
      <c r="Y79" s="148">
        <v>76.8</v>
      </c>
      <c r="Z79" s="146">
        <v>71000</v>
      </c>
      <c r="AA79" s="147">
        <v>89700</v>
      </c>
      <c r="AB79" s="148">
        <v>79.2</v>
      </c>
      <c r="AC79" s="146">
        <v>68600</v>
      </c>
      <c r="AD79" s="147">
        <v>89200</v>
      </c>
      <c r="AE79" s="148">
        <v>76.900000000000006</v>
      </c>
      <c r="AF79" s="146">
        <v>71400</v>
      </c>
      <c r="AG79" s="147">
        <v>89900</v>
      </c>
      <c r="AH79" s="148">
        <v>79.400000000000006</v>
      </c>
      <c r="AI79" s="146">
        <v>71900</v>
      </c>
      <c r="AJ79" s="147">
        <v>89300</v>
      </c>
      <c r="AK79" s="148">
        <v>80.5</v>
      </c>
      <c r="AL79" s="146">
        <v>69400</v>
      </c>
      <c r="AM79" s="147">
        <v>89600</v>
      </c>
      <c r="AN79" s="148">
        <v>77.5</v>
      </c>
      <c r="AO79" s="146">
        <v>72300</v>
      </c>
      <c r="AP79" s="541">
        <v>89100</v>
      </c>
      <c r="AQ79" s="546">
        <v>81.099999999999994</v>
      </c>
      <c r="AR79" s="549">
        <v>76400</v>
      </c>
      <c r="AS79" s="550">
        <v>88800</v>
      </c>
      <c r="AT79" s="551">
        <v>86.1</v>
      </c>
    </row>
    <row r="80" spans="1:46" x14ac:dyDescent="0.25">
      <c r="A80" s="145" t="s">
        <v>62</v>
      </c>
      <c r="B80" s="146">
        <v>37700</v>
      </c>
      <c r="C80" s="147">
        <v>51500</v>
      </c>
      <c r="D80" s="148">
        <v>73.2</v>
      </c>
      <c r="E80" s="146">
        <v>38200</v>
      </c>
      <c r="F80" s="147">
        <v>52300</v>
      </c>
      <c r="G80" s="148">
        <v>73</v>
      </c>
      <c r="H80" s="146">
        <v>40700</v>
      </c>
      <c r="I80" s="147">
        <v>52800</v>
      </c>
      <c r="J80" s="148">
        <v>77.099999999999994</v>
      </c>
      <c r="K80" s="146">
        <v>41600</v>
      </c>
      <c r="L80" s="147">
        <v>53300</v>
      </c>
      <c r="M80" s="148">
        <v>78.099999999999994</v>
      </c>
      <c r="N80" s="146">
        <v>41000</v>
      </c>
      <c r="O80" s="147">
        <v>55000</v>
      </c>
      <c r="P80" s="148">
        <v>74.599999999999994</v>
      </c>
      <c r="Q80" s="146">
        <v>36800</v>
      </c>
      <c r="R80" s="147">
        <v>56200</v>
      </c>
      <c r="S80" s="148">
        <v>65.599999999999994</v>
      </c>
      <c r="T80" s="146">
        <v>37700</v>
      </c>
      <c r="U80" s="147">
        <v>55400</v>
      </c>
      <c r="V80" s="148">
        <v>68.099999999999994</v>
      </c>
      <c r="W80" s="146">
        <v>36800</v>
      </c>
      <c r="X80" s="147">
        <v>54100</v>
      </c>
      <c r="Y80" s="148">
        <v>68.099999999999994</v>
      </c>
      <c r="Z80" s="146">
        <v>37000</v>
      </c>
      <c r="AA80" s="147">
        <v>54300</v>
      </c>
      <c r="AB80" s="148">
        <v>68</v>
      </c>
      <c r="AC80" s="146">
        <v>37300</v>
      </c>
      <c r="AD80" s="147">
        <v>55000</v>
      </c>
      <c r="AE80" s="148">
        <v>67.900000000000006</v>
      </c>
      <c r="AF80" s="146">
        <v>41000</v>
      </c>
      <c r="AG80" s="147">
        <v>54300</v>
      </c>
      <c r="AH80" s="148">
        <v>75.5</v>
      </c>
      <c r="AI80" s="146">
        <v>43500</v>
      </c>
      <c r="AJ80" s="147">
        <v>55500</v>
      </c>
      <c r="AK80" s="148">
        <v>78.400000000000006</v>
      </c>
      <c r="AL80" s="146">
        <v>42400</v>
      </c>
      <c r="AM80" s="147">
        <v>55800</v>
      </c>
      <c r="AN80" s="148">
        <v>76</v>
      </c>
      <c r="AO80" s="146">
        <v>37400</v>
      </c>
      <c r="AP80" s="541">
        <v>55300</v>
      </c>
      <c r="AQ80" s="546">
        <v>67.599999999999994</v>
      </c>
      <c r="AR80" s="549">
        <v>42100</v>
      </c>
      <c r="AS80" s="550">
        <v>56200</v>
      </c>
      <c r="AT80" s="551">
        <v>74.900000000000006</v>
      </c>
    </row>
    <row r="81" spans="1:46" x14ac:dyDescent="0.25">
      <c r="A81" s="145" t="s">
        <v>30</v>
      </c>
      <c r="B81" s="146">
        <v>100300</v>
      </c>
      <c r="C81" s="147">
        <v>150100</v>
      </c>
      <c r="D81" s="148">
        <v>66.8</v>
      </c>
      <c r="E81" s="146">
        <v>104500</v>
      </c>
      <c r="F81" s="147">
        <v>152700</v>
      </c>
      <c r="G81" s="148">
        <v>68.400000000000006</v>
      </c>
      <c r="H81" s="146">
        <v>104000</v>
      </c>
      <c r="I81" s="147">
        <v>154300</v>
      </c>
      <c r="J81" s="148">
        <v>67.400000000000006</v>
      </c>
      <c r="K81" s="146">
        <v>99400</v>
      </c>
      <c r="L81" s="147">
        <v>156000</v>
      </c>
      <c r="M81" s="148">
        <v>63.7</v>
      </c>
      <c r="N81" s="146">
        <v>97100</v>
      </c>
      <c r="O81" s="147">
        <v>157500</v>
      </c>
      <c r="P81" s="148">
        <v>61.7</v>
      </c>
      <c r="Q81" s="146">
        <v>97000</v>
      </c>
      <c r="R81" s="147">
        <v>156900</v>
      </c>
      <c r="S81" s="148">
        <v>61.8</v>
      </c>
      <c r="T81" s="146">
        <v>94000</v>
      </c>
      <c r="U81" s="147">
        <v>156000</v>
      </c>
      <c r="V81" s="148">
        <v>60.2</v>
      </c>
      <c r="W81" s="146">
        <v>96500</v>
      </c>
      <c r="X81" s="147">
        <v>157500</v>
      </c>
      <c r="Y81" s="148">
        <v>61.3</v>
      </c>
      <c r="Z81" s="146">
        <v>100900</v>
      </c>
      <c r="AA81" s="147">
        <v>159200</v>
      </c>
      <c r="AB81" s="148">
        <v>63.4</v>
      </c>
      <c r="AC81" s="146">
        <v>99900</v>
      </c>
      <c r="AD81" s="147">
        <v>159000</v>
      </c>
      <c r="AE81" s="148">
        <v>62.8</v>
      </c>
      <c r="AF81" s="146">
        <v>100200</v>
      </c>
      <c r="AG81" s="147">
        <v>158400</v>
      </c>
      <c r="AH81" s="148">
        <v>63.2</v>
      </c>
      <c r="AI81" s="146">
        <v>102200</v>
      </c>
      <c r="AJ81" s="147">
        <v>158700</v>
      </c>
      <c r="AK81" s="148">
        <v>64.400000000000006</v>
      </c>
      <c r="AL81" s="146">
        <v>102700</v>
      </c>
      <c r="AM81" s="147">
        <v>160200</v>
      </c>
      <c r="AN81" s="148">
        <v>64.099999999999994</v>
      </c>
      <c r="AO81" s="146">
        <v>106100</v>
      </c>
      <c r="AP81" s="541">
        <v>161200</v>
      </c>
      <c r="AQ81" s="546">
        <v>65.8</v>
      </c>
      <c r="AR81" s="549">
        <v>107300</v>
      </c>
      <c r="AS81" s="550">
        <v>162800</v>
      </c>
      <c r="AT81" s="551">
        <v>65.900000000000006</v>
      </c>
    </row>
    <row r="82" spans="1:46" x14ac:dyDescent="0.25">
      <c r="A82" s="145" t="s">
        <v>5</v>
      </c>
      <c r="B82" s="146">
        <v>45900</v>
      </c>
      <c r="C82" s="147">
        <v>60800</v>
      </c>
      <c r="D82" s="148">
        <v>75.400000000000006</v>
      </c>
      <c r="E82" s="146">
        <v>49100</v>
      </c>
      <c r="F82" s="147">
        <v>61300</v>
      </c>
      <c r="G82" s="148">
        <v>80.099999999999994</v>
      </c>
      <c r="H82" s="146">
        <v>46100</v>
      </c>
      <c r="I82" s="147">
        <v>61300</v>
      </c>
      <c r="J82" s="148">
        <v>75.3</v>
      </c>
      <c r="K82" s="146">
        <v>48500</v>
      </c>
      <c r="L82" s="147">
        <v>63400</v>
      </c>
      <c r="M82" s="148">
        <v>76.5</v>
      </c>
      <c r="N82" s="146">
        <v>48000</v>
      </c>
      <c r="O82" s="147">
        <v>61400</v>
      </c>
      <c r="P82" s="148">
        <v>78.099999999999994</v>
      </c>
      <c r="Q82" s="146">
        <v>49000</v>
      </c>
      <c r="R82" s="147">
        <v>63500</v>
      </c>
      <c r="S82" s="148">
        <v>77.099999999999994</v>
      </c>
      <c r="T82" s="146">
        <v>48400</v>
      </c>
      <c r="U82" s="147">
        <v>65300</v>
      </c>
      <c r="V82" s="148">
        <v>74.2</v>
      </c>
      <c r="W82" s="146">
        <v>45400</v>
      </c>
      <c r="X82" s="147">
        <v>65500</v>
      </c>
      <c r="Y82" s="148">
        <v>69.3</v>
      </c>
      <c r="Z82" s="146">
        <v>46300</v>
      </c>
      <c r="AA82" s="147">
        <v>65900</v>
      </c>
      <c r="AB82" s="148">
        <v>70.3</v>
      </c>
      <c r="AC82" s="146">
        <v>48700</v>
      </c>
      <c r="AD82" s="147">
        <v>66500</v>
      </c>
      <c r="AE82" s="148">
        <v>73.3</v>
      </c>
      <c r="AF82" s="146">
        <v>53600</v>
      </c>
      <c r="AG82" s="147">
        <v>65600</v>
      </c>
      <c r="AH82" s="148">
        <v>81.7</v>
      </c>
      <c r="AI82" s="146">
        <v>53100</v>
      </c>
      <c r="AJ82" s="147">
        <v>65400</v>
      </c>
      <c r="AK82" s="148">
        <v>81.2</v>
      </c>
      <c r="AL82" s="146">
        <v>51700</v>
      </c>
      <c r="AM82" s="147">
        <v>66200</v>
      </c>
      <c r="AN82" s="148">
        <v>78.099999999999994</v>
      </c>
      <c r="AO82" s="146">
        <v>51700</v>
      </c>
      <c r="AP82" s="541">
        <v>65800</v>
      </c>
      <c r="AQ82" s="546">
        <v>78.5</v>
      </c>
      <c r="AR82" s="549">
        <v>53300</v>
      </c>
      <c r="AS82" s="550">
        <v>65900</v>
      </c>
      <c r="AT82" s="551">
        <v>80.8</v>
      </c>
    </row>
    <row r="83" spans="1:46" x14ac:dyDescent="0.25">
      <c r="A83" s="145" t="s">
        <v>6</v>
      </c>
      <c r="B83" s="146">
        <v>54500</v>
      </c>
      <c r="C83" s="147">
        <v>70700</v>
      </c>
      <c r="D83" s="148">
        <v>77.099999999999994</v>
      </c>
      <c r="E83" s="146">
        <v>57000</v>
      </c>
      <c r="F83" s="147">
        <v>70800</v>
      </c>
      <c r="G83" s="148">
        <v>80.599999999999994</v>
      </c>
      <c r="H83" s="146">
        <v>57100</v>
      </c>
      <c r="I83" s="147">
        <v>71400</v>
      </c>
      <c r="J83" s="148">
        <v>79.900000000000006</v>
      </c>
      <c r="K83" s="146">
        <v>54600</v>
      </c>
      <c r="L83" s="147">
        <v>71800</v>
      </c>
      <c r="M83" s="148">
        <v>76.099999999999994</v>
      </c>
      <c r="N83" s="146">
        <v>57900</v>
      </c>
      <c r="O83" s="147">
        <v>72300</v>
      </c>
      <c r="P83" s="148">
        <v>80.099999999999994</v>
      </c>
      <c r="Q83" s="146">
        <v>57200</v>
      </c>
      <c r="R83" s="147">
        <v>74200</v>
      </c>
      <c r="S83" s="148">
        <v>77.099999999999994</v>
      </c>
      <c r="T83" s="146">
        <v>57100</v>
      </c>
      <c r="U83" s="147">
        <v>72500</v>
      </c>
      <c r="V83" s="148">
        <v>78.8</v>
      </c>
      <c r="W83" s="146">
        <v>56600</v>
      </c>
      <c r="X83" s="147">
        <v>72300</v>
      </c>
      <c r="Y83" s="148">
        <v>78.3</v>
      </c>
      <c r="Z83" s="146">
        <v>54700</v>
      </c>
      <c r="AA83" s="147">
        <v>72400</v>
      </c>
      <c r="AB83" s="148">
        <v>75.599999999999994</v>
      </c>
      <c r="AC83" s="146">
        <v>53800</v>
      </c>
      <c r="AD83" s="147">
        <v>73100</v>
      </c>
      <c r="AE83" s="148">
        <v>73.599999999999994</v>
      </c>
      <c r="AF83" s="146">
        <v>56300</v>
      </c>
      <c r="AG83" s="147">
        <v>70800</v>
      </c>
      <c r="AH83" s="148">
        <v>79.599999999999994</v>
      </c>
      <c r="AI83" s="146">
        <v>58800</v>
      </c>
      <c r="AJ83" s="147">
        <v>74000</v>
      </c>
      <c r="AK83" s="148">
        <v>79.5</v>
      </c>
      <c r="AL83" s="146">
        <v>59300</v>
      </c>
      <c r="AM83" s="147">
        <v>73000</v>
      </c>
      <c r="AN83" s="148">
        <v>81.3</v>
      </c>
      <c r="AO83" s="146">
        <v>55100</v>
      </c>
      <c r="AP83" s="541">
        <v>73300</v>
      </c>
      <c r="AQ83" s="546">
        <v>75.099999999999994</v>
      </c>
      <c r="AR83" s="549">
        <v>60000</v>
      </c>
      <c r="AS83" s="550">
        <v>73600</v>
      </c>
      <c r="AT83" s="551">
        <v>81.5</v>
      </c>
    </row>
    <row r="84" spans="1:46" x14ac:dyDescent="0.25">
      <c r="A84" s="145" t="s">
        <v>7</v>
      </c>
      <c r="B84" s="146">
        <v>44300</v>
      </c>
      <c r="C84" s="147">
        <v>61600</v>
      </c>
      <c r="D84" s="148">
        <v>71.900000000000006</v>
      </c>
      <c r="E84" s="146">
        <v>45000</v>
      </c>
      <c r="F84" s="147">
        <v>61800</v>
      </c>
      <c r="G84" s="148">
        <v>72.7</v>
      </c>
      <c r="H84" s="146">
        <v>44400</v>
      </c>
      <c r="I84" s="147">
        <v>63200</v>
      </c>
      <c r="J84" s="148">
        <v>70.400000000000006</v>
      </c>
      <c r="K84" s="146">
        <v>42500</v>
      </c>
      <c r="L84" s="147">
        <v>63100</v>
      </c>
      <c r="M84" s="148">
        <v>67.400000000000006</v>
      </c>
      <c r="N84" s="146">
        <v>45700</v>
      </c>
      <c r="O84" s="147">
        <v>61500</v>
      </c>
      <c r="P84" s="148">
        <v>74.3</v>
      </c>
      <c r="Q84" s="146">
        <v>42800</v>
      </c>
      <c r="R84" s="147">
        <v>62200</v>
      </c>
      <c r="S84" s="148">
        <v>68.8</v>
      </c>
      <c r="T84" s="146">
        <v>43900</v>
      </c>
      <c r="U84" s="147">
        <v>61100</v>
      </c>
      <c r="V84" s="148">
        <v>71.900000000000006</v>
      </c>
      <c r="W84" s="146">
        <v>46200</v>
      </c>
      <c r="X84" s="147">
        <v>62200</v>
      </c>
      <c r="Y84" s="148">
        <v>74.3</v>
      </c>
      <c r="Z84" s="146">
        <v>44600</v>
      </c>
      <c r="AA84" s="147">
        <v>60400</v>
      </c>
      <c r="AB84" s="148">
        <v>73.8</v>
      </c>
      <c r="AC84" s="146">
        <v>43400</v>
      </c>
      <c r="AD84" s="147">
        <v>59100</v>
      </c>
      <c r="AE84" s="148">
        <v>73.5</v>
      </c>
      <c r="AF84" s="146">
        <v>42400</v>
      </c>
      <c r="AG84" s="147">
        <v>58900</v>
      </c>
      <c r="AH84" s="148">
        <v>72.099999999999994</v>
      </c>
      <c r="AI84" s="146">
        <v>42600</v>
      </c>
      <c r="AJ84" s="147">
        <v>59300</v>
      </c>
      <c r="AK84" s="148">
        <v>71.8</v>
      </c>
      <c r="AL84" s="146">
        <v>42200</v>
      </c>
      <c r="AM84" s="147">
        <v>58300</v>
      </c>
      <c r="AN84" s="148">
        <v>72.400000000000006</v>
      </c>
      <c r="AO84" s="146">
        <v>44700</v>
      </c>
      <c r="AP84" s="541">
        <v>58600</v>
      </c>
      <c r="AQ84" s="546">
        <v>76.2</v>
      </c>
      <c r="AR84" s="549">
        <v>46800</v>
      </c>
      <c r="AS84" s="550">
        <v>57000</v>
      </c>
      <c r="AT84" s="551">
        <v>82.1</v>
      </c>
    </row>
    <row r="85" spans="1:46" s="3" customFormat="1" x14ac:dyDescent="0.25">
      <c r="A85" s="149" t="s">
        <v>85</v>
      </c>
      <c r="B85" s="150">
        <f>SUM(B21:B84)</f>
        <v>4233400</v>
      </c>
      <c r="C85" s="150">
        <f>SUM(C21:C84)</f>
        <v>5881200</v>
      </c>
      <c r="D85" s="151">
        <f>(B85/C85)*100</f>
        <v>71.981908454056992</v>
      </c>
      <c r="E85" s="150">
        <f>SUM(E21:E84)</f>
        <v>4284300</v>
      </c>
      <c r="F85" s="150">
        <f>SUM(F21:F84)</f>
        <v>5932600</v>
      </c>
      <c r="G85" s="151">
        <f>(E85/F85)*100</f>
        <v>72.216228972120149</v>
      </c>
      <c r="H85" s="150">
        <f>SUM(H21:H84)</f>
        <v>4329500</v>
      </c>
      <c r="I85" s="150">
        <f>SUM(I21:I84)</f>
        <v>5996000</v>
      </c>
      <c r="J85" s="151">
        <f>(H85/I85)*100</f>
        <v>72.206470980653776</v>
      </c>
      <c r="K85" s="150">
        <f>SUM(K21:K84)</f>
        <v>4325100</v>
      </c>
      <c r="L85" s="150">
        <f>SUM(L21:L84)</f>
        <v>6046700</v>
      </c>
      <c r="M85" s="151">
        <f>(K85/L85)*100</f>
        <v>71.528271619230324</v>
      </c>
      <c r="N85" s="150">
        <f>SUM(N21:N84)</f>
        <v>4336400</v>
      </c>
      <c r="O85" s="150">
        <f>SUM(O21:O84)</f>
        <v>6088100</v>
      </c>
      <c r="P85" s="151">
        <f>(N85/O85)*100</f>
        <v>71.227476552619038</v>
      </c>
      <c r="Q85" s="150">
        <f>SUM(Q21:Q84)</f>
        <v>4248200</v>
      </c>
      <c r="R85" s="150">
        <f>SUM(R21:R84)</f>
        <v>6106600</v>
      </c>
      <c r="S85" s="151">
        <f>(Q85/R85)*100</f>
        <v>69.567353355385976</v>
      </c>
      <c r="T85" s="150">
        <f>SUM(T21:T84)</f>
        <v>4209000</v>
      </c>
      <c r="U85" s="150">
        <f>SUM(U21:U84)</f>
        <v>6138400</v>
      </c>
      <c r="V85" s="151">
        <f>(T85/U85)*100</f>
        <v>68.56835657500325</v>
      </c>
      <c r="W85" s="150">
        <f>SUM(W21:W84)</f>
        <v>4205700</v>
      </c>
      <c r="X85" s="150">
        <f>SUM(X21:X84)</f>
        <v>6164600</v>
      </c>
      <c r="Y85" s="151">
        <f>(W85/X85)*100</f>
        <v>68.223404600460697</v>
      </c>
      <c r="Z85" s="150">
        <f>SUM(Z21:Z84)</f>
        <v>4253800</v>
      </c>
      <c r="AA85" s="150">
        <f>SUM(AA21:AA84)</f>
        <v>6151300</v>
      </c>
      <c r="AB85" s="151">
        <f>(Z85/AA85)*100</f>
        <v>69.152861996651112</v>
      </c>
      <c r="AC85" s="150">
        <f>SUM(AC21:AC84)</f>
        <v>4296400</v>
      </c>
      <c r="AD85" s="150">
        <f>SUM(AD21:AD84)</f>
        <v>6158300</v>
      </c>
      <c r="AE85" s="151">
        <f>(AC85/AD85)*100</f>
        <v>69.766006852540471</v>
      </c>
      <c r="AF85" s="150">
        <f>SUM(AF21:AF84)</f>
        <v>4385000</v>
      </c>
      <c r="AG85" s="150">
        <f>SUM(AG21:AG84)</f>
        <v>6170700</v>
      </c>
      <c r="AH85" s="151">
        <f>(AF85/AG85)*100</f>
        <v>71.061629960944458</v>
      </c>
      <c r="AI85" s="150">
        <f>SUM(AI21:AI84)</f>
        <v>4432500</v>
      </c>
      <c r="AJ85" s="150">
        <f>SUM(AJ21:AJ84)</f>
        <v>6200200</v>
      </c>
      <c r="AK85" s="151">
        <f>(AI85/AJ85)*100</f>
        <v>71.489629366794617</v>
      </c>
      <c r="AL85" s="150">
        <f>SUM(AL21:AL84)</f>
        <v>4484500</v>
      </c>
      <c r="AM85" s="150">
        <f>SUM(AM21:AM84)</f>
        <v>6211400</v>
      </c>
      <c r="AN85" s="151">
        <f>(AL85/AM85)*100</f>
        <v>72.197894194545512</v>
      </c>
      <c r="AO85" s="150">
        <f>SUM(AO21:AO84)</f>
        <v>4571500</v>
      </c>
      <c r="AP85" s="150">
        <f>SUM(AP21:AP84)</f>
        <v>6278500</v>
      </c>
      <c r="AQ85" s="547">
        <f>(AO85/AP85)*100</f>
        <v>72.811977383132913</v>
      </c>
      <c r="AR85" s="150">
        <f>SUM(AR21:AR84)</f>
        <v>4605400</v>
      </c>
      <c r="AS85" s="150">
        <f>SUM(AS21:AS84)</f>
        <v>6264400</v>
      </c>
      <c r="AT85" s="151">
        <f>(AR85/AS85)*100</f>
        <v>73.517016793308215</v>
      </c>
    </row>
    <row r="86" spans="1:46" s="3" customFormat="1" x14ac:dyDescent="0.25">
      <c r="A86" s="149" t="s">
        <v>90</v>
      </c>
      <c r="B86" s="150">
        <v>23382200</v>
      </c>
      <c r="C86" s="152">
        <v>32101000</v>
      </c>
      <c r="D86" s="153">
        <v>72.8</v>
      </c>
      <c r="E86" s="150">
        <v>23654800</v>
      </c>
      <c r="F86" s="152">
        <v>32467100</v>
      </c>
      <c r="G86" s="153">
        <v>72.900000000000006</v>
      </c>
      <c r="H86" s="150">
        <v>23830300</v>
      </c>
      <c r="I86" s="152">
        <v>32804200</v>
      </c>
      <c r="J86" s="153">
        <v>72.599999999999994</v>
      </c>
      <c r="K86" s="150">
        <v>24051400</v>
      </c>
      <c r="L86" s="152">
        <v>33134000</v>
      </c>
      <c r="M86" s="153">
        <v>72.599999999999994</v>
      </c>
      <c r="N86" s="150">
        <v>24155300</v>
      </c>
      <c r="O86" s="152">
        <v>33404300</v>
      </c>
      <c r="P86" s="153">
        <v>72.3</v>
      </c>
      <c r="Q86" s="150">
        <v>23782900</v>
      </c>
      <c r="R86" s="152">
        <v>33583700</v>
      </c>
      <c r="S86" s="153">
        <v>70.8</v>
      </c>
      <c r="T86" s="150">
        <v>23781200</v>
      </c>
      <c r="U86" s="152">
        <v>33808900</v>
      </c>
      <c r="V86" s="153">
        <v>70.3</v>
      </c>
      <c r="W86" s="150">
        <v>23839200</v>
      </c>
      <c r="X86" s="152">
        <v>34036700</v>
      </c>
      <c r="Y86" s="153">
        <v>70</v>
      </c>
      <c r="Z86" s="150">
        <v>24054700</v>
      </c>
      <c r="AA86" s="152">
        <v>33997400</v>
      </c>
      <c r="AB86" s="153">
        <v>70.8</v>
      </c>
      <c r="AC86" s="150">
        <v>24332600</v>
      </c>
      <c r="AD86" s="152">
        <v>34043300</v>
      </c>
      <c r="AE86" s="153">
        <v>71.5</v>
      </c>
      <c r="AF86" s="150">
        <v>24779100</v>
      </c>
      <c r="AG86" s="152">
        <v>34166400</v>
      </c>
      <c r="AH86" s="153">
        <v>72.5</v>
      </c>
      <c r="AI86" s="150">
        <v>25365500</v>
      </c>
      <c r="AJ86" s="152">
        <v>34359300</v>
      </c>
      <c r="AK86" s="153">
        <v>73.8</v>
      </c>
      <c r="AL86" s="150">
        <v>25631600</v>
      </c>
      <c r="AM86" s="152">
        <v>34529500</v>
      </c>
      <c r="AN86" s="153">
        <v>74.2</v>
      </c>
      <c r="AO86" s="152">
        <v>26008700</v>
      </c>
      <c r="AP86" s="152">
        <v>34639800</v>
      </c>
      <c r="AQ86" s="434">
        <v>75.099999999999994</v>
      </c>
      <c r="AR86" s="150">
        <v>26169200</v>
      </c>
      <c r="AS86" s="542">
        <v>34728600</v>
      </c>
      <c r="AT86" s="153">
        <v>75.400000000000006</v>
      </c>
    </row>
    <row r="87" spans="1:46" s="3" customFormat="1" ht="15.75" thickBot="1" x14ac:dyDescent="0.3">
      <c r="A87" s="149" t="s">
        <v>69</v>
      </c>
      <c r="B87" s="150">
        <v>27778100</v>
      </c>
      <c r="C87" s="152">
        <v>38339800</v>
      </c>
      <c r="D87" s="153">
        <v>72.5</v>
      </c>
      <c r="E87" s="150">
        <v>28105600</v>
      </c>
      <c r="F87" s="152">
        <v>38753300</v>
      </c>
      <c r="G87" s="153">
        <v>72.5</v>
      </c>
      <c r="H87" s="150">
        <v>28341500</v>
      </c>
      <c r="I87" s="152">
        <v>39139900</v>
      </c>
      <c r="J87" s="153">
        <v>72.400000000000006</v>
      </c>
      <c r="K87" s="150">
        <v>28627800</v>
      </c>
      <c r="L87" s="152">
        <v>39530400</v>
      </c>
      <c r="M87" s="153">
        <v>72.400000000000006</v>
      </c>
      <c r="N87" s="150">
        <v>28735700</v>
      </c>
      <c r="O87" s="152">
        <v>39844500</v>
      </c>
      <c r="P87" s="153">
        <v>72.099999999999994</v>
      </c>
      <c r="Q87" s="150">
        <v>28259200</v>
      </c>
      <c r="R87" s="152">
        <v>40051700</v>
      </c>
      <c r="S87" s="153">
        <v>70.599999999999994</v>
      </c>
      <c r="T87" s="150">
        <v>28246000</v>
      </c>
      <c r="U87" s="152">
        <v>40302400</v>
      </c>
      <c r="V87" s="153">
        <v>70.099999999999994</v>
      </c>
      <c r="W87" s="150">
        <v>28324400</v>
      </c>
      <c r="X87" s="152">
        <v>40559100</v>
      </c>
      <c r="Y87" s="153">
        <v>69.8</v>
      </c>
      <c r="Z87" s="150">
        <v>28536000</v>
      </c>
      <c r="AA87" s="152">
        <v>40496800</v>
      </c>
      <c r="AB87" s="153">
        <v>70.5</v>
      </c>
      <c r="AC87" s="150">
        <v>28847400</v>
      </c>
      <c r="AD87" s="152">
        <v>40533200</v>
      </c>
      <c r="AE87" s="153">
        <v>71.2</v>
      </c>
      <c r="AF87" s="150">
        <v>29370200</v>
      </c>
      <c r="AG87" s="152">
        <v>40652900</v>
      </c>
      <c r="AH87" s="153">
        <v>72.2</v>
      </c>
      <c r="AI87" s="150">
        <v>30005000</v>
      </c>
      <c r="AJ87" s="152">
        <v>40855900</v>
      </c>
      <c r="AK87" s="153">
        <v>73.400000000000006</v>
      </c>
      <c r="AL87" s="150">
        <v>30287900</v>
      </c>
      <c r="AM87" s="152">
        <v>41015700</v>
      </c>
      <c r="AN87" s="153">
        <v>73.8</v>
      </c>
      <c r="AO87" s="543">
        <v>30752400</v>
      </c>
      <c r="AP87" s="544">
        <v>41157900</v>
      </c>
      <c r="AQ87" s="548">
        <v>74.7</v>
      </c>
      <c r="AR87" s="543">
        <v>30933500</v>
      </c>
      <c r="AS87" s="544">
        <v>41250300</v>
      </c>
      <c r="AT87" s="545">
        <v>75</v>
      </c>
    </row>
    <row r="88" spans="1:46" x14ac:dyDescent="0.25">
      <c r="A88" s="140" t="s">
        <v>70</v>
      </c>
      <c r="B88" s="154">
        <v>467000</v>
      </c>
      <c r="C88" s="154">
        <v>684300</v>
      </c>
      <c r="D88" s="155">
        <v>68.3</v>
      </c>
      <c r="E88" s="154">
        <v>477400</v>
      </c>
      <c r="F88" s="154">
        <v>690900</v>
      </c>
      <c r="G88" s="155">
        <v>69.099999999999994</v>
      </c>
      <c r="H88" s="154">
        <v>468300</v>
      </c>
      <c r="I88" s="154">
        <v>694700</v>
      </c>
      <c r="J88" s="155">
        <v>67.400000000000006</v>
      </c>
      <c r="K88" s="154">
        <v>473000</v>
      </c>
      <c r="L88" s="154">
        <v>699500</v>
      </c>
      <c r="M88" s="155">
        <v>67.599999999999994</v>
      </c>
      <c r="N88" s="154">
        <v>460900</v>
      </c>
      <c r="O88" s="154">
        <v>704200</v>
      </c>
      <c r="P88" s="155">
        <v>65.5</v>
      </c>
      <c r="Q88" s="154">
        <v>450100</v>
      </c>
      <c r="R88" s="154">
        <v>707700</v>
      </c>
      <c r="S88" s="155">
        <v>63.6</v>
      </c>
      <c r="T88" s="154">
        <v>447700</v>
      </c>
      <c r="U88" s="154">
        <v>707900</v>
      </c>
      <c r="V88" s="155">
        <v>63.2</v>
      </c>
      <c r="W88" s="154">
        <v>467000</v>
      </c>
      <c r="X88" s="154">
        <v>709900</v>
      </c>
      <c r="Y88" s="155">
        <v>65.8</v>
      </c>
      <c r="Z88" s="154">
        <v>473000</v>
      </c>
      <c r="AA88" s="154">
        <v>713600</v>
      </c>
      <c r="AB88" s="155">
        <v>66.3</v>
      </c>
      <c r="AC88" s="154">
        <v>465400</v>
      </c>
      <c r="AD88" s="154">
        <v>715700</v>
      </c>
      <c r="AE88" s="155">
        <v>65</v>
      </c>
      <c r="AF88" s="154">
        <v>476600</v>
      </c>
      <c r="AG88" s="154">
        <v>714900</v>
      </c>
      <c r="AH88" s="155">
        <v>66.7</v>
      </c>
      <c r="AI88" s="154">
        <v>477600</v>
      </c>
      <c r="AJ88" s="154">
        <v>717800</v>
      </c>
      <c r="AK88" s="155">
        <v>66.5</v>
      </c>
      <c r="AL88" s="154">
        <v>468400</v>
      </c>
      <c r="AM88" s="154">
        <v>719200</v>
      </c>
      <c r="AN88" s="155">
        <v>65.099999999999994</v>
      </c>
      <c r="AO88" s="372">
        <v>494900</v>
      </c>
      <c r="AP88" s="372">
        <v>724300</v>
      </c>
      <c r="AQ88" s="539">
        <v>68.3</v>
      </c>
      <c r="AR88" s="372">
        <v>500600</v>
      </c>
      <c r="AS88" s="372">
        <v>729000</v>
      </c>
      <c r="AT88" s="539">
        <v>68.7</v>
      </c>
    </row>
    <row r="89" spans="1:46" x14ac:dyDescent="0.25">
      <c r="A89" s="140" t="s">
        <v>71</v>
      </c>
      <c r="B89" s="154">
        <v>387700</v>
      </c>
      <c r="C89" s="154">
        <v>526500</v>
      </c>
      <c r="D89" s="155">
        <v>73.599999999999994</v>
      </c>
      <c r="E89" s="154">
        <v>393900</v>
      </c>
      <c r="F89" s="154">
        <v>530900</v>
      </c>
      <c r="G89" s="155">
        <v>74.2</v>
      </c>
      <c r="H89" s="154">
        <v>398400</v>
      </c>
      <c r="I89" s="154">
        <v>535400</v>
      </c>
      <c r="J89" s="155">
        <v>74.400000000000006</v>
      </c>
      <c r="K89" s="154">
        <v>405700</v>
      </c>
      <c r="L89" s="154">
        <v>540700</v>
      </c>
      <c r="M89" s="155">
        <v>75</v>
      </c>
      <c r="N89" s="154">
        <v>401600</v>
      </c>
      <c r="O89" s="154">
        <v>547100</v>
      </c>
      <c r="P89" s="155">
        <v>73.400000000000006</v>
      </c>
      <c r="Q89" s="154">
        <v>388300</v>
      </c>
      <c r="R89" s="154">
        <v>544100</v>
      </c>
      <c r="S89" s="155">
        <v>71.400000000000006</v>
      </c>
      <c r="T89" s="154">
        <v>383800</v>
      </c>
      <c r="U89" s="154">
        <v>545800</v>
      </c>
      <c r="V89" s="155">
        <v>70.3</v>
      </c>
      <c r="W89" s="154">
        <v>379700</v>
      </c>
      <c r="X89" s="154">
        <v>550400</v>
      </c>
      <c r="Y89" s="155">
        <v>69</v>
      </c>
      <c r="Z89" s="154">
        <v>396500</v>
      </c>
      <c r="AA89" s="154">
        <v>554700</v>
      </c>
      <c r="AB89" s="155">
        <v>71.5</v>
      </c>
      <c r="AC89" s="154">
        <v>401400</v>
      </c>
      <c r="AD89" s="154">
        <v>553000</v>
      </c>
      <c r="AE89" s="155">
        <v>72.599999999999994</v>
      </c>
      <c r="AF89" s="154">
        <v>401500</v>
      </c>
      <c r="AG89" s="154">
        <v>558800</v>
      </c>
      <c r="AH89" s="155">
        <v>71.900000000000006</v>
      </c>
      <c r="AI89" s="154">
        <v>412100</v>
      </c>
      <c r="AJ89" s="154">
        <v>565100</v>
      </c>
      <c r="AK89" s="155">
        <v>72.900000000000006</v>
      </c>
      <c r="AL89" s="154">
        <v>414900</v>
      </c>
      <c r="AM89" s="154">
        <v>567000</v>
      </c>
      <c r="AN89" s="155">
        <v>73.2</v>
      </c>
      <c r="AO89" s="154">
        <v>440200</v>
      </c>
      <c r="AP89" s="154">
        <v>581200</v>
      </c>
      <c r="AQ89" s="155">
        <v>75.7</v>
      </c>
      <c r="AR89" s="154">
        <v>449700</v>
      </c>
      <c r="AS89" s="154">
        <v>583900</v>
      </c>
      <c r="AT89" s="155">
        <v>77</v>
      </c>
    </row>
    <row r="90" spans="1:46" x14ac:dyDescent="0.25">
      <c r="A90" s="140" t="s">
        <v>72</v>
      </c>
      <c r="B90" s="154">
        <v>932100</v>
      </c>
      <c r="C90" s="154">
        <v>1296900</v>
      </c>
      <c r="D90" s="155">
        <v>71.900000000000006</v>
      </c>
      <c r="E90" s="154">
        <v>946400</v>
      </c>
      <c r="F90" s="154">
        <v>1309500</v>
      </c>
      <c r="G90" s="155">
        <v>72.3</v>
      </c>
      <c r="H90" s="154">
        <v>953900</v>
      </c>
      <c r="I90" s="154">
        <v>1320200</v>
      </c>
      <c r="J90" s="155">
        <v>72.3</v>
      </c>
      <c r="K90" s="154">
        <v>950000</v>
      </c>
      <c r="L90" s="154">
        <v>1328600</v>
      </c>
      <c r="M90" s="155">
        <v>71.5</v>
      </c>
      <c r="N90" s="154">
        <v>972300</v>
      </c>
      <c r="O90" s="154">
        <v>1336400</v>
      </c>
      <c r="P90" s="155">
        <v>72.8</v>
      </c>
      <c r="Q90" s="154">
        <v>951700</v>
      </c>
      <c r="R90" s="154">
        <v>1341700</v>
      </c>
      <c r="S90" s="155">
        <v>70.900000000000006</v>
      </c>
      <c r="T90" s="154">
        <v>935500</v>
      </c>
      <c r="U90" s="154">
        <v>1348900</v>
      </c>
      <c r="V90" s="155">
        <v>69.400000000000006</v>
      </c>
      <c r="W90" s="154">
        <v>930100</v>
      </c>
      <c r="X90" s="154">
        <v>1352400</v>
      </c>
      <c r="Y90" s="155">
        <v>68.8</v>
      </c>
      <c r="Z90" s="154">
        <v>948400</v>
      </c>
      <c r="AA90" s="154">
        <v>1349400</v>
      </c>
      <c r="AB90" s="155">
        <v>70.3</v>
      </c>
      <c r="AC90" s="154">
        <v>950700</v>
      </c>
      <c r="AD90" s="154">
        <v>1349400</v>
      </c>
      <c r="AE90" s="155">
        <v>70.5</v>
      </c>
      <c r="AF90" s="154">
        <v>971800</v>
      </c>
      <c r="AG90" s="154">
        <v>1351600</v>
      </c>
      <c r="AH90" s="155">
        <v>71.900000000000006</v>
      </c>
      <c r="AI90" s="154">
        <v>988800</v>
      </c>
      <c r="AJ90" s="154">
        <v>1356200</v>
      </c>
      <c r="AK90" s="155">
        <v>72.900000000000006</v>
      </c>
      <c r="AL90" s="154">
        <v>1015700</v>
      </c>
      <c r="AM90" s="154">
        <v>1357700</v>
      </c>
      <c r="AN90" s="155">
        <v>74.8</v>
      </c>
      <c r="AO90" s="154">
        <v>1001000</v>
      </c>
      <c r="AP90" s="154">
        <v>1369500</v>
      </c>
      <c r="AQ90" s="155">
        <v>73.099999999999994</v>
      </c>
      <c r="AR90" s="154">
        <v>1005500</v>
      </c>
      <c r="AS90" s="154">
        <v>1366100</v>
      </c>
      <c r="AT90" s="155">
        <v>73.599999999999994</v>
      </c>
    </row>
    <row r="91" spans="1:46" x14ac:dyDescent="0.25">
      <c r="A91" s="140" t="s">
        <v>73</v>
      </c>
      <c r="B91" s="154">
        <v>810300</v>
      </c>
      <c r="C91" s="154">
        <v>1163200</v>
      </c>
      <c r="D91" s="155">
        <v>69.7</v>
      </c>
      <c r="E91" s="154">
        <v>808200</v>
      </c>
      <c r="F91" s="154">
        <v>1173000</v>
      </c>
      <c r="G91" s="155">
        <v>68.900000000000006</v>
      </c>
      <c r="H91" s="154">
        <v>821000</v>
      </c>
      <c r="I91" s="154">
        <v>1186200</v>
      </c>
      <c r="J91" s="155">
        <v>69.2</v>
      </c>
      <c r="K91" s="154">
        <v>816100</v>
      </c>
      <c r="L91" s="154">
        <v>1196500</v>
      </c>
      <c r="M91" s="155">
        <v>68.2</v>
      </c>
      <c r="N91" s="154">
        <v>812400</v>
      </c>
      <c r="O91" s="154">
        <v>1206700</v>
      </c>
      <c r="P91" s="155">
        <v>67.3</v>
      </c>
      <c r="Q91" s="154">
        <v>789000</v>
      </c>
      <c r="R91" s="154">
        <v>1212400</v>
      </c>
      <c r="S91" s="155">
        <v>65.099999999999994</v>
      </c>
      <c r="T91" s="154">
        <v>795000</v>
      </c>
      <c r="U91" s="154">
        <v>1226200</v>
      </c>
      <c r="V91" s="155">
        <v>64.8</v>
      </c>
      <c r="W91" s="154">
        <v>790000</v>
      </c>
      <c r="X91" s="154">
        <v>1237000</v>
      </c>
      <c r="Y91" s="155">
        <v>63.9</v>
      </c>
      <c r="Z91" s="154">
        <v>793400</v>
      </c>
      <c r="AA91" s="154">
        <v>1231300</v>
      </c>
      <c r="AB91" s="155">
        <v>64.400000000000006</v>
      </c>
      <c r="AC91" s="154">
        <v>814000</v>
      </c>
      <c r="AD91" s="154">
        <v>1230900</v>
      </c>
      <c r="AE91" s="155">
        <v>66.099999999999994</v>
      </c>
      <c r="AF91" s="154">
        <v>835700</v>
      </c>
      <c r="AG91" s="154">
        <v>1241400</v>
      </c>
      <c r="AH91" s="155">
        <v>67.3</v>
      </c>
      <c r="AI91" s="154">
        <v>840100</v>
      </c>
      <c r="AJ91" s="154">
        <v>1248100</v>
      </c>
      <c r="AK91" s="155">
        <v>67.3</v>
      </c>
      <c r="AL91" s="154">
        <v>861300</v>
      </c>
      <c r="AM91" s="154">
        <v>1251000</v>
      </c>
      <c r="AN91" s="155">
        <v>68.8</v>
      </c>
      <c r="AO91" s="154">
        <v>889800</v>
      </c>
      <c r="AP91" s="154">
        <v>1266300</v>
      </c>
      <c r="AQ91" s="155">
        <v>70.3</v>
      </c>
      <c r="AR91" s="154">
        <v>894200</v>
      </c>
      <c r="AS91" s="154">
        <v>1260300</v>
      </c>
      <c r="AT91" s="155">
        <v>71</v>
      </c>
    </row>
    <row r="92" spans="1:46" x14ac:dyDescent="0.25">
      <c r="A92" s="140" t="s">
        <v>74</v>
      </c>
      <c r="B92" s="154">
        <v>445700</v>
      </c>
      <c r="C92" s="154">
        <v>613400</v>
      </c>
      <c r="D92" s="155">
        <v>72.7</v>
      </c>
      <c r="E92" s="154">
        <v>453200</v>
      </c>
      <c r="F92" s="154">
        <v>617900</v>
      </c>
      <c r="G92" s="155">
        <v>73.3</v>
      </c>
      <c r="H92" s="154">
        <v>465800</v>
      </c>
      <c r="I92" s="154">
        <v>626900</v>
      </c>
      <c r="J92" s="155">
        <v>74.3</v>
      </c>
      <c r="K92" s="154">
        <v>467700</v>
      </c>
      <c r="L92" s="154">
        <v>636800</v>
      </c>
      <c r="M92" s="155">
        <v>73.400000000000006</v>
      </c>
      <c r="N92" s="154">
        <v>470100</v>
      </c>
      <c r="O92" s="154">
        <v>640300</v>
      </c>
      <c r="P92" s="155">
        <v>73.400000000000006</v>
      </c>
      <c r="Q92" s="154">
        <v>463100</v>
      </c>
      <c r="R92" s="154">
        <v>642400</v>
      </c>
      <c r="S92" s="155">
        <v>72.099999999999994</v>
      </c>
      <c r="T92" s="154">
        <v>467700</v>
      </c>
      <c r="U92" s="154">
        <v>645100</v>
      </c>
      <c r="V92" s="155">
        <v>72.5</v>
      </c>
      <c r="W92" s="154">
        <v>463300</v>
      </c>
      <c r="X92" s="154">
        <v>644100</v>
      </c>
      <c r="Y92" s="155">
        <v>71.900000000000006</v>
      </c>
      <c r="Z92" s="154">
        <v>450900</v>
      </c>
      <c r="AA92" s="154">
        <v>640100</v>
      </c>
      <c r="AB92" s="155">
        <v>70.400000000000006</v>
      </c>
      <c r="AC92" s="154">
        <v>465000</v>
      </c>
      <c r="AD92" s="154">
        <v>640200</v>
      </c>
      <c r="AE92" s="155">
        <v>72.599999999999994</v>
      </c>
      <c r="AF92" s="154">
        <v>472900</v>
      </c>
      <c r="AG92" s="154">
        <v>640300</v>
      </c>
      <c r="AH92" s="155">
        <v>73.900000000000006</v>
      </c>
      <c r="AI92" s="154">
        <v>469100</v>
      </c>
      <c r="AJ92" s="154">
        <v>639700</v>
      </c>
      <c r="AK92" s="155">
        <v>73.3</v>
      </c>
      <c r="AL92" s="154">
        <v>467500</v>
      </c>
      <c r="AM92" s="154">
        <v>641200</v>
      </c>
      <c r="AN92" s="155">
        <v>72.900000000000006</v>
      </c>
      <c r="AO92" s="154">
        <v>477600</v>
      </c>
      <c r="AP92" s="154">
        <v>644000</v>
      </c>
      <c r="AQ92" s="155">
        <v>74.2</v>
      </c>
      <c r="AR92" s="154">
        <v>478100</v>
      </c>
      <c r="AS92" s="154">
        <v>642000</v>
      </c>
      <c r="AT92" s="155">
        <v>74.5</v>
      </c>
    </row>
    <row r="93" spans="1:46" x14ac:dyDescent="0.25">
      <c r="A93" s="140" t="s">
        <v>75</v>
      </c>
      <c r="B93" s="154">
        <v>438200</v>
      </c>
      <c r="C93" s="154">
        <v>593700</v>
      </c>
      <c r="D93" s="155">
        <v>73.8</v>
      </c>
      <c r="E93" s="154">
        <v>446900</v>
      </c>
      <c r="F93" s="154">
        <v>600600</v>
      </c>
      <c r="G93" s="155">
        <v>74.400000000000006</v>
      </c>
      <c r="H93" s="154">
        <v>460900</v>
      </c>
      <c r="I93" s="154">
        <v>612500</v>
      </c>
      <c r="J93" s="155">
        <v>75.3</v>
      </c>
      <c r="K93" s="154">
        <v>458000</v>
      </c>
      <c r="L93" s="154">
        <v>618000</v>
      </c>
      <c r="M93" s="155">
        <v>74.099999999999994</v>
      </c>
      <c r="N93" s="154">
        <v>451600</v>
      </c>
      <c r="O93" s="154">
        <v>622200</v>
      </c>
      <c r="P93" s="155">
        <v>72.599999999999994</v>
      </c>
      <c r="Q93" s="154">
        <v>447400</v>
      </c>
      <c r="R93" s="154">
        <v>625900</v>
      </c>
      <c r="S93" s="155">
        <v>71.5</v>
      </c>
      <c r="T93" s="154">
        <v>432800</v>
      </c>
      <c r="U93" s="154">
        <v>632600</v>
      </c>
      <c r="V93" s="155">
        <v>68.400000000000006</v>
      </c>
      <c r="W93" s="154">
        <v>440400</v>
      </c>
      <c r="X93" s="154">
        <v>636100</v>
      </c>
      <c r="Y93" s="155">
        <v>69.2</v>
      </c>
      <c r="Z93" s="154">
        <v>447700</v>
      </c>
      <c r="AA93" s="154">
        <v>633900</v>
      </c>
      <c r="AB93" s="155">
        <v>70.599999999999994</v>
      </c>
      <c r="AC93" s="154">
        <v>442400</v>
      </c>
      <c r="AD93" s="154">
        <v>637000</v>
      </c>
      <c r="AE93" s="155">
        <v>69.5</v>
      </c>
      <c r="AF93" s="154">
        <v>463200</v>
      </c>
      <c r="AG93" s="154">
        <v>638600</v>
      </c>
      <c r="AH93" s="155">
        <v>72.5</v>
      </c>
      <c r="AI93" s="154">
        <v>466000</v>
      </c>
      <c r="AJ93" s="154">
        <v>650800</v>
      </c>
      <c r="AK93" s="155">
        <v>71.599999999999994</v>
      </c>
      <c r="AL93" s="154">
        <v>467300</v>
      </c>
      <c r="AM93" s="154">
        <v>648600</v>
      </c>
      <c r="AN93" s="155">
        <v>72.099999999999994</v>
      </c>
      <c r="AO93" s="154">
        <v>483700</v>
      </c>
      <c r="AP93" s="154">
        <v>658300</v>
      </c>
      <c r="AQ93" s="155">
        <v>73.5</v>
      </c>
      <c r="AR93" s="154">
        <v>480500</v>
      </c>
      <c r="AS93" s="154">
        <v>654400</v>
      </c>
      <c r="AT93" s="155">
        <v>73.400000000000006</v>
      </c>
    </row>
    <row r="94" spans="1:46" x14ac:dyDescent="0.25">
      <c r="A94" s="140" t="s">
        <v>76</v>
      </c>
      <c r="B94" s="154">
        <v>500800</v>
      </c>
      <c r="C94" s="154">
        <v>679100</v>
      </c>
      <c r="D94" s="155">
        <v>73.8</v>
      </c>
      <c r="E94" s="154">
        <v>500500</v>
      </c>
      <c r="F94" s="154">
        <v>682400</v>
      </c>
      <c r="G94" s="155">
        <v>73.3</v>
      </c>
      <c r="H94" s="154">
        <v>507500</v>
      </c>
      <c r="I94" s="154">
        <v>687700</v>
      </c>
      <c r="J94" s="155">
        <v>73.8</v>
      </c>
      <c r="K94" s="154">
        <v>504500</v>
      </c>
      <c r="L94" s="154">
        <v>692200</v>
      </c>
      <c r="M94" s="155">
        <v>72.900000000000006</v>
      </c>
      <c r="N94" s="154">
        <v>512700</v>
      </c>
      <c r="O94" s="154">
        <v>694900</v>
      </c>
      <c r="P94" s="155">
        <v>73.8</v>
      </c>
      <c r="Q94" s="154">
        <v>500400</v>
      </c>
      <c r="R94" s="154">
        <v>694100</v>
      </c>
      <c r="S94" s="155">
        <v>72.099999999999994</v>
      </c>
      <c r="T94" s="154">
        <v>490100</v>
      </c>
      <c r="U94" s="154">
        <v>694800</v>
      </c>
      <c r="V94" s="155">
        <v>70.5</v>
      </c>
      <c r="W94" s="154">
        <v>486400</v>
      </c>
      <c r="X94" s="154">
        <v>696000</v>
      </c>
      <c r="Y94" s="155">
        <v>69.900000000000006</v>
      </c>
      <c r="Z94" s="154">
        <v>494400</v>
      </c>
      <c r="AA94" s="154">
        <v>691100</v>
      </c>
      <c r="AB94" s="155">
        <v>71.5</v>
      </c>
      <c r="AC94" s="154">
        <v>502200</v>
      </c>
      <c r="AD94" s="154">
        <v>690300</v>
      </c>
      <c r="AE94" s="155">
        <v>72.7</v>
      </c>
      <c r="AF94" s="154">
        <v>495500</v>
      </c>
      <c r="AG94" s="154">
        <v>688300</v>
      </c>
      <c r="AH94" s="155">
        <v>72</v>
      </c>
      <c r="AI94" s="154">
        <v>515300</v>
      </c>
      <c r="AJ94" s="154">
        <v>686600</v>
      </c>
      <c r="AK94" s="155">
        <v>75</v>
      </c>
      <c r="AL94" s="154">
        <v>527000</v>
      </c>
      <c r="AM94" s="154">
        <v>686200</v>
      </c>
      <c r="AN94" s="155">
        <v>76.8</v>
      </c>
      <c r="AO94" s="154">
        <v>532100</v>
      </c>
      <c r="AP94" s="154">
        <v>688700</v>
      </c>
      <c r="AQ94" s="155">
        <v>77.3</v>
      </c>
      <c r="AR94" s="154">
        <v>523100</v>
      </c>
      <c r="AS94" s="154">
        <v>684500</v>
      </c>
      <c r="AT94" s="155">
        <v>76.400000000000006</v>
      </c>
    </row>
    <row r="95" spans="1:46" x14ac:dyDescent="0.25">
      <c r="A95" s="140" t="s">
        <v>77</v>
      </c>
      <c r="B95" s="154">
        <v>298000</v>
      </c>
      <c r="C95" s="154">
        <v>388400</v>
      </c>
      <c r="D95" s="155">
        <v>76.7</v>
      </c>
      <c r="E95" s="154">
        <v>300700</v>
      </c>
      <c r="F95" s="154">
        <v>392300</v>
      </c>
      <c r="G95" s="155">
        <v>76.599999999999994</v>
      </c>
      <c r="H95" s="154">
        <v>299900</v>
      </c>
      <c r="I95" s="154">
        <v>397000</v>
      </c>
      <c r="J95" s="155">
        <v>75.5</v>
      </c>
      <c r="K95" s="154">
        <v>298400</v>
      </c>
      <c r="L95" s="154">
        <v>402300</v>
      </c>
      <c r="M95" s="155">
        <v>74.2</v>
      </c>
      <c r="N95" s="154">
        <v>302600</v>
      </c>
      <c r="O95" s="154">
        <v>402700</v>
      </c>
      <c r="P95" s="155">
        <v>75.2</v>
      </c>
      <c r="Q95" s="154">
        <v>297400</v>
      </c>
      <c r="R95" s="154">
        <v>401700</v>
      </c>
      <c r="S95" s="155">
        <v>74</v>
      </c>
      <c r="T95" s="154">
        <v>298000</v>
      </c>
      <c r="U95" s="154">
        <v>401500</v>
      </c>
      <c r="V95" s="155">
        <v>74.2</v>
      </c>
      <c r="W95" s="154">
        <v>292800</v>
      </c>
      <c r="X95" s="154">
        <v>403100</v>
      </c>
      <c r="Y95" s="155">
        <v>72.599999999999994</v>
      </c>
      <c r="Z95" s="154">
        <v>292500</v>
      </c>
      <c r="AA95" s="154">
        <v>400900</v>
      </c>
      <c r="AB95" s="155">
        <v>73</v>
      </c>
      <c r="AC95" s="154">
        <v>300700</v>
      </c>
      <c r="AD95" s="154">
        <v>400600</v>
      </c>
      <c r="AE95" s="155">
        <v>75.099999999999994</v>
      </c>
      <c r="AF95" s="154">
        <v>305100</v>
      </c>
      <c r="AG95" s="154">
        <v>401500</v>
      </c>
      <c r="AH95" s="155">
        <v>76</v>
      </c>
      <c r="AI95" s="154">
        <v>311000</v>
      </c>
      <c r="AJ95" s="154">
        <v>400100</v>
      </c>
      <c r="AK95" s="155">
        <v>77.7</v>
      </c>
      <c r="AL95" s="154">
        <v>309900</v>
      </c>
      <c r="AM95" s="154">
        <v>399400</v>
      </c>
      <c r="AN95" s="155">
        <v>77.599999999999994</v>
      </c>
      <c r="AO95" s="154">
        <v>311700</v>
      </c>
      <c r="AP95" s="154">
        <v>406100</v>
      </c>
      <c r="AQ95" s="155">
        <v>76.7</v>
      </c>
      <c r="AR95" s="154">
        <v>318900</v>
      </c>
      <c r="AS95" s="154">
        <v>401700</v>
      </c>
      <c r="AT95" s="155">
        <v>79.400000000000006</v>
      </c>
    </row>
    <row r="96" spans="1:46" x14ac:dyDescent="0.25">
      <c r="A96" s="140" t="s">
        <v>78</v>
      </c>
      <c r="B96" s="154">
        <v>261100</v>
      </c>
      <c r="C96" s="154">
        <v>344800</v>
      </c>
      <c r="D96" s="155">
        <v>75.7</v>
      </c>
      <c r="E96" s="154">
        <v>266500</v>
      </c>
      <c r="F96" s="154">
        <v>346600</v>
      </c>
      <c r="G96" s="155">
        <v>76.900000000000006</v>
      </c>
      <c r="H96" s="154">
        <v>275500</v>
      </c>
      <c r="I96" s="154">
        <v>351700</v>
      </c>
      <c r="J96" s="155">
        <v>78.3</v>
      </c>
      <c r="K96" s="154">
        <v>266800</v>
      </c>
      <c r="L96" s="154">
        <v>352100</v>
      </c>
      <c r="M96" s="155">
        <v>75.8</v>
      </c>
      <c r="N96" s="154">
        <v>269400</v>
      </c>
      <c r="O96" s="154">
        <v>352600</v>
      </c>
      <c r="P96" s="155">
        <v>76.400000000000006</v>
      </c>
      <c r="Q96" s="154">
        <v>269100</v>
      </c>
      <c r="R96" s="154">
        <v>356200</v>
      </c>
      <c r="S96" s="155">
        <v>75.5</v>
      </c>
      <c r="T96" s="154">
        <v>265000</v>
      </c>
      <c r="U96" s="154">
        <v>356600</v>
      </c>
      <c r="V96" s="155">
        <v>74.3</v>
      </c>
      <c r="W96" s="154">
        <v>257100</v>
      </c>
      <c r="X96" s="154">
        <v>355100</v>
      </c>
      <c r="Y96" s="155">
        <v>72.400000000000006</v>
      </c>
      <c r="Z96" s="154">
        <v>266600</v>
      </c>
      <c r="AA96" s="154">
        <v>351500</v>
      </c>
      <c r="AB96" s="155">
        <v>75.900000000000006</v>
      </c>
      <c r="AC96" s="154">
        <v>269000</v>
      </c>
      <c r="AD96" s="154">
        <v>353000</v>
      </c>
      <c r="AE96" s="155">
        <v>76.2</v>
      </c>
      <c r="AF96" s="154">
        <v>273000</v>
      </c>
      <c r="AG96" s="154">
        <v>348900</v>
      </c>
      <c r="AH96" s="155">
        <v>78.3</v>
      </c>
      <c r="AI96" s="154">
        <v>266100</v>
      </c>
      <c r="AJ96" s="154">
        <v>349600</v>
      </c>
      <c r="AK96" s="155">
        <v>76.099999999999994</v>
      </c>
      <c r="AL96" s="154">
        <v>265800</v>
      </c>
      <c r="AM96" s="154">
        <v>348800</v>
      </c>
      <c r="AN96" s="155">
        <v>76.2</v>
      </c>
      <c r="AO96" s="154">
        <v>269600</v>
      </c>
      <c r="AP96" s="154">
        <v>350800</v>
      </c>
      <c r="AQ96" s="155">
        <v>76.900000000000006</v>
      </c>
      <c r="AR96" s="154">
        <v>276100</v>
      </c>
      <c r="AS96" s="154">
        <v>347500</v>
      </c>
      <c r="AT96" s="155">
        <v>79.400000000000006</v>
      </c>
    </row>
    <row r="97" spans="1:46" s="3" customFormat="1" x14ac:dyDescent="0.25">
      <c r="A97" s="124" t="s">
        <v>448</v>
      </c>
      <c r="B97" s="160">
        <f>SUM(B88:B96)</f>
        <v>4540900</v>
      </c>
      <c r="C97" s="160">
        <f>SUM(C88:C96)</f>
        <v>6290300</v>
      </c>
      <c r="D97" s="158">
        <f>(B97/C97)*100</f>
        <v>72.188925806400334</v>
      </c>
      <c r="E97" s="160">
        <f>SUM(E88:E96)</f>
        <v>4593700</v>
      </c>
      <c r="F97" s="160">
        <f>SUM(F88:F96)</f>
        <v>6344100</v>
      </c>
      <c r="G97" s="158">
        <f>(E97/F97)*100</f>
        <v>72.40900994624927</v>
      </c>
      <c r="H97" s="160">
        <f>SUM(H88:H96)</f>
        <v>4651200</v>
      </c>
      <c r="I97" s="160">
        <f>SUM(I88:I96)</f>
        <v>6412300</v>
      </c>
      <c r="J97" s="158">
        <f>(H97/I97)*100</f>
        <v>72.53559565210611</v>
      </c>
      <c r="K97" s="160">
        <f>SUM(K88:K96)</f>
        <v>4640200</v>
      </c>
      <c r="L97" s="160">
        <f>SUM(L88:L96)</f>
        <v>6466700</v>
      </c>
      <c r="M97" s="158">
        <f>(K97/L97)*100</f>
        <v>71.75530023041118</v>
      </c>
      <c r="N97" s="160">
        <f>SUM(N88:N96)</f>
        <v>4653600</v>
      </c>
      <c r="O97" s="160">
        <f>SUM(O88:O96)</f>
        <v>6507100</v>
      </c>
      <c r="P97" s="158">
        <f>(N97/O97)*100</f>
        <v>71.515728972967992</v>
      </c>
      <c r="Q97" s="160">
        <f>SUM(Q88:Q96)</f>
        <v>4556500</v>
      </c>
      <c r="R97" s="160">
        <f>SUM(R88:R96)</f>
        <v>6526200</v>
      </c>
      <c r="S97" s="158">
        <f>(Q97/R97)*100</f>
        <v>69.818577426373693</v>
      </c>
      <c r="T97" s="160">
        <f>SUM(T88:T96)</f>
        <v>4515600</v>
      </c>
      <c r="U97" s="160">
        <f>SUM(U88:U96)</f>
        <v>6559400</v>
      </c>
      <c r="V97" s="158">
        <f>(T97/U97)*100</f>
        <v>68.841662347165894</v>
      </c>
      <c r="W97" s="160">
        <f>SUM(W88:W96)</f>
        <v>4506800</v>
      </c>
      <c r="X97" s="160">
        <f>SUM(X88:X96)</f>
        <v>6584100</v>
      </c>
      <c r="Y97" s="158">
        <f>(W97/X97)*100</f>
        <v>68.449750155678075</v>
      </c>
      <c r="Z97" s="160">
        <f>SUM(Z88:Z96)</f>
        <v>4563400</v>
      </c>
      <c r="AA97" s="160">
        <f>SUM(AA88:AA96)</f>
        <v>6566500</v>
      </c>
      <c r="AB97" s="158">
        <f>(Z97/AA97)*100</f>
        <v>69.495164851899787</v>
      </c>
      <c r="AC97" s="160">
        <f>SUM(AC88:AC96)</f>
        <v>4610800</v>
      </c>
      <c r="AD97" s="160">
        <f>SUM(AD88:AD96)</f>
        <v>6570100</v>
      </c>
      <c r="AE97" s="158">
        <f>(AC97/AD97)*100</f>
        <v>70.178536095341016</v>
      </c>
      <c r="AF97" s="160">
        <f>SUM(AF88:AF96)</f>
        <v>4695300</v>
      </c>
      <c r="AG97" s="160">
        <f>SUM(AG88:AG96)</f>
        <v>6584300</v>
      </c>
      <c r="AH97" s="158">
        <f>(AF97/AG97)*100</f>
        <v>71.310541743237692</v>
      </c>
      <c r="AI97" s="160">
        <f>SUM(AI88:AI96)</f>
        <v>4746100</v>
      </c>
      <c r="AJ97" s="160">
        <f>SUM(AJ88:AJ96)</f>
        <v>6614000</v>
      </c>
      <c r="AK97" s="158">
        <f>(AI97/AJ97)*100</f>
        <v>71.758391291200482</v>
      </c>
      <c r="AL97" s="160">
        <f>SUM(AL88:AL96)</f>
        <v>4797800</v>
      </c>
      <c r="AM97" s="160">
        <f>SUM(AM88:AM96)</f>
        <v>6619100</v>
      </c>
      <c r="AN97" s="158">
        <f>(AL97/AM97)*100</f>
        <v>72.484174585668754</v>
      </c>
      <c r="AO97" s="160">
        <f>SUM(AO88:AO96)</f>
        <v>4900600</v>
      </c>
      <c r="AP97" s="160">
        <f>SUM(AP88:AP96)</f>
        <v>6689200</v>
      </c>
      <c r="AQ97" s="158">
        <f>(AO97/AP97)*100</f>
        <v>73.261376547270231</v>
      </c>
      <c r="AR97" s="160">
        <f>SUM(AR88:AR96)</f>
        <v>4926700</v>
      </c>
      <c r="AS97" s="160">
        <f>SUM(AS88:AS96)</f>
        <v>6669400</v>
      </c>
      <c r="AT97" s="158">
        <f>(AR97/AS97)*100</f>
        <v>73.87021321258284</v>
      </c>
    </row>
  </sheetData>
  <mergeCells count="15">
    <mergeCell ref="AR19:AT19"/>
    <mergeCell ref="AL19:AN19"/>
    <mergeCell ref="AO19:AQ19"/>
    <mergeCell ref="T19:V19"/>
    <mergeCell ref="W19:Y19"/>
    <mergeCell ref="Z19:AB19"/>
    <mergeCell ref="AC19:AE19"/>
    <mergeCell ref="AF19:AH19"/>
    <mergeCell ref="AI19:AK19"/>
    <mergeCell ref="Q19:S19"/>
    <mergeCell ref="B19:D19"/>
    <mergeCell ref="E19:G19"/>
    <mergeCell ref="H19:J19"/>
    <mergeCell ref="K19:M19"/>
    <mergeCell ref="N19:P19"/>
  </mergeCells>
  <hyperlinks>
    <hyperlink ref="T1" location="Contents!A1" display="Table of Contents " xr:uid="{5D31D043-D8F5-4731-A801-CAAC9284FB03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B814E-2B40-4CEC-A276-108877756F39}">
  <dimension ref="A1:AU99"/>
  <sheetViews>
    <sheetView topLeftCell="B1" zoomScale="70" zoomScaleNormal="70" workbookViewId="0">
      <pane xSplit="1" topLeftCell="C1" activePane="topRight" state="frozen"/>
      <selection activeCell="B1" sqref="B1"/>
      <selection pane="topRight" activeCell="V1" sqref="V1"/>
    </sheetView>
  </sheetViews>
  <sheetFormatPr defaultRowHeight="15" x14ac:dyDescent="0.25"/>
  <cols>
    <col min="1" max="1" width="9.140625" style="93"/>
    <col min="2" max="2" width="12.85546875" style="93" customWidth="1"/>
    <col min="3" max="3" width="11.7109375" style="93" bestFit="1" customWidth="1"/>
    <col min="4" max="4" width="23" style="93" customWidth="1"/>
    <col min="5" max="5" width="9.5703125" style="93" bestFit="1" customWidth="1"/>
    <col min="6" max="6" width="12.85546875" style="93" bestFit="1" customWidth="1"/>
    <col min="7" max="7" width="14.5703125" style="93" bestFit="1" customWidth="1"/>
    <col min="8" max="8" width="9.5703125" style="93" bestFit="1" customWidth="1"/>
    <col min="9" max="9" width="12.85546875" style="93" bestFit="1" customWidth="1"/>
    <col min="10" max="10" width="14.5703125" style="93" bestFit="1" customWidth="1"/>
    <col min="11" max="11" width="9.5703125" style="93" bestFit="1" customWidth="1"/>
    <col min="12" max="12" width="12.85546875" style="93" bestFit="1" customWidth="1"/>
    <col min="13" max="13" width="12.5703125" style="93" customWidth="1"/>
    <col min="14" max="14" width="9.5703125" style="93" bestFit="1" customWidth="1"/>
    <col min="15" max="15" width="12.85546875" style="93" bestFit="1" customWidth="1"/>
    <col min="16" max="16" width="14.140625" style="93" bestFit="1" customWidth="1"/>
    <col min="17" max="17" width="9.5703125" style="93" bestFit="1" customWidth="1"/>
    <col min="18" max="18" width="13.28515625" style="93" bestFit="1" customWidth="1"/>
    <col min="19" max="19" width="13" style="93" bestFit="1" customWidth="1"/>
    <col min="20" max="20" width="13.85546875" style="93" customWidth="1"/>
    <col min="21" max="21" width="11.7109375" style="93" bestFit="1" customWidth="1"/>
    <col min="22" max="22" width="13" style="93" bestFit="1" customWidth="1"/>
    <col min="23" max="23" width="9.42578125" style="93" bestFit="1" customWidth="1"/>
    <col min="24" max="24" width="11.7109375" style="93" bestFit="1" customWidth="1"/>
    <col min="25" max="25" width="13" style="93" bestFit="1" customWidth="1"/>
    <col min="26" max="26" width="9.42578125" style="93" bestFit="1" customWidth="1"/>
    <col min="27" max="27" width="11.7109375" style="93" bestFit="1" customWidth="1"/>
    <col min="28" max="28" width="13" style="93" bestFit="1" customWidth="1"/>
    <col min="29" max="29" width="9.42578125" style="93" bestFit="1" customWidth="1"/>
    <col min="30" max="30" width="11.7109375" style="93" bestFit="1" customWidth="1"/>
    <col min="31" max="31" width="13" style="93" bestFit="1" customWidth="1"/>
    <col min="32" max="32" width="9.42578125" style="93" bestFit="1" customWidth="1"/>
    <col min="33" max="33" width="11.7109375" style="93" bestFit="1" customWidth="1"/>
    <col min="34" max="34" width="13" style="93" bestFit="1" customWidth="1"/>
    <col min="35" max="35" width="9.42578125" style="93" bestFit="1" customWidth="1"/>
    <col min="36" max="36" width="11.7109375" style="93" bestFit="1" customWidth="1"/>
    <col min="37" max="37" width="13" style="93" bestFit="1" customWidth="1"/>
    <col min="38" max="38" width="9.42578125" style="93" bestFit="1" customWidth="1"/>
    <col min="39" max="39" width="11.7109375" style="93" bestFit="1" customWidth="1"/>
    <col min="40" max="40" width="13" style="93" bestFit="1" customWidth="1"/>
    <col min="41" max="41" width="9.42578125" style="93" bestFit="1" customWidth="1"/>
    <col min="42" max="42" width="11.7109375" style="93" bestFit="1" customWidth="1"/>
    <col min="43" max="43" width="13" style="93" bestFit="1" customWidth="1"/>
    <col min="44" max="44" width="9.42578125" style="93" bestFit="1" customWidth="1"/>
    <col min="45" max="45" width="12.42578125" bestFit="1" customWidth="1"/>
    <col min="46" max="46" width="14.85546875" bestFit="1" customWidth="1"/>
  </cols>
  <sheetData>
    <row r="1" spans="1:44" ht="35.25" customHeight="1" x14ac:dyDescent="0.25">
      <c r="B1" s="176" t="s">
        <v>397</v>
      </c>
      <c r="V1" s="230" t="s">
        <v>876</v>
      </c>
    </row>
    <row r="2" spans="1:44" s="725" customFormat="1" x14ac:dyDescent="0.25">
      <c r="A2" s="93"/>
      <c r="B2" s="176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230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</row>
    <row r="3" spans="1:44" ht="51.75" x14ac:dyDescent="0.25">
      <c r="D3" s="363"/>
      <c r="E3" s="568">
        <v>2004</v>
      </c>
      <c r="F3" s="568">
        <v>2005</v>
      </c>
      <c r="G3" s="568">
        <v>2006</v>
      </c>
      <c r="H3" s="568">
        <v>2007</v>
      </c>
      <c r="I3" s="568">
        <v>2008</v>
      </c>
      <c r="J3" s="568">
        <v>2009</v>
      </c>
      <c r="K3" s="568">
        <v>2010</v>
      </c>
      <c r="L3" s="568">
        <v>2011</v>
      </c>
      <c r="M3" s="568">
        <v>2012</v>
      </c>
      <c r="N3" s="568">
        <v>2013</v>
      </c>
      <c r="O3" s="568">
        <v>2014</v>
      </c>
      <c r="P3" s="568">
        <v>2015</v>
      </c>
      <c r="Q3" s="568">
        <v>2016</v>
      </c>
      <c r="R3" s="568">
        <v>2017</v>
      </c>
      <c r="S3" s="568">
        <v>2018</v>
      </c>
      <c r="V3" s="297" t="s">
        <v>413</v>
      </c>
      <c r="Y3" s="363"/>
      <c r="Z3" s="568">
        <v>2004</v>
      </c>
      <c r="AA3" s="568">
        <v>2005</v>
      </c>
      <c r="AB3" s="568">
        <v>2006</v>
      </c>
      <c r="AC3" s="568">
        <v>2007</v>
      </c>
      <c r="AD3" s="568">
        <v>2008</v>
      </c>
      <c r="AE3" s="568">
        <v>2009</v>
      </c>
      <c r="AF3" s="568">
        <v>2010</v>
      </c>
      <c r="AG3" s="568">
        <v>2011</v>
      </c>
      <c r="AH3" s="568">
        <v>2012</v>
      </c>
      <c r="AI3" s="568">
        <v>2013</v>
      </c>
      <c r="AJ3" s="568">
        <v>2014</v>
      </c>
      <c r="AK3" s="568">
        <v>2015</v>
      </c>
      <c r="AL3" s="568">
        <v>2016</v>
      </c>
      <c r="AM3" s="568">
        <v>2017</v>
      </c>
      <c r="AN3" s="569">
        <v>2018</v>
      </c>
    </row>
    <row r="4" spans="1:44" ht="25.5" x14ac:dyDescent="0.25">
      <c r="D4" s="318" t="s">
        <v>65</v>
      </c>
      <c r="E4" s="570">
        <f>E85</f>
        <v>4.9566739999102047</v>
      </c>
      <c r="F4" s="570">
        <f t="shared" ref="F4" si="0">H85</f>
        <v>5.0253818359158524</v>
      </c>
      <c r="G4" s="570">
        <f t="shared" ref="G4" si="1">K85</f>
        <v>5.4728756601056165</v>
      </c>
      <c r="H4" s="570">
        <f t="shared" ref="H4" si="2">N85</f>
        <v>5.6252996817924243</v>
      </c>
      <c r="I4" s="570">
        <f t="shared" ref="I4" si="3">Q85</f>
        <v>6.6401205337925093</v>
      </c>
      <c r="J4" s="570">
        <f t="shared" ref="J4" si="4">T85</f>
        <v>8.6378880385243786</v>
      </c>
      <c r="K4" s="570">
        <f t="shared" ref="K4" si="5">W85</f>
        <v>8.5507592709261147</v>
      </c>
      <c r="L4" s="570">
        <f t="shared" ref="L4" si="6">Z85</f>
        <v>9.1864933719072503</v>
      </c>
      <c r="M4" s="571">
        <f t="shared" ref="M4" si="7">AC85</f>
        <v>8.6894036894036901</v>
      </c>
      <c r="N4" s="570">
        <f t="shared" ref="N4" si="8">AF85</f>
        <v>8.2865618130988707</v>
      </c>
      <c r="O4" s="570">
        <f t="shared" ref="O4" si="9">AI85</f>
        <v>6.4516129032258061</v>
      </c>
      <c r="P4" s="570">
        <f t="shared" ref="P4" si="10">AL85</f>
        <v>5.5230392678514422</v>
      </c>
      <c r="Q4" s="570">
        <f t="shared" ref="Q4" si="11">AO85</f>
        <v>5.0581518291393524</v>
      </c>
      <c r="R4" s="570">
        <f t="shared" ref="R4" si="12">AR85</f>
        <v>4.8011971816349011</v>
      </c>
      <c r="S4" s="576">
        <f t="shared" ref="S4:S16" si="13">AU85</f>
        <v>4.5047837497158678</v>
      </c>
      <c r="V4" s="395">
        <f>S4-R4</f>
        <v>-0.29641343191903324</v>
      </c>
      <c r="Y4" s="318" t="s">
        <v>463</v>
      </c>
      <c r="Z4" s="633">
        <v>0.05</v>
      </c>
      <c r="AA4" s="633">
        <v>0.05</v>
      </c>
      <c r="AB4" s="633">
        <v>5.5E-2</v>
      </c>
      <c r="AC4" s="633">
        <v>5.6000000000000001E-2</v>
      </c>
      <c r="AD4" s="633">
        <v>6.6000000000000003E-2</v>
      </c>
      <c r="AE4" s="633">
        <v>8.5999999999999993E-2</v>
      </c>
      <c r="AF4" s="633">
        <v>8.5999999999999993E-2</v>
      </c>
      <c r="AG4" s="633">
        <v>9.1999999999999998E-2</v>
      </c>
      <c r="AH4" s="633">
        <v>8.6999999999999994E-2</v>
      </c>
      <c r="AI4" s="633">
        <v>8.3000000000000004E-2</v>
      </c>
      <c r="AJ4" s="633">
        <v>6.5000000000000002E-2</v>
      </c>
      <c r="AK4" s="633">
        <v>5.5E-2</v>
      </c>
      <c r="AL4" s="633">
        <v>5.0999999999999997E-2</v>
      </c>
      <c r="AM4" s="633">
        <v>4.8000000000000001E-2</v>
      </c>
      <c r="AN4" s="633">
        <v>4.4999999999999998E-2</v>
      </c>
    </row>
    <row r="5" spans="1:44" x14ac:dyDescent="0.25">
      <c r="D5" s="318" t="s">
        <v>90</v>
      </c>
      <c r="E5" s="572">
        <f t="shared" ref="E5:E16" si="14">E86</f>
        <v>4.8</v>
      </c>
      <c r="F5" s="572">
        <f t="shared" ref="F5:F6" si="15">H86</f>
        <v>4.9000000000000004</v>
      </c>
      <c r="G5" s="572">
        <f t="shared" ref="G5:G6" si="16">K86</f>
        <v>5.5</v>
      </c>
      <c r="H5" s="572">
        <f t="shared" ref="H5:H6" si="17">N86</f>
        <v>5.3</v>
      </c>
      <c r="I5" s="572">
        <f t="shared" ref="I5:I6" si="18">Q86</f>
        <v>5.9</v>
      </c>
      <c r="J5" s="572">
        <f t="shared" ref="J5:J6" si="19">T86</f>
        <v>7.8</v>
      </c>
      <c r="K5" s="572">
        <f t="shared" ref="K5:K6" si="20">W86</f>
        <v>7.8</v>
      </c>
      <c r="L5" s="572">
        <f t="shared" ref="L5:L6" si="21">Z86</f>
        <v>8.1</v>
      </c>
      <c r="M5" s="573">
        <f t="shared" ref="M5:M6" si="22">AC86</f>
        <v>8</v>
      </c>
      <c r="N5" s="572">
        <f t="shared" ref="N5:N6" si="23">AF86</f>
        <v>7.6</v>
      </c>
      <c r="O5" s="572">
        <f t="shared" ref="O5:O6" si="24">AI86</f>
        <v>6.4</v>
      </c>
      <c r="P5" s="572">
        <f t="shared" ref="P5:P6" si="25">AL86</f>
        <v>5.3</v>
      </c>
      <c r="Q5" s="572">
        <f t="shared" ref="Q5:Q6" si="26">AO86</f>
        <v>5</v>
      </c>
      <c r="R5" s="572">
        <f t="shared" ref="R5:R6" si="27">AR86</f>
        <v>4.5</v>
      </c>
      <c r="S5" s="575">
        <f t="shared" si="13"/>
        <v>4.2</v>
      </c>
      <c r="V5" s="395">
        <f t="shared" ref="V5:V16" si="28">S5-R5</f>
        <v>-0.29999999999999982</v>
      </c>
      <c r="Y5" s="318" t="s">
        <v>113</v>
      </c>
      <c r="Z5" s="634">
        <v>4.8000000000000001E-2</v>
      </c>
      <c r="AA5" s="634">
        <v>0.05</v>
      </c>
      <c r="AB5" s="634">
        <v>5.3999999999999999E-2</v>
      </c>
      <c r="AC5" s="634">
        <v>5.1999999999999998E-2</v>
      </c>
      <c r="AD5" s="634">
        <v>5.8000000000000003E-2</v>
      </c>
      <c r="AE5" s="634">
        <v>7.8E-2</v>
      </c>
      <c r="AF5" s="634">
        <v>7.8E-2</v>
      </c>
      <c r="AG5" s="634">
        <v>8.2000000000000003E-2</v>
      </c>
      <c r="AH5" s="634">
        <v>0.08</v>
      </c>
      <c r="AI5" s="634">
        <v>7.6999999999999999E-2</v>
      </c>
      <c r="AJ5" s="634">
        <v>6.4000000000000001E-2</v>
      </c>
      <c r="AK5" s="634">
        <v>5.3999999999999999E-2</v>
      </c>
      <c r="AL5" s="634">
        <v>0.05</v>
      </c>
      <c r="AM5" s="634">
        <v>4.4999999999999998E-2</v>
      </c>
      <c r="AN5" s="634">
        <v>4.2999999999999997E-2</v>
      </c>
    </row>
    <row r="6" spans="1:44" x14ac:dyDescent="0.25">
      <c r="D6" s="318" t="s">
        <v>113</v>
      </c>
      <c r="E6" s="572">
        <f t="shared" si="14"/>
        <v>4.8</v>
      </c>
      <c r="F6" s="572">
        <f t="shared" si="15"/>
        <v>5</v>
      </c>
      <c r="G6" s="572">
        <f t="shared" si="16"/>
        <v>5.4</v>
      </c>
      <c r="H6" s="572">
        <f t="shared" si="17"/>
        <v>5.2</v>
      </c>
      <c r="I6" s="572">
        <f t="shared" si="18"/>
        <v>5.8</v>
      </c>
      <c r="J6" s="572">
        <f t="shared" si="19"/>
        <v>7.8</v>
      </c>
      <c r="K6" s="572">
        <f t="shared" si="20"/>
        <v>7.8</v>
      </c>
      <c r="L6" s="572">
        <f t="shared" si="21"/>
        <v>8.1999999999999993</v>
      </c>
      <c r="M6" s="573">
        <f t="shared" si="22"/>
        <v>8</v>
      </c>
      <c r="N6" s="572">
        <f t="shared" si="23"/>
        <v>7.7</v>
      </c>
      <c r="O6" s="572">
        <f t="shared" si="24"/>
        <v>6.4</v>
      </c>
      <c r="P6" s="572">
        <f t="shared" si="25"/>
        <v>5.4</v>
      </c>
      <c r="Q6" s="572">
        <f t="shared" si="26"/>
        <v>5</v>
      </c>
      <c r="R6" s="572">
        <f t="shared" si="27"/>
        <v>4.5</v>
      </c>
      <c r="S6" s="575">
        <f t="shared" si="13"/>
        <v>4.3</v>
      </c>
      <c r="V6" s="395">
        <f t="shared" si="28"/>
        <v>-0.20000000000000018</v>
      </c>
    </row>
    <row r="7" spans="1:44" x14ac:dyDescent="0.25">
      <c r="D7" s="322" t="s">
        <v>70</v>
      </c>
      <c r="E7" s="572">
        <f t="shared" si="14"/>
        <v>7.2</v>
      </c>
      <c r="F7" s="572">
        <f t="shared" ref="F7:F16" si="29">H88</f>
        <v>5.6</v>
      </c>
      <c r="G7" s="572">
        <f t="shared" ref="G7:G16" si="30">K88</f>
        <v>6.5</v>
      </c>
      <c r="H7" s="572">
        <f t="shared" ref="H7:H16" si="31">N88</f>
        <v>7.3</v>
      </c>
      <c r="I7" s="572">
        <f t="shared" ref="I7:I16" si="32">Q88</f>
        <v>9.9</v>
      </c>
      <c r="J7" s="572">
        <f t="shared" ref="J7:J16" si="33">T88</f>
        <v>13.2</v>
      </c>
      <c r="K7" s="572">
        <f t="shared" ref="K7:K16" si="34">W88</f>
        <v>12.3</v>
      </c>
      <c r="L7" s="572">
        <f t="shared" ref="L7:L16" si="35">Z88</f>
        <v>11</v>
      </c>
      <c r="M7" s="573">
        <f t="shared" ref="M7:M16" si="36">AC88</f>
        <v>11.2</v>
      </c>
      <c r="N7" s="572">
        <f t="shared" ref="N7:N16" si="37">AF88</f>
        <v>11.4</v>
      </c>
      <c r="O7" s="572">
        <f t="shared" ref="O7:O16" si="38">AI88</f>
        <v>9.6</v>
      </c>
      <c r="P7" s="572">
        <f t="shared" ref="P7:P16" si="39">AL88</f>
        <v>8.9</v>
      </c>
      <c r="Q7" s="572">
        <f t="shared" ref="Q7:Q16" si="40">AO88</f>
        <v>7.5</v>
      </c>
      <c r="R7" s="572">
        <f t="shared" ref="R7:R16" si="41">AR88</f>
        <v>6.9</v>
      </c>
      <c r="S7" s="575">
        <f t="shared" si="13"/>
        <v>6.1</v>
      </c>
      <c r="T7" s="169"/>
      <c r="V7" s="395">
        <f t="shared" si="28"/>
        <v>-0.80000000000000071</v>
      </c>
    </row>
    <row r="8" spans="1:44" ht="26.25" thickBot="1" x14ac:dyDescent="0.3">
      <c r="D8" s="322" t="s">
        <v>71</v>
      </c>
      <c r="E8" s="572">
        <f t="shared" si="14"/>
        <v>3.7</v>
      </c>
      <c r="F8" s="572">
        <f t="shared" si="29"/>
        <v>4.5999999999999996</v>
      </c>
      <c r="G8" s="572">
        <f t="shared" si="30"/>
        <v>5</v>
      </c>
      <c r="H8" s="572">
        <f t="shared" si="31"/>
        <v>5.3</v>
      </c>
      <c r="I8" s="572">
        <f t="shared" si="32"/>
        <v>5.7</v>
      </c>
      <c r="J8" s="572">
        <f t="shared" si="33"/>
        <v>8.1</v>
      </c>
      <c r="K8" s="572">
        <f t="shared" si="34"/>
        <v>7.2</v>
      </c>
      <c r="L8" s="572">
        <f t="shared" si="35"/>
        <v>8.6</v>
      </c>
      <c r="M8" s="573">
        <f t="shared" si="36"/>
        <v>7</v>
      </c>
      <c r="N8" s="572">
        <f t="shared" si="37"/>
        <v>6.2</v>
      </c>
      <c r="O8" s="572">
        <f t="shared" si="38"/>
        <v>4.5999999999999996</v>
      </c>
      <c r="P8" s="572">
        <f t="shared" si="39"/>
        <v>3</v>
      </c>
      <c r="Q8" s="572">
        <f t="shared" si="40"/>
        <v>3.7</v>
      </c>
      <c r="R8" s="572">
        <f t="shared" si="41"/>
        <v>3.6</v>
      </c>
      <c r="S8" s="575">
        <f t="shared" si="13"/>
        <v>3.3</v>
      </c>
      <c r="T8" s="169"/>
      <c r="V8" s="395">
        <f t="shared" si="28"/>
        <v>-0.30000000000000027</v>
      </c>
    </row>
    <row r="9" spans="1:44" ht="39" thickBot="1" x14ac:dyDescent="0.3">
      <c r="D9" s="322" t="s">
        <v>72</v>
      </c>
      <c r="E9" s="572">
        <f t="shared" si="14"/>
        <v>4.9000000000000004</v>
      </c>
      <c r="F9" s="572">
        <f t="shared" si="29"/>
        <v>5.0999999999999996</v>
      </c>
      <c r="G9" s="572">
        <f t="shared" si="30"/>
        <v>5.6</v>
      </c>
      <c r="H9" s="572">
        <f t="shared" si="31"/>
        <v>5.6</v>
      </c>
      <c r="I9" s="572">
        <f t="shared" si="32"/>
        <v>5.7</v>
      </c>
      <c r="J9" s="572">
        <f t="shared" si="33"/>
        <v>7.7</v>
      </c>
      <c r="K9" s="572">
        <f t="shared" si="34"/>
        <v>8.4</v>
      </c>
      <c r="L9" s="572">
        <f t="shared" si="35"/>
        <v>9.3000000000000007</v>
      </c>
      <c r="M9" s="573">
        <f t="shared" si="36"/>
        <v>8.8000000000000007</v>
      </c>
      <c r="N9" s="572">
        <f t="shared" si="37"/>
        <v>7</v>
      </c>
      <c r="O9" s="572">
        <f t="shared" si="38"/>
        <v>6.7</v>
      </c>
      <c r="P9" s="572">
        <f t="shared" si="39"/>
        <v>4.9000000000000004</v>
      </c>
      <c r="Q9" s="572">
        <f t="shared" si="40"/>
        <v>4.3</v>
      </c>
      <c r="R9" s="572">
        <f t="shared" si="41"/>
        <v>4.2</v>
      </c>
      <c r="S9" s="575">
        <f t="shared" si="13"/>
        <v>4.5999999999999996</v>
      </c>
      <c r="T9" s="169"/>
      <c r="V9" s="395">
        <f t="shared" si="28"/>
        <v>0.39999999999999947</v>
      </c>
      <c r="AI9" s="667" t="s">
        <v>724</v>
      </c>
      <c r="AJ9" s="668">
        <f>AS85-((AT85*AU87/100))</f>
        <v>9910.1000000000058</v>
      </c>
    </row>
    <row r="10" spans="1:44" ht="25.5" x14ac:dyDescent="0.25">
      <c r="D10" s="322" t="s">
        <v>73</v>
      </c>
      <c r="E10" s="572">
        <f t="shared" si="14"/>
        <v>6.6</v>
      </c>
      <c r="F10" s="572">
        <f t="shared" si="29"/>
        <v>6.6</v>
      </c>
      <c r="G10" s="572">
        <f t="shared" si="30"/>
        <v>6.9</v>
      </c>
      <c r="H10" s="572">
        <f t="shared" si="31"/>
        <v>6.7</v>
      </c>
      <c r="I10" s="572">
        <f t="shared" si="32"/>
        <v>8.4</v>
      </c>
      <c r="J10" s="572">
        <f t="shared" si="33"/>
        <v>10.9</v>
      </c>
      <c r="K10" s="572">
        <f t="shared" si="34"/>
        <v>10.5</v>
      </c>
      <c r="L10" s="572">
        <f t="shared" si="35"/>
        <v>10.8</v>
      </c>
      <c r="M10" s="573">
        <f t="shared" si="36"/>
        <v>10.5</v>
      </c>
      <c r="N10" s="572">
        <f t="shared" si="37"/>
        <v>10.6</v>
      </c>
      <c r="O10" s="572">
        <f t="shared" si="38"/>
        <v>8.6999999999999993</v>
      </c>
      <c r="P10" s="572">
        <f t="shared" si="39"/>
        <v>7</v>
      </c>
      <c r="Q10" s="572">
        <f t="shared" si="40"/>
        <v>6.8</v>
      </c>
      <c r="R10" s="572">
        <f t="shared" si="41"/>
        <v>6.2</v>
      </c>
      <c r="S10" s="575">
        <f t="shared" si="13"/>
        <v>6</v>
      </c>
      <c r="T10" s="169"/>
      <c r="V10" s="395">
        <f t="shared" si="28"/>
        <v>-0.20000000000000018</v>
      </c>
    </row>
    <row r="11" spans="1:44" x14ac:dyDescent="0.25">
      <c r="D11" s="322" t="s">
        <v>74</v>
      </c>
      <c r="E11" s="572">
        <f t="shared" si="14"/>
        <v>4.5</v>
      </c>
      <c r="F11" s="572">
        <f t="shared" si="29"/>
        <v>4.3</v>
      </c>
      <c r="G11" s="572">
        <f t="shared" si="30"/>
        <v>5.0999999999999996</v>
      </c>
      <c r="H11" s="572">
        <f t="shared" si="31"/>
        <v>5.5</v>
      </c>
      <c r="I11" s="572">
        <f t="shared" si="32"/>
        <v>6.2</v>
      </c>
      <c r="J11" s="572">
        <f t="shared" si="33"/>
        <v>7.4</v>
      </c>
      <c r="K11" s="572">
        <f t="shared" si="34"/>
        <v>7</v>
      </c>
      <c r="L11" s="572">
        <f t="shared" si="35"/>
        <v>7.5</v>
      </c>
      <c r="M11" s="573">
        <f t="shared" si="36"/>
        <v>8.8000000000000007</v>
      </c>
      <c r="N11" s="572">
        <f t="shared" si="37"/>
        <v>7.7</v>
      </c>
      <c r="O11" s="572">
        <f t="shared" si="38"/>
        <v>5.2</v>
      </c>
      <c r="P11" s="572">
        <f t="shared" si="39"/>
        <v>5.8</v>
      </c>
      <c r="Q11" s="572">
        <f t="shared" si="40"/>
        <v>4.7</v>
      </c>
      <c r="R11" s="572">
        <f t="shared" si="41"/>
        <v>4.8</v>
      </c>
      <c r="S11" s="575">
        <f t="shared" si="13"/>
        <v>5.3</v>
      </c>
      <c r="T11" s="169"/>
      <c r="V11" s="395">
        <f t="shared" si="28"/>
        <v>0.5</v>
      </c>
    </row>
    <row r="12" spans="1:44" ht="27" customHeight="1" x14ac:dyDescent="0.25">
      <c r="D12" s="322" t="s">
        <v>75</v>
      </c>
      <c r="E12" s="572">
        <f t="shared" si="14"/>
        <v>4.2</v>
      </c>
      <c r="F12" s="572">
        <f t="shared" si="29"/>
        <v>5</v>
      </c>
      <c r="G12" s="572">
        <f t="shared" si="30"/>
        <v>5.4</v>
      </c>
      <c r="H12" s="572">
        <f t="shared" si="31"/>
        <v>5.0999999999999996</v>
      </c>
      <c r="I12" s="572">
        <f t="shared" si="32"/>
        <v>7.3</v>
      </c>
      <c r="J12" s="572">
        <f t="shared" si="33"/>
        <v>7.3</v>
      </c>
      <c r="K12" s="572">
        <f t="shared" si="34"/>
        <v>8.1</v>
      </c>
      <c r="L12" s="572">
        <f t="shared" si="35"/>
        <v>8.9</v>
      </c>
      <c r="M12" s="573">
        <f t="shared" si="36"/>
        <v>8</v>
      </c>
      <c r="N12" s="572">
        <f t="shared" si="37"/>
        <v>9.4</v>
      </c>
      <c r="O12" s="572">
        <f t="shared" si="38"/>
        <v>5.4</v>
      </c>
      <c r="P12" s="572">
        <f t="shared" si="39"/>
        <v>5.2</v>
      </c>
      <c r="Q12" s="572">
        <f t="shared" si="40"/>
        <v>4.5999999999999996</v>
      </c>
      <c r="R12" s="572">
        <f t="shared" si="41"/>
        <v>4.8</v>
      </c>
      <c r="S12" s="575">
        <f t="shared" si="13"/>
        <v>5</v>
      </c>
      <c r="T12" s="169"/>
      <c r="V12" s="395">
        <f t="shared" si="28"/>
        <v>0.20000000000000018</v>
      </c>
    </row>
    <row r="13" spans="1:44" ht="25.5" x14ac:dyDescent="0.25">
      <c r="D13" s="322" t="s">
        <v>76</v>
      </c>
      <c r="E13" s="572">
        <f t="shared" si="14"/>
        <v>3.7</v>
      </c>
      <c r="F13" s="572">
        <f t="shared" si="29"/>
        <v>3.8</v>
      </c>
      <c r="G13" s="572">
        <f t="shared" si="30"/>
        <v>3.8</v>
      </c>
      <c r="H13" s="572">
        <f t="shared" si="31"/>
        <v>5</v>
      </c>
      <c r="I13" s="572">
        <f t="shared" si="32"/>
        <v>5.0999999999999996</v>
      </c>
      <c r="J13" s="572">
        <f t="shared" si="33"/>
        <v>7.8</v>
      </c>
      <c r="K13" s="572">
        <f t="shared" si="34"/>
        <v>7.4</v>
      </c>
      <c r="L13" s="572">
        <f t="shared" si="35"/>
        <v>8.6999999999999993</v>
      </c>
      <c r="M13" s="573">
        <f t="shared" si="36"/>
        <v>6.5</v>
      </c>
      <c r="N13" s="572">
        <f t="shared" si="37"/>
        <v>5.6</v>
      </c>
      <c r="O13" s="572">
        <f t="shared" si="38"/>
        <v>5.6</v>
      </c>
      <c r="P13" s="572">
        <f t="shared" si="39"/>
        <v>5</v>
      </c>
      <c r="Q13" s="572">
        <f t="shared" si="40"/>
        <v>4.3</v>
      </c>
      <c r="R13" s="572">
        <f t="shared" si="41"/>
        <v>4.5</v>
      </c>
      <c r="S13" s="575">
        <f t="shared" si="13"/>
        <v>4</v>
      </c>
      <c r="T13" s="169"/>
      <c r="V13" s="395">
        <f t="shared" si="28"/>
        <v>-0.5</v>
      </c>
    </row>
    <row r="14" spans="1:44" x14ac:dyDescent="0.25">
      <c r="D14" s="322" t="s">
        <v>77</v>
      </c>
      <c r="E14" s="572">
        <f t="shared" si="14"/>
        <v>3.2</v>
      </c>
      <c r="F14" s="572">
        <f t="shared" si="29"/>
        <v>3.7</v>
      </c>
      <c r="G14" s="572">
        <f t="shared" si="30"/>
        <v>4.5</v>
      </c>
      <c r="H14" s="572">
        <f t="shared" si="31"/>
        <v>4.2</v>
      </c>
      <c r="I14" s="572">
        <f t="shared" si="32"/>
        <v>4.2</v>
      </c>
      <c r="J14" s="572">
        <f t="shared" si="33"/>
        <v>6.7</v>
      </c>
      <c r="K14" s="572">
        <f t="shared" si="34"/>
        <v>5.8</v>
      </c>
      <c r="L14" s="572">
        <f t="shared" si="35"/>
        <v>7.5</v>
      </c>
      <c r="M14" s="573">
        <f t="shared" si="36"/>
        <v>6.9</v>
      </c>
      <c r="N14" s="572">
        <f t="shared" si="37"/>
        <v>6.8</v>
      </c>
      <c r="O14" s="572">
        <f t="shared" si="38"/>
        <v>4.3</v>
      </c>
      <c r="P14" s="572">
        <f t="shared" si="39"/>
        <v>4.5</v>
      </c>
      <c r="Q14" s="572">
        <f t="shared" si="40"/>
        <v>4.3</v>
      </c>
      <c r="R14" s="572">
        <f t="shared" si="41"/>
        <v>4</v>
      </c>
      <c r="S14" s="575">
        <f t="shared" si="13"/>
        <v>3.1</v>
      </c>
      <c r="T14" s="169"/>
      <c r="V14" s="395">
        <f t="shared" si="28"/>
        <v>-0.89999999999999991</v>
      </c>
    </row>
    <row r="15" spans="1:44" x14ac:dyDescent="0.25">
      <c r="D15" s="322" t="s">
        <v>78</v>
      </c>
      <c r="E15" s="572">
        <f t="shared" si="14"/>
        <v>3.7</v>
      </c>
      <c r="F15" s="572">
        <f t="shared" si="29"/>
        <v>2.9</v>
      </c>
      <c r="G15" s="572">
        <f t="shared" si="30"/>
        <v>3.1</v>
      </c>
      <c r="H15" s="572">
        <f t="shared" si="31"/>
        <v>4.3</v>
      </c>
      <c r="I15" s="572">
        <f t="shared" si="32"/>
        <v>4.3</v>
      </c>
      <c r="J15" s="572">
        <f t="shared" si="33"/>
        <v>5.6</v>
      </c>
      <c r="K15" s="572">
        <f t="shared" si="34"/>
        <v>5.7</v>
      </c>
      <c r="L15" s="572">
        <f t="shared" si="35"/>
        <v>5.3</v>
      </c>
      <c r="M15" s="573">
        <f t="shared" si="36"/>
        <v>5.6</v>
      </c>
      <c r="N15" s="572">
        <f t="shared" si="37"/>
        <v>4.9000000000000004</v>
      </c>
      <c r="O15" s="572">
        <f t="shared" si="38"/>
        <v>4.2</v>
      </c>
      <c r="P15" s="572">
        <f t="shared" si="39"/>
        <v>3.7</v>
      </c>
      <c r="Q15" s="572">
        <f t="shared" si="40"/>
        <v>3.7</v>
      </c>
      <c r="R15" s="572">
        <f t="shared" si="41"/>
        <v>3.8</v>
      </c>
      <c r="S15" s="575">
        <f t="shared" si="13"/>
        <v>3.3</v>
      </c>
      <c r="T15" s="169"/>
      <c r="V15" s="395">
        <f t="shared" si="28"/>
        <v>-0.5</v>
      </c>
    </row>
    <row r="16" spans="1:44" ht="29.25" customHeight="1" x14ac:dyDescent="0.25">
      <c r="D16" s="195" t="s">
        <v>448</v>
      </c>
      <c r="E16" s="570">
        <f t="shared" si="14"/>
        <v>4.922632383425114</v>
      </c>
      <c r="F16" s="570">
        <f t="shared" si="29"/>
        <v>4.9377095318902366</v>
      </c>
      <c r="G16" s="570">
        <f t="shared" si="30"/>
        <v>5.3808283831068433</v>
      </c>
      <c r="H16" s="570">
        <f t="shared" si="31"/>
        <v>5.6504412183319097</v>
      </c>
      <c r="I16" s="570">
        <f t="shared" si="32"/>
        <v>6.5673499708876264</v>
      </c>
      <c r="J16" s="570">
        <f t="shared" si="33"/>
        <v>8.6416040100250626</v>
      </c>
      <c r="K16" s="570">
        <f t="shared" si="34"/>
        <v>8.4706597750076007</v>
      </c>
      <c r="L16" s="570">
        <f t="shared" si="35"/>
        <v>9.0767865068797171</v>
      </c>
      <c r="M16" s="571">
        <f t="shared" si="36"/>
        <v>8.5747485675361634</v>
      </c>
      <c r="N16" s="570">
        <f t="shared" si="37"/>
        <v>8.0524867387229282</v>
      </c>
      <c r="O16" s="570">
        <f t="shared" si="38"/>
        <v>6.4977995499532035</v>
      </c>
      <c r="P16" s="570">
        <f t="shared" si="39"/>
        <v>5.5837361500666383</v>
      </c>
      <c r="Q16" s="570">
        <f t="shared" si="40"/>
        <v>5.0746859234345632</v>
      </c>
      <c r="R16" s="570">
        <f t="shared" si="41"/>
        <v>4.8944263313150129</v>
      </c>
      <c r="S16" s="570">
        <f t="shared" si="13"/>
        <v>4.7648502889838209</v>
      </c>
      <c r="T16" s="169"/>
      <c r="V16" s="395">
        <f t="shared" si="28"/>
        <v>-0.12957604233119202</v>
      </c>
    </row>
    <row r="17" spans="2:47" ht="15.75" thickBot="1" x14ac:dyDescent="0.3"/>
    <row r="18" spans="2:47" x14ac:dyDescent="0.25">
      <c r="B18" s="141" t="s">
        <v>92</v>
      </c>
      <c r="C18" s="824" t="s">
        <v>95</v>
      </c>
      <c r="D18" s="825"/>
      <c r="E18" s="826"/>
      <c r="F18" s="824" t="s">
        <v>96</v>
      </c>
      <c r="G18" s="825"/>
      <c r="H18" s="826"/>
      <c r="I18" s="824" t="s">
        <v>97</v>
      </c>
      <c r="J18" s="825"/>
      <c r="K18" s="826"/>
      <c r="L18" s="824" t="s">
        <v>98</v>
      </c>
      <c r="M18" s="825"/>
      <c r="N18" s="826"/>
      <c r="O18" s="824" t="s">
        <v>99</v>
      </c>
      <c r="P18" s="825"/>
      <c r="Q18" s="826"/>
      <c r="R18" s="824" t="s">
        <v>100</v>
      </c>
      <c r="S18" s="825"/>
      <c r="T18" s="826"/>
      <c r="U18" s="824" t="s">
        <v>101</v>
      </c>
      <c r="V18" s="825"/>
      <c r="W18" s="826"/>
      <c r="X18" s="824" t="s">
        <v>102</v>
      </c>
      <c r="Y18" s="825"/>
      <c r="Z18" s="826"/>
      <c r="AA18" s="824" t="s">
        <v>103</v>
      </c>
      <c r="AB18" s="825"/>
      <c r="AC18" s="826"/>
      <c r="AD18" s="824" t="s">
        <v>104</v>
      </c>
      <c r="AE18" s="825"/>
      <c r="AF18" s="826"/>
      <c r="AG18" s="824" t="s">
        <v>105</v>
      </c>
      <c r="AH18" s="825"/>
      <c r="AI18" s="826"/>
      <c r="AJ18" s="824" t="s">
        <v>106</v>
      </c>
      <c r="AK18" s="825"/>
      <c r="AL18" s="826"/>
      <c r="AM18" s="824" t="s">
        <v>107</v>
      </c>
      <c r="AN18" s="825"/>
      <c r="AO18" s="826"/>
      <c r="AP18" s="824" t="s">
        <v>108</v>
      </c>
      <c r="AQ18" s="825"/>
      <c r="AR18" s="826"/>
      <c r="AS18" s="824" t="s">
        <v>662</v>
      </c>
      <c r="AT18" s="825"/>
      <c r="AU18" s="826"/>
    </row>
    <row r="19" spans="2:47" x14ac:dyDescent="0.25">
      <c r="B19" s="159"/>
      <c r="C19" s="142" t="s">
        <v>109</v>
      </c>
      <c r="D19" s="143" t="s">
        <v>110</v>
      </c>
      <c r="E19" s="144" t="s">
        <v>111</v>
      </c>
      <c r="F19" s="142" t="s">
        <v>109</v>
      </c>
      <c r="G19" s="143" t="s">
        <v>110</v>
      </c>
      <c r="H19" s="144" t="s">
        <v>111</v>
      </c>
      <c r="I19" s="142" t="s">
        <v>109</v>
      </c>
      <c r="J19" s="143" t="s">
        <v>110</v>
      </c>
      <c r="K19" s="144" t="s">
        <v>111</v>
      </c>
      <c r="L19" s="142" t="s">
        <v>109</v>
      </c>
      <c r="M19" s="143" t="s">
        <v>110</v>
      </c>
      <c r="N19" s="144" t="s">
        <v>111</v>
      </c>
      <c r="O19" s="142" t="s">
        <v>109</v>
      </c>
      <c r="P19" s="143" t="s">
        <v>110</v>
      </c>
      <c r="Q19" s="144" t="s">
        <v>111</v>
      </c>
      <c r="R19" s="142" t="s">
        <v>109</v>
      </c>
      <c r="S19" s="143" t="s">
        <v>110</v>
      </c>
      <c r="T19" s="144" t="s">
        <v>111</v>
      </c>
      <c r="U19" s="142" t="s">
        <v>109</v>
      </c>
      <c r="V19" s="143" t="s">
        <v>110</v>
      </c>
      <c r="W19" s="144" t="s">
        <v>111</v>
      </c>
      <c r="X19" s="142" t="s">
        <v>109</v>
      </c>
      <c r="Y19" s="143" t="s">
        <v>110</v>
      </c>
      <c r="Z19" s="144" t="s">
        <v>111</v>
      </c>
      <c r="AA19" s="142" t="s">
        <v>109</v>
      </c>
      <c r="AB19" s="143" t="s">
        <v>110</v>
      </c>
      <c r="AC19" s="144" t="s">
        <v>111</v>
      </c>
      <c r="AD19" s="142" t="s">
        <v>109</v>
      </c>
      <c r="AE19" s="143" t="s">
        <v>110</v>
      </c>
      <c r="AF19" s="144" t="s">
        <v>111</v>
      </c>
      <c r="AG19" s="142" t="s">
        <v>109</v>
      </c>
      <c r="AH19" s="143" t="s">
        <v>110</v>
      </c>
      <c r="AI19" s="144" t="s">
        <v>111</v>
      </c>
      <c r="AJ19" s="142" t="s">
        <v>109</v>
      </c>
      <c r="AK19" s="143" t="s">
        <v>110</v>
      </c>
      <c r="AL19" s="144" t="s">
        <v>111</v>
      </c>
      <c r="AM19" s="142" t="s">
        <v>109</v>
      </c>
      <c r="AN19" s="143" t="s">
        <v>110</v>
      </c>
      <c r="AO19" s="144" t="s">
        <v>111</v>
      </c>
      <c r="AP19" s="142" t="s">
        <v>109</v>
      </c>
      <c r="AQ19" s="540" t="s">
        <v>110</v>
      </c>
      <c r="AR19" s="144" t="s">
        <v>111</v>
      </c>
      <c r="AS19" s="142" t="s">
        <v>109</v>
      </c>
      <c r="AT19" s="540" t="s">
        <v>110</v>
      </c>
      <c r="AU19" s="144" t="s">
        <v>111</v>
      </c>
    </row>
    <row r="20" spans="2:47" x14ac:dyDescent="0.25">
      <c r="B20" s="145" t="s">
        <v>35</v>
      </c>
      <c r="C20" s="146">
        <v>1700</v>
      </c>
      <c r="D20" s="147">
        <v>58900</v>
      </c>
      <c r="E20" s="148">
        <v>2.9</v>
      </c>
      <c r="F20" s="146">
        <v>1700</v>
      </c>
      <c r="G20" s="147">
        <v>60600</v>
      </c>
      <c r="H20" s="148">
        <v>2.8</v>
      </c>
      <c r="I20" s="146">
        <v>1800</v>
      </c>
      <c r="J20" s="147">
        <v>61400</v>
      </c>
      <c r="K20" s="148">
        <v>2.8</v>
      </c>
      <c r="L20" s="146" t="s">
        <v>118</v>
      </c>
      <c r="M20" s="147">
        <v>57800</v>
      </c>
      <c r="N20" s="243" t="s">
        <v>118</v>
      </c>
      <c r="O20" s="146">
        <v>3500</v>
      </c>
      <c r="P20" s="147">
        <v>63900</v>
      </c>
      <c r="Q20" s="148">
        <v>5.5</v>
      </c>
      <c r="R20" s="146">
        <v>5100</v>
      </c>
      <c r="S20" s="147">
        <v>63400</v>
      </c>
      <c r="T20" s="148">
        <v>8</v>
      </c>
      <c r="U20" s="146">
        <v>2600</v>
      </c>
      <c r="V20" s="147">
        <v>60700</v>
      </c>
      <c r="W20" s="148">
        <v>4.3</v>
      </c>
      <c r="X20" s="146">
        <v>5300</v>
      </c>
      <c r="Y20" s="147">
        <v>59200</v>
      </c>
      <c r="Z20" s="148">
        <v>9</v>
      </c>
      <c r="AA20" s="146">
        <v>5600</v>
      </c>
      <c r="AB20" s="147">
        <v>62700</v>
      </c>
      <c r="AC20" s="148">
        <v>8.9</v>
      </c>
      <c r="AD20" s="146">
        <v>2600</v>
      </c>
      <c r="AE20" s="147">
        <v>63900</v>
      </c>
      <c r="AF20" s="148">
        <v>4.0999999999999996</v>
      </c>
      <c r="AG20" s="146">
        <v>2300</v>
      </c>
      <c r="AH20" s="147">
        <v>63400</v>
      </c>
      <c r="AI20" s="148">
        <v>3.6</v>
      </c>
      <c r="AJ20" s="146" t="s">
        <v>118</v>
      </c>
      <c r="AK20" s="147">
        <v>57400</v>
      </c>
      <c r="AL20" s="243" t="s">
        <v>118</v>
      </c>
      <c r="AM20" s="146" t="s">
        <v>118</v>
      </c>
      <c r="AN20" s="147">
        <v>64100</v>
      </c>
      <c r="AO20" s="243" t="s">
        <v>118</v>
      </c>
      <c r="AP20" s="549" t="s">
        <v>118</v>
      </c>
      <c r="AQ20" s="550">
        <v>63900</v>
      </c>
      <c r="AR20" s="555" t="s">
        <v>118</v>
      </c>
      <c r="AS20" s="146" t="s">
        <v>118</v>
      </c>
      <c r="AT20" s="541">
        <v>64200</v>
      </c>
      <c r="AU20" s="243" t="s">
        <v>118</v>
      </c>
    </row>
    <row r="21" spans="2:47" x14ac:dyDescent="0.25">
      <c r="B21" s="145" t="s">
        <v>41</v>
      </c>
      <c r="C21" s="146">
        <v>2700</v>
      </c>
      <c r="D21" s="147">
        <v>56400</v>
      </c>
      <c r="E21" s="148">
        <v>4.7</v>
      </c>
      <c r="F21" s="146">
        <v>3100</v>
      </c>
      <c r="G21" s="147">
        <v>57200</v>
      </c>
      <c r="H21" s="148">
        <v>5.5</v>
      </c>
      <c r="I21" s="146">
        <v>3500</v>
      </c>
      <c r="J21" s="147">
        <v>58400</v>
      </c>
      <c r="K21" s="148">
        <v>5.9</v>
      </c>
      <c r="L21" s="146">
        <v>3800</v>
      </c>
      <c r="M21" s="147">
        <v>56100</v>
      </c>
      <c r="N21" s="148">
        <v>6.8</v>
      </c>
      <c r="O21" s="146">
        <v>3300</v>
      </c>
      <c r="P21" s="147">
        <v>57100</v>
      </c>
      <c r="Q21" s="148">
        <v>5.8</v>
      </c>
      <c r="R21" s="146">
        <v>3200</v>
      </c>
      <c r="S21" s="147">
        <v>55400</v>
      </c>
      <c r="T21" s="148">
        <v>5.7</v>
      </c>
      <c r="U21" s="146">
        <v>4200</v>
      </c>
      <c r="V21" s="147">
        <v>55200</v>
      </c>
      <c r="W21" s="148">
        <v>7.6</v>
      </c>
      <c r="X21" s="146">
        <v>6400</v>
      </c>
      <c r="Y21" s="147">
        <v>56900</v>
      </c>
      <c r="Z21" s="148">
        <v>11.3</v>
      </c>
      <c r="AA21" s="146">
        <v>8500</v>
      </c>
      <c r="AB21" s="147">
        <v>61300</v>
      </c>
      <c r="AC21" s="148">
        <v>13.9</v>
      </c>
      <c r="AD21" s="146">
        <v>4500</v>
      </c>
      <c r="AE21" s="147">
        <v>57400</v>
      </c>
      <c r="AF21" s="148">
        <v>7.9</v>
      </c>
      <c r="AG21" s="146">
        <v>2700</v>
      </c>
      <c r="AH21" s="147">
        <v>55800</v>
      </c>
      <c r="AI21" s="148">
        <v>4.9000000000000004</v>
      </c>
      <c r="AJ21" s="146">
        <v>2400</v>
      </c>
      <c r="AK21" s="147">
        <v>59000</v>
      </c>
      <c r="AL21" s="148">
        <v>4.0999999999999996</v>
      </c>
      <c r="AM21" s="146">
        <v>2900</v>
      </c>
      <c r="AN21" s="147">
        <v>58400</v>
      </c>
      <c r="AO21" s="148">
        <v>4.9000000000000004</v>
      </c>
      <c r="AP21" s="549">
        <v>1600</v>
      </c>
      <c r="AQ21" s="550">
        <v>56200</v>
      </c>
      <c r="AR21" s="551">
        <v>2.8</v>
      </c>
      <c r="AS21" s="146">
        <v>2600</v>
      </c>
      <c r="AT21" s="541">
        <v>58000</v>
      </c>
      <c r="AU21" s="148">
        <v>4.5</v>
      </c>
    </row>
    <row r="22" spans="2:47" x14ac:dyDescent="0.25">
      <c r="B22" s="145" t="s">
        <v>42</v>
      </c>
      <c r="C22" s="146">
        <v>2800</v>
      </c>
      <c r="D22" s="147">
        <v>53400</v>
      </c>
      <c r="E22" s="148">
        <v>5.3</v>
      </c>
      <c r="F22" s="146">
        <v>2300</v>
      </c>
      <c r="G22" s="147">
        <v>52800</v>
      </c>
      <c r="H22" s="148">
        <v>4.3</v>
      </c>
      <c r="I22" s="146">
        <v>3000</v>
      </c>
      <c r="J22" s="147">
        <v>51300</v>
      </c>
      <c r="K22" s="148">
        <v>5.8</v>
      </c>
      <c r="L22" s="146" t="s">
        <v>118</v>
      </c>
      <c r="M22" s="147">
        <v>52300</v>
      </c>
      <c r="N22" s="243" t="s">
        <v>118</v>
      </c>
      <c r="O22" s="146">
        <v>2300</v>
      </c>
      <c r="P22" s="147">
        <v>52400</v>
      </c>
      <c r="Q22" s="148">
        <v>4.4000000000000004</v>
      </c>
      <c r="R22" s="146">
        <v>2500</v>
      </c>
      <c r="S22" s="147">
        <v>51600</v>
      </c>
      <c r="T22" s="148">
        <v>4.9000000000000004</v>
      </c>
      <c r="U22" s="146">
        <v>2300</v>
      </c>
      <c r="V22" s="147">
        <v>53500</v>
      </c>
      <c r="W22" s="148">
        <v>4.3</v>
      </c>
      <c r="X22" s="146">
        <v>3800</v>
      </c>
      <c r="Y22" s="147">
        <v>51400</v>
      </c>
      <c r="Z22" s="148">
        <v>7.4</v>
      </c>
      <c r="AA22" s="146">
        <v>6100</v>
      </c>
      <c r="AB22" s="147">
        <v>57400</v>
      </c>
      <c r="AC22" s="148">
        <v>10.7</v>
      </c>
      <c r="AD22" s="146">
        <v>2500</v>
      </c>
      <c r="AE22" s="147">
        <v>51400</v>
      </c>
      <c r="AF22" s="148">
        <v>4.8</v>
      </c>
      <c r="AG22" s="146">
        <v>4500</v>
      </c>
      <c r="AH22" s="147">
        <v>52100</v>
      </c>
      <c r="AI22" s="148">
        <v>8.6</v>
      </c>
      <c r="AJ22" s="146">
        <v>1700</v>
      </c>
      <c r="AK22" s="147">
        <v>48500</v>
      </c>
      <c r="AL22" s="148">
        <v>3.4</v>
      </c>
      <c r="AM22" s="146">
        <v>3400</v>
      </c>
      <c r="AN22" s="147">
        <v>52000</v>
      </c>
      <c r="AO22" s="148">
        <v>6.5</v>
      </c>
      <c r="AP22" s="549">
        <v>2100</v>
      </c>
      <c r="AQ22" s="550">
        <v>52400</v>
      </c>
      <c r="AR22" s="551">
        <v>4</v>
      </c>
      <c r="AS22" s="146">
        <v>2600</v>
      </c>
      <c r="AT22" s="541">
        <v>51800</v>
      </c>
      <c r="AU22" s="148">
        <v>5</v>
      </c>
    </row>
    <row r="23" spans="2:47" x14ac:dyDescent="0.25">
      <c r="B23" s="145" t="s">
        <v>49</v>
      </c>
      <c r="C23" s="146">
        <v>600</v>
      </c>
      <c r="D23" s="147">
        <v>47500</v>
      </c>
      <c r="E23" s="148">
        <v>1.3</v>
      </c>
      <c r="F23" s="146">
        <v>1700</v>
      </c>
      <c r="G23" s="147">
        <v>48500</v>
      </c>
      <c r="H23" s="148">
        <v>3.4</v>
      </c>
      <c r="I23" s="146">
        <v>1000</v>
      </c>
      <c r="J23" s="147">
        <v>50500</v>
      </c>
      <c r="K23" s="148">
        <v>1.9</v>
      </c>
      <c r="L23" s="146" t="s">
        <v>118</v>
      </c>
      <c r="M23" s="147">
        <v>48600</v>
      </c>
      <c r="N23" s="243" t="s">
        <v>118</v>
      </c>
      <c r="O23" s="146">
        <v>1000</v>
      </c>
      <c r="P23" s="147">
        <v>49900</v>
      </c>
      <c r="Q23" s="148">
        <v>1.9</v>
      </c>
      <c r="R23" s="146">
        <v>1100</v>
      </c>
      <c r="S23" s="147">
        <v>49100</v>
      </c>
      <c r="T23" s="148">
        <v>2.2999999999999998</v>
      </c>
      <c r="U23" s="146">
        <v>2500</v>
      </c>
      <c r="V23" s="147">
        <v>47100</v>
      </c>
      <c r="W23" s="148">
        <v>5.3</v>
      </c>
      <c r="X23" s="146">
        <v>2800</v>
      </c>
      <c r="Y23" s="147">
        <v>49300</v>
      </c>
      <c r="Z23" s="148">
        <v>5.6</v>
      </c>
      <c r="AA23" s="146" t="s">
        <v>119</v>
      </c>
      <c r="AB23" s="147">
        <v>46600</v>
      </c>
      <c r="AC23" s="148">
        <v>2.2999999999999998</v>
      </c>
      <c r="AD23" s="146">
        <v>3000</v>
      </c>
      <c r="AE23" s="147">
        <v>49500</v>
      </c>
      <c r="AF23" s="148">
        <v>6</v>
      </c>
      <c r="AG23" s="146">
        <v>2200</v>
      </c>
      <c r="AH23" s="147">
        <v>48500</v>
      </c>
      <c r="AI23" s="148">
        <v>4.5</v>
      </c>
      <c r="AJ23" s="146">
        <v>1600</v>
      </c>
      <c r="AK23" s="147">
        <v>47500</v>
      </c>
      <c r="AL23" s="148">
        <v>3.3</v>
      </c>
      <c r="AM23" s="146">
        <v>1300</v>
      </c>
      <c r="AN23" s="147">
        <v>53100</v>
      </c>
      <c r="AO23" s="148">
        <v>2.4</v>
      </c>
      <c r="AP23" s="549">
        <v>42700</v>
      </c>
      <c r="AQ23" s="550">
        <v>504400</v>
      </c>
      <c r="AR23" s="551">
        <v>8.5</v>
      </c>
      <c r="AS23" s="146">
        <v>40400</v>
      </c>
      <c r="AT23" s="541">
        <v>516200</v>
      </c>
      <c r="AU23" s="148">
        <v>7.8</v>
      </c>
    </row>
    <row r="24" spans="2:47" x14ac:dyDescent="0.25">
      <c r="B24" s="145" t="s">
        <v>32</v>
      </c>
      <c r="C24" s="146">
        <v>1800</v>
      </c>
      <c r="D24" s="147">
        <v>32600</v>
      </c>
      <c r="E24" s="148">
        <v>5.4</v>
      </c>
      <c r="F24" s="146">
        <v>2500</v>
      </c>
      <c r="G24" s="147">
        <v>34600</v>
      </c>
      <c r="H24" s="148">
        <v>7.4</v>
      </c>
      <c r="I24" s="146">
        <v>2900</v>
      </c>
      <c r="J24" s="147">
        <v>35500</v>
      </c>
      <c r="K24" s="148">
        <v>8.1</v>
      </c>
      <c r="L24" s="146">
        <v>3700</v>
      </c>
      <c r="M24" s="147">
        <v>36500</v>
      </c>
      <c r="N24" s="148">
        <v>10.1</v>
      </c>
      <c r="O24" s="146">
        <v>1400</v>
      </c>
      <c r="P24" s="147">
        <v>35800</v>
      </c>
      <c r="Q24" s="148">
        <v>3.9</v>
      </c>
      <c r="R24" s="146">
        <v>2200</v>
      </c>
      <c r="S24" s="147">
        <v>37000</v>
      </c>
      <c r="T24" s="148">
        <v>5.9</v>
      </c>
      <c r="U24" s="146">
        <v>5000</v>
      </c>
      <c r="V24" s="147">
        <v>38300</v>
      </c>
      <c r="W24" s="148">
        <v>13.1</v>
      </c>
      <c r="X24" s="146">
        <v>5000</v>
      </c>
      <c r="Y24" s="147">
        <v>40500</v>
      </c>
      <c r="Z24" s="148">
        <v>12.4</v>
      </c>
      <c r="AA24" s="146" t="s">
        <v>118</v>
      </c>
      <c r="AB24" s="147">
        <v>36000</v>
      </c>
      <c r="AC24" s="243" t="s">
        <v>118</v>
      </c>
      <c r="AD24" s="146" t="s">
        <v>118</v>
      </c>
      <c r="AE24" s="147">
        <v>36700</v>
      </c>
      <c r="AF24" s="243" t="s">
        <v>118</v>
      </c>
      <c r="AG24" s="146">
        <v>1800</v>
      </c>
      <c r="AH24" s="147">
        <v>33000</v>
      </c>
      <c r="AI24" s="148">
        <v>5.4</v>
      </c>
      <c r="AJ24" s="146">
        <v>2100</v>
      </c>
      <c r="AK24" s="147">
        <v>37300</v>
      </c>
      <c r="AL24" s="148">
        <v>5.5</v>
      </c>
      <c r="AM24" s="146" t="s">
        <v>118</v>
      </c>
      <c r="AN24" s="147">
        <v>37800</v>
      </c>
      <c r="AO24" s="243" t="s">
        <v>118</v>
      </c>
      <c r="AP24" s="549">
        <v>2400</v>
      </c>
      <c r="AQ24" s="550">
        <v>49000</v>
      </c>
      <c r="AR24" s="551">
        <v>5</v>
      </c>
      <c r="AS24" s="146">
        <v>3300</v>
      </c>
      <c r="AT24" s="541">
        <v>50000</v>
      </c>
      <c r="AU24" s="148">
        <v>6.6</v>
      </c>
    </row>
    <row r="25" spans="2:47" x14ac:dyDescent="0.25">
      <c r="B25" s="145" t="s">
        <v>56</v>
      </c>
      <c r="C25" s="146">
        <v>1200</v>
      </c>
      <c r="D25" s="147">
        <v>27100</v>
      </c>
      <c r="E25" s="148">
        <v>4.3</v>
      </c>
      <c r="F25" s="146">
        <v>1700</v>
      </c>
      <c r="G25" s="147">
        <v>27800</v>
      </c>
      <c r="H25" s="148">
        <v>6</v>
      </c>
      <c r="I25" s="146">
        <v>2100</v>
      </c>
      <c r="J25" s="147">
        <v>31000</v>
      </c>
      <c r="K25" s="148">
        <v>6.7</v>
      </c>
      <c r="L25" s="146">
        <v>2600</v>
      </c>
      <c r="M25" s="147">
        <v>29900</v>
      </c>
      <c r="N25" s="148">
        <v>8.9</v>
      </c>
      <c r="O25" s="146" t="s">
        <v>119</v>
      </c>
      <c r="P25" s="147">
        <v>31400</v>
      </c>
      <c r="Q25" s="148">
        <v>2.7</v>
      </c>
      <c r="R25" s="146">
        <v>2100</v>
      </c>
      <c r="S25" s="147">
        <v>31700</v>
      </c>
      <c r="T25" s="148">
        <v>6.6</v>
      </c>
      <c r="U25" s="146">
        <v>1600</v>
      </c>
      <c r="V25" s="147">
        <v>29500</v>
      </c>
      <c r="W25" s="148">
        <v>5.6</v>
      </c>
      <c r="X25" s="146">
        <v>3000</v>
      </c>
      <c r="Y25" s="147">
        <v>29500</v>
      </c>
      <c r="Z25" s="148">
        <v>10.3</v>
      </c>
      <c r="AA25" s="146">
        <v>1800</v>
      </c>
      <c r="AB25" s="147">
        <v>32100</v>
      </c>
      <c r="AC25" s="148">
        <v>5.7</v>
      </c>
      <c r="AD25" s="146">
        <v>1300</v>
      </c>
      <c r="AE25" s="147">
        <v>34000</v>
      </c>
      <c r="AF25" s="148">
        <v>3.7</v>
      </c>
      <c r="AG25" s="146">
        <v>1800</v>
      </c>
      <c r="AH25" s="147">
        <v>29300</v>
      </c>
      <c r="AI25" s="148">
        <v>6.3</v>
      </c>
      <c r="AJ25" s="146" t="s">
        <v>118</v>
      </c>
      <c r="AK25" s="147">
        <v>28700</v>
      </c>
      <c r="AL25" s="243" t="s">
        <v>118</v>
      </c>
      <c r="AM25" s="146" t="s">
        <v>118</v>
      </c>
      <c r="AN25" s="147">
        <v>30900</v>
      </c>
      <c r="AO25" s="243" t="s">
        <v>118</v>
      </c>
      <c r="AP25" s="549">
        <v>1800</v>
      </c>
      <c r="AQ25" s="550">
        <v>37300</v>
      </c>
      <c r="AR25" s="551">
        <v>4.8</v>
      </c>
      <c r="AS25" s="146">
        <v>1800</v>
      </c>
      <c r="AT25" s="541">
        <v>40000</v>
      </c>
      <c r="AU25" s="148">
        <v>4.4000000000000004</v>
      </c>
    </row>
    <row r="26" spans="2:47" x14ac:dyDescent="0.25">
      <c r="B26" s="145" t="s">
        <v>45</v>
      </c>
      <c r="C26" s="146">
        <v>1900</v>
      </c>
      <c r="D26" s="147">
        <v>52000</v>
      </c>
      <c r="E26" s="148">
        <v>3.6</v>
      </c>
      <c r="F26" s="146">
        <v>1300</v>
      </c>
      <c r="G26" s="147">
        <v>55500</v>
      </c>
      <c r="H26" s="148">
        <v>2.4</v>
      </c>
      <c r="I26" s="146">
        <v>2900</v>
      </c>
      <c r="J26" s="147">
        <v>50600</v>
      </c>
      <c r="K26" s="148">
        <v>5.7</v>
      </c>
      <c r="L26" s="146">
        <v>3500</v>
      </c>
      <c r="M26" s="147">
        <v>56200</v>
      </c>
      <c r="N26" s="148">
        <v>6.2</v>
      </c>
      <c r="O26" s="146">
        <v>3200</v>
      </c>
      <c r="P26" s="147">
        <v>55500</v>
      </c>
      <c r="Q26" s="148">
        <v>5.7</v>
      </c>
      <c r="R26" s="146">
        <v>6000</v>
      </c>
      <c r="S26" s="147">
        <v>57700</v>
      </c>
      <c r="T26" s="148">
        <v>10.4</v>
      </c>
      <c r="U26" s="146">
        <v>4200</v>
      </c>
      <c r="V26" s="147">
        <v>56200</v>
      </c>
      <c r="W26" s="148">
        <v>7.4</v>
      </c>
      <c r="X26" s="146">
        <v>3200</v>
      </c>
      <c r="Y26" s="147">
        <v>53100</v>
      </c>
      <c r="Z26" s="148">
        <v>6.1</v>
      </c>
      <c r="AA26" s="146">
        <v>2800</v>
      </c>
      <c r="AB26" s="147">
        <v>55200</v>
      </c>
      <c r="AC26" s="148">
        <v>5.0999999999999996</v>
      </c>
      <c r="AD26" s="146">
        <v>4500</v>
      </c>
      <c r="AE26" s="147">
        <v>52900</v>
      </c>
      <c r="AF26" s="148">
        <v>8.4</v>
      </c>
      <c r="AG26" s="146">
        <v>3700</v>
      </c>
      <c r="AH26" s="147">
        <v>51200</v>
      </c>
      <c r="AI26" s="148">
        <v>7.1</v>
      </c>
      <c r="AJ26" s="146">
        <v>1900</v>
      </c>
      <c r="AK26" s="147">
        <v>54100</v>
      </c>
      <c r="AL26" s="148">
        <v>3.5</v>
      </c>
      <c r="AM26" s="146">
        <v>3200</v>
      </c>
      <c r="AN26" s="147">
        <v>64900</v>
      </c>
      <c r="AO26" s="148">
        <v>4.9000000000000004</v>
      </c>
      <c r="AP26" s="549">
        <v>1600</v>
      </c>
      <c r="AQ26" s="550">
        <v>32100</v>
      </c>
      <c r="AR26" s="551">
        <v>4.9000000000000004</v>
      </c>
      <c r="AS26" s="146" t="s">
        <v>118</v>
      </c>
      <c r="AT26" s="541">
        <v>33400</v>
      </c>
      <c r="AU26" s="243" t="s">
        <v>118</v>
      </c>
    </row>
    <row r="27" spans="2:47" x14ac:dyDescent="0.25">
      <c r="B27" s="145" t="s">
        <v>50</v>
      </c>
      <c r="C27" s="146">
        <v>2900</v>
      </c>
      <c r="D27" s="147">
        <v>80800</v>
      </c>
      <c r="E27" s="148">
        <v>3.6</v>
      </c>
      <c r="F27" s="146">
        <v>3000</v>
      </c>
      <c r="G27" s="147">
        <v>85100</v>
      </c>
      <c r="H27" s="148">
        <v>3.5</v>
      </c>
      <c r="I27" s="146">
        <v>4800</v>
      </c>
      <c r="J27" s="147">
        <v>87100</v>
      </c>
      <c r="K27" s="148">
        <v>5.6</v>
      </c>
      <c r="L27" s="146">
        <v>3200</v>
      </c>
      <c r="M27" s="147">
        <v>86000</v>
      </c>
      <c r="N27" s="148">
        <v>3.7</v>
      </c>
      <c r="O27" s="146">
        <v>4400</v>
      </c>
      <c r="P27" s="147">
        <v>88200</v>
      </c>
      <c r="Q27" s="148">
        <v>5</v>
      </c>
      <c r="R27" s="146">
        <v>5200</v>
      </c>
      <c r="S27" s="147">
        <v>83500</v>
      </c>
      <c r="T27" s="148">
        <v>6.2</v>
      </c>
      <c r="U27" s="146">
        <v>5400</v>
      </c>
      <c r="V27" s="147">
        <v>78600</v>
      </c>
      <c r="W27" s="148">
        <v>6.9</v>
      </c>
      <c r="X27" s="146">
        <v>4600</v>
      </c>
      <c r="Y27" s="147">
        <v>83400</v>
      </c>
      <c r="Z27" s="148">
        <v>5.6</v>
      </c>
      <c r="AA27" s="146">
        <v>4600</v>
      </c>
      <c r="AB27" s="147">
        <v>79600</v>
      </c>
      <c r="AC27" s="148">
        <v>5.8</v>
      </c>
      <c r="AD27" s="146">
        <v>7100</v>
      </c>
      <c r="AE27" s="147">
        <v>86900</v>
      </c>
      <c r="AF27" s="148">
        <v>8.1999999999999993</v>
      </c>
      <c r="AG27" s="146">
        <v>2600</v>
      </c>
      <c r="AH27" s="147">
        <v>88800</v>
      </c>
      <c r="AI27" s="148">
        <v>2.9</v>
      </c>
      <c r="AJ27" s="146">
        <v>1500</v>
      </c>
      <c r="AK27" s="147">
        <v>85100</v>
      </c>
      <c r="AL27" s="148">
        <v>1.8</v>
      </c>
      <c r="AM27" s="146">
        <v>3900</v>
      </c>
      <c r="AN27" s="147">
        <v>84200</v>
      </c>
      <c r="AO27" s="148">
        <v>4.5999999999999996</v>
      </c>
      <c r="AP27" s="549">
        <v>1600</v>
      </c>
      <c r="AQ27" s="550">
        <v>47800</v>
      </c>
      <c r="AR27" s="551">
        <v>3.3</v>
      </c>
      <c r="AS27" s="146">
        <v>2300</v>
      </c>
      <c r="AT27" s="541">
        <v>44600</v>
      </c>
      <c r="AU27" s="148">
        <v>5.2</v>
      </c>
    </row>
    <row r="28" spans="2:47" x14ac:dyDescent="0.25">
      <c r="B28" s="145" t="s">
        <v>33</v>
      </c>
      <c r="C28" s="146">
        <v>1700</v>
      </c>
      <c r="D28" s="147">
        <v>45800</v>
      </c>
      <c r="E28" s="148">
        <v>3.8</v>
      </c>
      <c r="F28" s="146">
        <v>2700</v>
      </c>
      <c r="G28" s="147">
        <v>51200</v>
      </c>
      <c r="H28" s="148">
        <v>5.3</v>
      </c>
      <c r="I28" s="146">
        <v>4000</v>
      </c>
      <c r="J28" s="147">
        <v>51900</v>
      </c>
      <c r="K28" s="148">
        <v>7.8</v>
      </c>
      <c r="L28" s="146">
        <v>3600</v>
      </c>
      <c r="M28" s="147">
        <v>50100</v>
      </c>
      <c r="N28" s="148">
        <v>7.1</v>
      </c>
      <c r="O28" s="146">
        <v>2600</v>
      </c>
      <c r="P28" s="147">
        <v>51100</v>
      </c>
      <c r="Q28" s="148">
        <v>5.0999999999999996</v>
      </c>
      <c r="R28" s="146">
        <v>4000</v>
      </c>
      <c r="S28" s="147">
        <v>50900</v>
      </c>
      <c r="T28" s="148">
        <v>8</v>
      </c>
      <c r="U28" s="146">
        <v>3900</v>
      </c>
      <c r="V28" s="147">
        <v>49900</v>
      </c>
      <c r="W28" s="148">
        <v>7.8</v>
      </c>
      <c r="X28" s="146">
        <v>5600</v>
      </c>
      <c r="Y28" s="147">
        <v>52500</v>
      </c>
      <c r="Z28" s="148">
        <v>10.7</v>
      </c>
      <c r="AA28" s="146">
        <v>4500</v>
      </c>
      <c r="AB28" s="147">
        <v>51500</v>
      </c>
      <c r="AC28" s="148">
        <v>8.6999999999999993</v>
      </c>
      <c r="AD28" s="146">
        <v>2200</v>
      </c>
      <c r="AE28" s="147">
        <v>49100</v>
      </c>
      <c r="AF28" s="148">
        <v>4.5</v>
      </c>
      <c r="AG28" s="146">
        <v>2700</v>
      </c>
      <c r="AH28" s="147">
        <v>50000</v>
      </c>
      <c r="AI28" s="148">
        <v>5.5</v>
      </c>
      <c r="AJ28" s="146">
        <v>2600</v>
      </c>
      <c r="AK28" s="147">
        <v>48800</v>
      </c>
      <c r="AL28" s="148">
        <v>5.4</v>
      </c>
      <c r="AM28" s="146">
        <v>2500</v>
      </c>
      <c r="AN28" s="147">
        <v>49400</v>
      </c>
      <c r="AO28" s="148">
        <v>5</v>
      </c>
      <c r="AP28" s="549">
        <v>1300</v>
      </c>
      <c r="AQ28" s="550">
        <v>58900</v>
      </c>
      <c r="AR28" s="551">
        <v>2.2000000000000002</v>
      </c>
      <c r="AS28" s="146">
        <v>3000</v>
      </c>
      <c r="AT28" s="541">
        <v>53800</v>
      </c>
      <c r="AU28" s="148">
        <v>5.5</v>
      </c>
    </row>
    <row r="29" spans="2:47" x14ac:dyDescent="0.25">
      <c r="B29" s="145" t="s">
        <v>31</v>
      </c>
      <c r="C29" s="146">
        <v>8300</v>
      </c>
      <c r="D29" s="147">
        <v>110300</v>
      </c>
      <c r="E29" s="148">
        <v>7.5</v>
      </c>
      <c r="F29" s="146">
        <v>5800</v>
      </c>
      <c r="G29" s="147">
        <v>108200</v>
      </c>
      <c r="H29" s="148">
        <v>5.3</v>
      </c>
      <c r="I29" s="146">
        <v>5000</v>
      </c>
      <c r="J29" s="147">
        <v>110900</v>
      </c>
      <c r="K29" s="148">
        <v>4.5</v>
      </c>
      <c r="L29" s="146">
        <v>7000</v>
      </c>
      <c r="M29" s="147">
        <v>115200</v>
      </c>
      <c r="N29" s="148">
        <v>6.1</v>
      </c>
      <c r="O29" s="146">
        <v>6500</v>
      </c>
      <c r="P29" s="147">
        <v>117400</v>
      </c>
      <c r="Q29" s="148">
        <v>5.5</v>
      </c>
      <c r="R29" s="146">
        <v>9700</v>
      </c>
      <c r="S29" s="147">
        <v>121400</v>
      </c>
      <c r="T29" s="148">
        <v>8</v>
      </c>
      <c r="U29" s="146">
        <v>11000</v>
      </c>
      <c r="V29" s="147">
        <v>119500</v>
      </c>
      <c r="W29" s="148">
        <v>9.1999999999999993</v>
      </c>
      <c r="X29" s="146">
        <v>11300</v>
      </c>
      <c r="Y29" s="147">
        <v>121700</v>
      </c>
      <c r="Z29" s="148">
        <v>9.3000000000000007</v>
      </c>
      <c r="AA29" s="146">
        <v>12500</v>
      </c>
      <c r="AB29" s="147">
        <v>123800</v>
      </c>
      <c r="AC29" s="148">
        <v>10.1</v>
      </c>
      <c r="AD29" s="146">
        <v>11300</v>
      </c>
      <c r="AE29" s="147">
        <v>123600</v>
      </c>
      <c r="AF29" s="148">
        <v>9.1999999999999993</v>
      </c>
      <c r="AG29" s="146">
        <v>9900</v>
      </c>
      <c r="AH29" s="147">
        <v>125400</v>
      </c>
      <c r="AI29" s="148">
        <v>7.9</v>
      </c>
      <c r="AJ29" s="146">
        <v>9800</v>
      </c>
      <c r="AK29" s="147">
        <v>126300</v>
      </c>
      <c r="AL29" s="148">
        <v>7.7</v>
      </c>
      <c r="AM29" s="146">
        <v>4900</v>
      </c>
      <c r="AN29" s="147">
        <v>124900</v>
      </c>
      <c r="AO29" s="148">
        <v>3.9</v>
      </c>
      <c r="AP29" s="549">
        <v>2100</v>
      </c>
      <c r="AQ29" s="550">
        <v>52300</v>
      </c>
      <c r="AR29" s="551">
        <v>3.9</v>
      </c>
      <c r="AS29" s="146">
        <v>2200</v>
      </c>
      <c r="AT29" s="541">
        <v>47700</v>
      </c>
      <c r="AU29" s="148">
        <v>4.7</v>
      </c>
    </row>
    <row r="30" spans="2:47" x14ac:dyDescent="0.25">
      <c r="B30" s="145" t="s">
        <v>37</v>
      </c>
      <c r="C30" s="146">
        <v>600</v>
      </c>
      <c r="D30" s="147">
        <v>33500</v>
      </c>
      <c r="E30" s="148">
        <v>1.7</v>
      </c>
      <c r="F30" s="146">
        <v>1100</v>
      </c>
      <c r="G30" s="147">
        <v>35200</v>
      </c>
      <c r="H30" s="148">
        <v>3.2</v>
      </c>
      <c r="I30" s="146">
        <v>1600</v>
      </c>
      <c r="J30" s="147">
        <v>33300</v>
      </c>
      <c r="K30" s="148">
        <v>4.8</v>
      </c>
      <c r="L30" s="146">
        <v>1300</v>
      </c>
      <c r="M30" s="147">
        <v>30500</v>
      </c>
      <c r="N30" s="148">
        <v>4.0999999999999996</v>
      </c>
      <c r="O30" s="146">
        <v>1000</v>
      </c>
      <c r="P30" s="147">
        <v>34500</v>
      </c>
      <c r="Q30" s="148">
        <v>2.9</v>
      </c>
      <c r="R30" s="146">
        <v>1100</v>
      </c>
      <c r="S30" s="147">
        <v>31500</v>
      </c>
      <c r="T30" s="148">
        <v>3.6</v>
      </c>
      <c r="U30" s="146">
        <v>2000</v>
      </c>
      <c r="V30" s="147">
        <v>34200</v>
      </c>
      <c r="W30" s="148">
        <v>5.9</v>
      </c>
      <c r="X30" s="146">
        <v>2700</v>
      </c>
      <c r="Y30" s="147">
        <v>34900</v>
      </c>
      <c r="Z30" s="148">
        <v>7.8</v>
      </c>
      <c r="AA30" s="146" t="s">
        <v>118</v>
      </c>
      <c r="AB30" s="147">
        <v>29800</v>
      </c>
      <c r="AC30" s="243" t="s">
        <v>118</v>
      </c>
      <c r="AD30" s="146">
        <v>1300</v>
      </c>
      <c r="AE30" s="147">
        <v>33800</v>
      </c>
      <c r="AF30" s="148">
        <v>3.9</v>
      </c>
      <c r="AG30" s="146" t="s">
        <v>118</v>
      </c>
      <c r="AH30" s="147">
        <v>32900</v>
      </c>
      <c r="AI30" s="243" t="s">
        <v>118</v>
      </c>
      <c r="AJ30" s="146" t="s">
        <v>118</v>
      </c>
      <c r="AK30" s="147">
        <v>35000</v>
      </c>
      <c r="AL30" s="243" t="s">
        <v>118</v>
      </c>
      <c r="AM30" s="146" t="s">
        <v>118</v>
      </c>
      <c r="AN30" s="147">
        <v>34100</v>
      </c>
      <c r="AO30" s="243" t="s">
        <v>118</v>
      </c>
      <c r="AP30" s="549">
        <v>5500</v>
      </c>
      <c r="AQ30" s="550">
        <v>88800</v>
      </c>
      <c r="AR30" s="551">
        <v>6.2</v>
      </c>
      <c r="AS30" s="146">
        <v>3700</v>
      </c>
      <c r="AT30" s="541">
        <v>88600</v>
      </c>
      <c r="AU30" s="148">
        <v>4.2</v>
      </c>
    </row>
    <row r="31" spans="2:47" x14ac:dyDescent="0.25">
      <c r="B31" s="145" t="s">
        <v>57</v>
      </c>
      <c r="C31" s="146">
        <v>2600</v>
      </c>
      <c r="D31" s="147">
        <v>56400</v>
      </c>
      <c r="E31" s="148">
        <v>4.5</v>
      </c>
      <c r="F31" s="146">
        <v>1700</v>
      </c>
      <c r="G31" s="147">
        <v>58500</v>
      </c>
      <c r="H31" s="148">
        <v>2.9</v>
      </c>
      <c r="I31" s="146">
        <v>3400</v>
      </c>
      <c r="J31" s="147">
        <v>58700</v>
      </c>
      <c r="K31" s="148">
        <v>5.8</v>
      </c>
      <c r="L31" s="146">
        <v>3300</v>
      </c>
      <c r="M31" s="147">
        <v>59400</v>
      </c>
      <c r="N31" s="148">
        <v>5.5</v>
      </c>
      <c r="O31" s="146">
        <v>2400</v>
      </c>
      <c r="P31" s="147">
        <v>62600</v>
      </c>
      <c r="Q31" s="148">
        <v>3.8</v>
      </c>
      <c r="R31" s="146">
        <v>2500</v>
      </c>
      <c r="S31" s="147">
        <v>58000</v>
      </c>
      <c r="T31" s="148">
        <v>4.3</v>
      </c>
      <c r="U31" s="146">
        <v>3600</v>
      </c>
      <c r="V31" s="147">
        <v>60300</v>
      </c>
      <c r="W31" s="148">
        <v>6</v>
      </c>
      <c r="X31" s="146">
        <v>2300</v>
      </c>
      <c r="Y31" s="147">
        <v>61600</v>
      </c>
      <c r="Z31" s="148">
        <v>3.8</v>
      </c>
      <c r="AA31" s="146">
        <v>6000</v>
      </c>
      <c r="AB31" s="147">
        <v>56900</v>
      </c>
      <c r="AC31" s="148">
        <v>10.6</v>
      </c>
      <c r="AD31" s="146">
        <v>5300</v>
      </c>
      <c r="AE31" s="147">
        <v>54800</v>
      </c>
      <c r="AF31" s="148">
        <v>9.6</v>
      </c>
      <c r="AG31" s="146">
        <v>3600</v>
      </c>
      <c r="AH31" s="147">
        <v>56700</v>
      </c>
      <c r="AI31" s="148">
        <v>6.4</v>
      </c>
      <c r="AJ31" s="146">
        <v>5600</v>
      </c>
      <c r="AK31" s="147">
        <v>55200</v>
      </c>
      <c r="AL31" s="148">
        <v>10.199999999999999</v>
      </c>
      <c r="AM31" s="146">
        <v>1900</v>
      </c>
      <c r="AN31" s="147">
        <v>54400</v>
      </c>
      <c r="AO31" s="148">
        <v>3.6</v>
      </c>
      <c r="AP31" s="549">
        <v>4300</v>
      </c>
      <c r="AQ31" s="550">
        <v>47300</v>
      </c>
      <c r="AR31" s="551">
        <v>9.1</v>
      </c>
      <c r="AS31" s="146">
        <v>2800</v>
      </c>
      <c r="AT31" s="541">
        <v>50700</v>
      </c>
      <c r="AU31" s="148">
        <v>5.5</v>
      </c>
    </row>
    <row r="32" spans="2:47" x14ac:dyDescent="0.25">
      <c r="B32" s="145" t="s">
        <v>38</v>
      </c>
      <c r="C32" s="146">
        <v>1900</v>
      </c>
      <c r="D32" s="147">
        <v>58300</v>
      </c>
      <c r="E32" s="148">
        <v>3.3</v>
      </c>
      <c r="F32" s="146">
        <v>2300</v>
      </c>
      <c r="G32" s="147">
        <v>55800</v>
      </c>
      <c r="H32" s="148">
        <v>4.0999999999999996</v>
      </c>
      <c r="I32" s="146">
        <v>2900</v>
      </c>
      <c r="J32" s="147">
        <v>55900</v>
      </c>
      <c r="K32" s="148">
        <v>5.2</v>
      </c>
      <c r="L32" s="146">
        <v>2900</v>
      </c>
      <c r="M32" s="147">
        <v>58800</v>
      </c>
      <c r="N32" s="148">
        <v>5</v>
      </c>
      <c r="O32" s="146">
        <v>4300</v>
      </c>
      <c r="P32" s="147">
        <v>60200</v>
      </c>
      <c r="Q32" s="148">
        <v>7.1</v>
      </c>
      <c r="R32" s="146">
        <v>6500</v>
      </c>
      <c r="S32" s="147">
        <v>59600</v>
      </c>
      <c r="T32" s="148">
        <v>10.8</v>
      </c>
      <c r="U32" s="146">
        <v>5500</v>
      </c>
      <c r="V32" s="147">
        <v>57500</v>
      </c>
      <c r="W32" s="148">
        <v>9.6</v>
      </c>
      <c r="X32" s="146">
        <v>7400</v>
      </c>
      <c r="Y32" s="147">
        <v>58100</v>
      </c>
      <c r="Z32" s="148">
        <v>12.8</v>
      </c>
      <c r="AA32" s="146" t="s">
        <v>118</v>
      </c>
      <c r="AB32" s="147">
        <v>59800</v>
      </c>
      <c r="AC32" s="243" t="s">
        <v>118</v>
      </c>
      <c r="AD32" s="146">
        <v>4600</v>
      </c>
      <c r="AE32" s="147">
        <v>56200</v>
      </c>
      <c r="AF32" s="148">
        <v>8.1999999999999993</v>
      </c>
      <c r="AG32" s="146">
        <v>5100</v>
      </c>
      <c r="AH32" s="147">
        <v>59000</v>
      </c>
      <c r="AI32" s="148">
        <v>8.6</v>
      </c>
      <c r="AJ32" s="146">
        <v>1800</v>
      </c>
      <c r="AK32" s="147">
        <v>58900</v>
      </c>
      <c r="AL32" s="148">
        <v>3</v>
      </c>
      <c r="AM32" s="146" t="s">
        <v>118</v>
      </c>
      <c r="AN32" s="147">
        <v>61800</v>
      </c>
      <c r="AO32" s="243" t="s">
        <v>118</v>
      </c>
      <c r="AP32" s="549">
        <v>9600</v>
      </c>
      <c r="AQ32" s="550">
        <v>177500</v>
      </c>
      <c r="AR32" s="551">
        <v>5.4</v>
      </c>
      <c r="AS32" s="146">
        <v>9300</v>
      </c>
      <c r="AT32" s="541">
        <v>182400</v>
      </c>
      <c r="AU32" s="148">
        <v>5.0999999999999996</v>
      </c>
    </row>
    <row r="33" spans="2:47" x14ac:dyDescent="0.25">
      <c r="B33" s="145" t="s">
        <v>46</v>
      </c>
      <c r="C33" s="146">
        <v>2700</v>
      </c>
      <c r="D33" s="147">
        <v>55600</v>
      </c>
      <c r="E33" s="148">
        <v>4.8</v>
      </c>
      <c r="F33" s="146">
        <v>1800</v>
      </c>
      <c r="G33" s="147">
        <v>55200</v>
      </c>
      <c r="H33" s="148">
        <v>3.3</v>
      </c>
      <c r="I33" s="146">
        <v>2700</v>
      </c>
      <c r="J33" s="147">
        <v>57200</v>
      </c>
      <c r="K33" s="148">
        <v>4.8</v>
      </c>
      <c r="L33" s="146" t="s">
        <v>118</v>
      </c>
      <c r="M33" s="147">
        <v>54100</v>
      </c>
      <c r="N33" s="243" t="s">
        <v>118</v>
      </c>
      <c r="O33" s="146">
        <v>3700</v>
      </c>
      <c r="P33" s="147">
        <v>58000</v>
      </c>
      <c r="Q33" s="148">
        <v>6.3</v>
      </c>
      <c r="R33" s="146">
        <v>3900</v>
      </c>
      <c r="S33" s="147">
        <v>57900</v>
      </c>
      <c r="T33" s="148">
        <v>6.8</v>
      </c>
      <c r="U33" s="146">
        <v>2900</v>
      </c>
      <c r="V33" s="147">
        <v>56400</v>
      </c>
      <c r="W33" s="148">
        <v>5.0999999999999996</v>
      </c>
      <c r="X33" s="146">
        <v>4000</v>
      </c>
      <c r="Y33" s="147">
        <v>55900</v>
      </c>
      <c r="Z33" s="148">
        <v>7.1</v>
      </c>
      <c r="AA33" s="146">
        <v>4200</v>
      </c>
      <c r="AB33" s="147">
        <v>58600</v>
      </c>
      <c r="AC33" s="148">
        <v>7.2</v>
      </c>
      <c r="AD33" s="146">
        <v>3700</v>
      </c>
      <c r="AE33" s="147">
        <v>54700</v>
      </c>
      <c r="AF33" s="148">
        <v>6.7</v>
      </c>
      <c r="AG33" s="146">
        <v>3000</v>
      </c>
      <c r="AH33" s="147">
        <v>53800</v>
      </c>
      <c r="AI33" s="148">
        <v>5.6</v>
      </c>
      <c r="AJ33" s="146">
        <v>4200</v>
      </c>
      <c r="AK33" s="147">
        <v>55500</v>
      </c>
      <c r="AL33" s="148">
        <v>7.6</v>
      </c>
      <c r="AM33" s="146">
        <v>3600</v>
      </c>
      <c r="AN33" s="147">
        <v>57500</v>
      </c>
      <c r="AO33" s="148">
        <v>6.2</v>
      </c>
      <c r="AP33" s="549">
        <v>5000</v>
      </c>
      <c r="AQ33" s="550">
        <v>118200</v>
      </c>
      <c r="AR33" s="551">
        <v>4.2</v>
      </c>
      <c r="AS33" s="146">
        <v>5200</v>
      </c>
      <c r="AT33" s="541">
        <v>124400</v>
      </c>
      <c r="AU33" s="148">
        <v>4.2</v>
      </c>
    </row>
    <row r="34" spans="2:47" x14ac:dyDescent="0.25">
      <c r="B34" s="145" t="s">
        <v>51</v>
      </c>
      <c r="C34" s="146">
        <v>600</v>
      </c>
      <c r="D34" s="147">
        <v>41300</v>
      </c>
      <c r="E34" s="148">
        <v>1.4</v>
      </c>
      <c r="F34" s="146">
        <v>1200</v>
      </c>
      <c r="G34" s="147">
        <v>41700</v>
      </c>
      <c r="H34" s="148">
        <v>2.9</v>
      </c>
      <c r="I34" s="146">
        <v>1800</v>
      </c>
      <c r="J34" s="147">
        <v>41400</v>
      </c>
      <c r="K34" s="148">
        <v>4.4000000000000004</v>
      </c>
      <c r="L34" s="146">
        <v>1600</v>
      </c>
      <c r="M34" s="147">
        <v>41500</v>
      </c>
      <c r="N34" s="148">
        <v>3.9</v>
      </c>
      <c r="O34" s="146">
        <v>1000</v>
      </c>
      <c r="P34" s="147">
        <v>42100</v>
      </c>
      <c r="Q34" s="148">
        <v>2.2999999999999998</v>
      </c>
      <c r="R34" s="146">
        <v>2300</v>
      </c>
      <c r="S34" s="147">
        <v>40500</v>
      </c>
      <c r="T34" s="148">
        <v>5.6</v>
      </c>
      <c r="U34" s="146">
        <v>2400</v>
      </c>
      <c r="V34" s="147">
        <v>39400</v>
      </c>
      <c r="W34" s="148">
        <v>6.2</v>
      </c>
      <c r="X34" s="146">
        <v>3000</v>
      </c>
      <c r="Y34" s="147">
        <v>42000</v>
      </c>
      <c r="Z34" s="148">
        <v>7.3</v>
      </c>
      <c r="AA34" s="146">
        <v>2200</v>
      </c>
      <c r="AB34" s="147">
        <v>45600</v>
      </c>
      <c r="AC34" s="148">
        <v>4.9000000000000004</v>
      </c>
      <c r="AD34" s="146">
        <v>3100</v>
      </c>
      <c r="AE34" s="147">
        <v>42900</v>
      </c>
      <c r="AF34" s="148">
        <v>7.1</v>
      </c>
      <c r="AG34" s="146" t="s">
        <v>118</v>
      </c>
      <c r="AH34" s="147">
        <v>42800</v>
      </c>
      <c r="AI34" s="243" t="s">
        <v>118</v>
      </c>
      <c r="AJ34" s="146">
        <v>1200</v>
      </c>
      <c r="AK34" s="147">
        <v>43100</v>
      </c>
      <c r="AL34" s="148">
        <v>2.8</v>
      </c>
      <c r="AM34" s="146">
        <v>1100</v>
      </c>
      <c r="AN34" s="147">
        <v>43200</v>
      </c>
      <c r="AO34" s="148">
        <v>2.5</v>
      </c>
      <c r="AP34" s="549" t="s">
        <v>118</v>
      </c>
      <c r="AQ34" s="550">
        <v>33600</v>
      </c>
      <c r="AR34" s="555" t="s">
        <v>118</v>
      </c>
      <c r="AS34" s="146" t="s">
        <v>118</v>
      </c>
      <c r="AT34" s="541">
        <v>34800</v>
      </c>
      <c r="AU34" s="243" t="s">
        <v>118</v>
      </c>
    </row>
    <row r="35" spans="2:47" x14ac:dyDescent="0.25">
      <c r="B35" s="145" t="s">
        <v>39</v>
      </c>
      <c r="C35" s="146">
        <v>2100</v>
      </c>
      <c r="D35" s="147">
        <v>45200</v>
      </c>
      <c r="E35" s="148">
        <v>4.5</v>
      </c>
      <c r="F35" s="146">
        <v>1800</v>
      </c>
      <c r="G35" s="147">
        <v>45200</v>
      </c>
      <c r="H35" s="148">
        <v>3.9</v>
      </c>
      <c r="I35" s="146">
        <v>1300</v>
      </c>
      <c r="J35" s="147">
        <v>46300</v>
      </c>
      <c r="K35" s="148">
        <v>2.9</v>
      </c>
      <c r="L35" s="146">
        <v>1600</v>
      </c>
      <c r="M35" s="147">
        <v>47000</v>
      </c>
      <c r="N35" s="148">
        <v>3.4</v>
      </c>
      <c r="O35" s="146">
        <v>2100</v>
      </c>
      <c r="P35" s="147">
        <v>47800</v>
      </c>
      <c r="Q35" s="148">
        <v>4.3</v>
      </c>
      <c r="R35" s="146">
        <v>2200</v>
      </c>
      <c r="S35" s="147">
        <v>50700</v>
      </c>
      <c r="T35" s="148">
        <v>4.3</v>
      </c>
      <c r="U35" s="146">
        <v>4900</v>
      </c>
      <c r="V35" s="147">
        <v>47300</v>
      </c>
      <c r="W35" s="148">
        <v>10.3</v>
      </c>
      <c r="X35" s="146">
        <v>3500</v>
      </c>
      <c r="Y35" s="147">
        <v>45900</v>
      </c>
      <c r="Z35" s="148">
        <v>7.7</v>
      </c>
      <c r="AA35" s="146">
        <v>4600</v>
      </c>
      <c r="AB35" s="147">
        <v>45900</v>
      </c>
      <c r="AC35" s="148">
        <v>9.9</v>
      </c>
      <c r="AD35" s="146">
        <v>2700</v>
      </c>
      <c r="AE35" s="147">
        <v>47500</v>
      </c>
      <c r="AF35" s="148">
        <v>5.8</v>
      </c>
      <c r="AG35" s="146">
        <v>3500</v>
      </c>
      <c r="AH35" s="147">
        <v>45600</v>
      </c>
      <c r="AI35" s="148">
        <v>7.7</v>
      </c>
      <c r="AJ35" s="146">
        <v>1900</v>
      </c>
      <c r="AK35" s="147">
        <v>47100</v>
      </c>
      <c r="AL35" s="148">
        <v>4.0999999999999996</v>
      </c>
      <c r="AM35" s="146">
        <v>2000</v>
      </c>
      <c r="AN35" s="147">
        <v>45300</v>
      </c>
      <c r="AO35" s="148">
        <v>4.4000000000000004</v>
      </c>
      <c r="AP35" s="549">
        <v>7800</v>
      </c>
      <c r="AQ35" s="550">
        <v>146000</v>
      </c>
      <c r="AR35" s="551">
        <v>5.4</v>
      </c>
      <c r="AS35" s="146">
        <v>7500</v>
      </c>
      <c r="AT35" s="541">
        <v>141000</v>
      </c>
      <c r="AU35" s="148">
        <v>5.3</v>
      </c>
    </row>
    <row r="36" spans="2:47" x14ac:dyDescent="0.25">
      <c r="B36" s="145" t="s">
        <v>52</v>
      </c>
      <c r="C36" s="146">
        <v>1400</v>
      </c>
      <c r="D36" s="147">
        <v>53900</v>
      </c>
      <c r="E36" s="148">
        <v>2.6</v>
      </c>
      <c r="F36" s="146">
        <v>2000</v>
      </c>
      <c r="G36" s="147">
        <v>56300</v>
      </c>
      <c r="H36" s="148">
        <v>3.6</v>
      </c>
      <c r="I36" s="146">
        <v>2400</v>
      </c>
      <c r="J36" s="147">
        <v>54100</v>
      </c>
      <c r="K36" s="148">
        <v>4.4000000000000004</v>
      </c>
      <c r="L36" s="146">
        <v>1200</v>
      </c>
      <c r="M36" s="147">
        <v>51700</v>
      </c>
      <c r="N36" s="148">
        <v>2.2999999999999998</v>
      </c>
      <c r="O36" s="146">
        <v>2200</v>
      </c>
      <c r="P36" s="147">
        <v>54200</v>
      </c>
      <c r="Q36" s="148">
        <v>4.0999999999999996</v>
      </c>
      <c r="R36" s="146">
        <v>4400</v>
      </c>
      <c r="S36" s="147">
        <v>56800</v>
      </c>
      <c r="T36" s="148">
        <v>7.7</v>
      </c>
      <c r="U36" s="146">
        <v>5700</v>
      </c>
      <c r="V36" s="147">
        <v>52000</v>
      </c>
      <c r="W36" s="148">
        <v>11</v>
      </c>
      <c r="X36" s="146">
        <v>5800</v>
      </c>
      <c r="Y36" s="147">
        <v>49500</v>
      </c>
      <c r="Z36" s="148">
        <v>11.8</v>
      </c>
      <c r="AA36" s="146">
        <v>2300</v>
      </c>
      <c r="AB36" s="147">
        <v>52600</v>
      </c>
      <c r="AC36" s="148">
        <v>4.3</v>
      </c>
      <c r="AD36" s="146">
        <v>2500</v>
      </c>
      <c r="AE36" s="147">
        <v>48500</v>
      </c>
      <c r="AF36" s="148">
        <v>5.0999999999999996</v>
      </c>
      <c r="AG36" s="146">
        <v>3600</v>
      </c>
      <c r="AH36" s="147">
        <v>52600</v>
      </c>
      <c r="AI36" s="148">
        <v>6.9</v>
      </c>
      <c r="AJ36" s="146">
        <v>1800</v>
      </c>
      <c r="AK36" s="147">
        <v>54900</v>
      </c>
      <c r="AL36" s="148">
        <v>3.2</v>
      </c>
      <c r="AM36" s="146">
        <v>1200</v>
      </c>
      <c r="AN36" s="147">
        <v>55300</v>
      </c>
      <c r="AO36" s="148">
        <v>2.1</v>
      </c>
      <c r="AP36" s="549">
        <v>3000</v>
      </c>
      <c r="AQ36" s="550">
        <v>59100</v>
      </c>
      <c r="AR36" s="551">
        <v>5</v>
      </c>
      <c r="AS36" s="146">
        <v>3900</v>
      </c>
      <c r="AT36" s="541">
        <v>53700</v>
      </c>
      <c r="AU36" s="148">
        <v>7.3</v>
      </c>
    </row>
    <row r="37" spans="2:47" x14ac:dyDescent="0.25">
      <c r="B37" s="145" t="s">
        <v>48</v>
      </c>
      <c r="C37" s="146">
        <v>10400</v>
      </c>
      <c r="D37" s="147">
        <v>133900</v>
      </c>
      <c r="E37" s="148">
        <v>7.8</v>
      </c>
      <c r="F37" s="146">
        <v>12100</v>
      </c>
      <c r="G37" s="147">
        <v>138800</v>
      </c>
      <c r="H37" s="148">
        <v>8.6999999999999993</v>
      </c>
      <c r="I37" s="146">
        <v>13000</v>
      </c>
      <c r="J37" s="147">
        <v>151200</v>
      </c>
      <c r="K37" s="148">
        <v>8.6</v>
      </c>
      <c r="L37" s="146">
        <v>14900</v>
      </c>
      <c r="M37" s="147">
        <v>153700</v>
      </c>
      <c r="N37" s="148">
        <v>9.6999999999999993</v>
      </c>
      <c r="O37" s="146">
        <v>19300</v>
      </c>
      <c r="P37" s="147">
        <v>149500</v>
      </c>
      <c r="Q37" s="148">
        <v>12.9</v>
      </c>
      <c r="R37" s="146">
        <v>16600</v>
      </c>
      <c r="S37" s="147">
        <v>151800</v>
      </c>
      <c r="T37" s="148">
        <v>10.9</v>
      </c>
      <c r="U37" s="146">
        <v>17300</v>
      </c>
      <c r="V37" s="147">
        <v>154000</v>
      </c>
      <c r="W37" s="148">
        <v>11.2</v>
      </c>
      <c r="X37" s="146">
        <v>22100</v>
      </c>
      <c r="Y37" s="147">
        <v>156700</v>
      </c>
      <c r="Z37" s="148">
        <v>14.1</v>
      </c>
      <c r="AA37" s="146">
        <v>22500</v>
      </c>
      <c r="AB37" s="147">
        <v>161100</v>
      </c>
      <c r="AC37" s="148">
        <v>14</v>
      </c>
      <c r="AD37" s="146">
        <v>24800</v>
      </c>
      <c r="AE37" s="147">
        <v>162800</v>
      </c>
      <c r="AF37" s="148">
        <v>15.2</v>
      </c>
      <c r="AG37" s="146">
        <v>13900</v>
      </c>
      <c r="AH37" s="147">
        <v>156700</v>
      </c>
      <c r="AI37" s="148">
        <v>8.9</v>
      </c>
      <c r="AJ37" s="146">
        <v>14800</v>
      </c>
      <c r="AK37" s="147">
        <v>157900</v>
      </c>
      <c r="AL37" s="148">
        <v>9.4</v>
      </c>
      <c r="AM37" s="146">
        <v>10400</v>
      </c>
      <c r="AN37" s="147">
        <v>154000</v>
      </c>
      <c r="AO37" s="148">
        <v>6.8</v>
      </c>
      <c r="AP37" s="549">
        <v>1700</v>
      </c>
      <c r="AQ37" s="550">
        <v>62500</v>
      </c>
      <c r="AR37" s="551">
        <v>2.7</v>
      </c>
      <c r="AS37" s="146" t="s">
        <v>118</v>
      </c>
      <c r="AT37" s="541">
        <v>61300</v>
      </c>
      <c r="AU37" s="243" t="s">
        <v>118</v>
      </c>
    </row>
    <row r="38" spans="2:47" x14ac:dyDescent="0.25">
      <c r="B38" s="145" t="s">
        <v>58</v>
      </c>
      <c r="C38" s="146">
        <v>2700</v>
      </c>
      <c r="D38" s="147">
        <v>42900</v>
      </c>
      <c r="E38" s="148">
        <v>6.4</v>
      </c>
      <c r="F38" s="146">
        <v>2800</v>
      </c>
      <c r="G38" s="147">
        <v>45600</v>
      </c>
      <c r="H38" s="148">
        <v>6.2</v>
      </c>
      <c r="I38" s="146">
        <v>2200</v>
      </c>
      <c r="J38" s="147">
        <v>47100</v>
      </c>
      <c r="K38" s="148">
        <v>4.5999999999999996</v>
      </c>
      <c r="L38" s="146">
        <v>4900</v>
      </c>
      <c r="M38" s="147">
        <v>50400</v>
      </c>
      <c r="N38" s="148">
        <v>9.6999999999999993</v>
      </c>
      <c r="O38" s="146">
        <v>6300</v>
      </c>
      <c r="P38" s="147">
        <v>46600</v>
      </c>
      <c r="Q38" s="148">
        <v>13.6</v>
      </c>
      <c r="R38" s="146">
        <v>5100</v>
      </c>
      <c r="S38" s="147">
        <v>49500</v>
      </c>
      <c r="T38" s="148">
        <v>10.199999999999999</v>
      </c>
      <c r="U38" s="146">
        <v>3600</v>
      </c>
      <c r="V38" s="147">
        <v>51500</v>
      </c>
      <c r="W38" s="148">
        <v>7</v>
      </c>
      <c r="X38" s="146">
        <v>4900</v>
      </c>
      <c r="Y38" s="147">
        <v>46500</v>
      </c>
      <c r="Z38" s="148">
        <v>10.6</v>
      </c>
      <c r="AA38" s="146">
        <v>5400</v>
      </c>
      <c r="AB38" s="147">
        <v>50200</v>
      </c>
      <c r="AC38" s="148">
        <v>10.7</v>
      </c>
      <c r="AD38" s="146">
        <v>4500</v>
      </c>
      <c r="AE38" s="147">
        <v>52800</v>
      </c>
      <c r="AF38" s="148">
        <v>8.6</v>
      </c>
      <c r="AG38" s="146">
        <v>2700</v>
      </c>
      <c r="AH38" s="147">
        <v>51900</v>
      </c>
      <c r="AI38" s="148">
        <v>5.2</v>
      </c>
      <c r="AJ38" s="146">
        <v>2500</v>
      </c>
      <c r="AK38" s="147">
        <v>51600</v>
      </c>
      <c r="AL38" s="148">
        <v>4.8</v>
      </c>
      <c r="AM38" s="146">
        <v>3200</v>
      </c>
      <c r="AN38" s="147">
        <v>48000</v>
      </c>
      <c r="AO38" s="148">
        <v>6.6</v>
      </c>
      <c r="AP38" s="549">
        <v>2300</v>
      </c>
      <c r="AQ38" s="550">
        <v>60700</v>
      </c>
      <c r="AR38" s="551">
        <v>3.8</v>
      </c>
      <c r="AS38" s="146">
        <v>1600</v>
      </c>
      <c r="AT38" s="541">
        <v>58000</v>
      </c>
      <c r="AU38" s="148">
        <v>2.8</v>
      </c>
    </row>
    <row r="39" spans="2:47" x14ac:dyDescent="0.25">
      <c r="B39" s="145" t="s">
        <v>43</v>
      </c>
      <c r="C39" s="146">
        <v>1800</v>
      </c>
      <c r="D39" s="147">
        <v>46200</v>
      </c>
      <c r="E39" s="148">
        <v>4</v>
      </c>
      <c r="F39" s="146">
        <v>4400</v>
      </c>
      <c r="G39" s="147">
        <v>47000</v>
      </c>
      <c r="H39" s="148">
        <v>9.4</v>
      </c>
      <c r="I39" s="146">
        <v>3400</v>
      </c>
      <c r="J39" s="147">
        <v>47500</v>
      </c>
      <c r="K39" s="148">
        <v>7.1</v>
      </c>
      <c r="L39" s="146">
        <v>3500</v>
      </c>
      <c r="M39" s="147">
        <v>51200</v>
      </c>
      <c r="N39" s="148">
        <v>6.8</v>
      </c>
      <c r="O39" s="146">
        <v>3200</v>
      </c>
      <c r="P39" s="147">
        <v>52700</v>
      </c>
      <c r="Q39" s="148">
        <v>6</v>
      </c>
      <c r="R39" s="146">
        <v>3800</v>
      </c>
      <c r="S39" s="147">
        <v>47000</v>
      </c>
      <c r="T39" s="148">
        <v>8.1999999999999993</v>
      </c>
      <c r="U39" s="146">
        <v>4600</v>
      </c>
      <c r="V39" s="147">
        <v>50900</v>
      </c>
      <c r="W39" s="148">
        <v>9</v>
      </c>
      <c r="X39" s="146">
        <v>6100</v>
      </c>
      <c r="Y39" s="147">
        <v>49600</v>
      </c>
      <c r="Z39" s="148">
        <v>12.3</v>
      </c>
      <c r="AA39" s="146">
        <v>4600</v>
      </c>
      <c r="AB39" s="147">
        <v>47200</v>
      </c>
      <c r="AC39" s="148">
        <v>9.8000000000000007</v>
      </c>
      <c r="AD39" s="146">
        <v>8100</v>
      </c>
      <c r="AE39" s="147">
        <v>50300</v>
      </c>
      <c r="AF39" s="148">
        <v>16.100000000000001</v>
      </c>
      <c r="AG39" s="146">
        <v>3000</v>
      </c>
      <c r="AH39" s="147">
        <v>56700</v>
      </c>
      <c r="AI39" s="148">
        <v>5.3</v>
      </c>
      <c r="AJ39" s="146" t="s">
        <v>118</v>
      </c>
      <c r="AK39" s="147">
        <v>53600</v>
      </c>
      <c r="AL39" s="243" t="s">
        <v>118</v>
      </c>
      <c r="AM39" s="146">
        <v>3400</v>
      </c>
      <c r="AN39" s="147">
        <v>52600</v>
      </c>
      <c r="AO39" s="148">
        <v>6.5</v>
      </c>
      <c r="AP39" s="549">
        <v>2000</v>
      </c>
      <c r="AQ39" s="550">
        <v>56800</v>
      </c>
      <c r="AR39" s="551">
        <v>3.5</v>
      </c>
      <c r="AS39" s="146">
        <v>3000</v>
      </c>
      <c r="AT39" s="541">
        <v>57700</v>
      </c>
      <c r="AU39" s="148">
        <v>5.0999999999999996</v>
      </c>
    </row>
    <row r="40" spans="2:47" x14ac:dyDescent="0.25">
      <c r="B40" s="145" t="s">
        <v>53</v>
      </c>
      <c r="C40" s="146">
        <v>900</v>
      </c>
      <c r="D40" s="147">
        <v>26100</v>
      </c>
      <c r="E40" s="148">
        <v>3.5</v>
      </c>
      <c r="F40" s="146">
        <v>800</v>
      </c>
      <c r="G40" s="147">
        <v>25200</v>
      </c>
      <c r="H40" s="148">
        <v>3</v>
      </c>
      <c r="I40" s="146" t="s">
        <v>118</v>
      </c>
      <c r="J40" s="147">
        <v>25500</v>
      </c>
      <c r="K40" s="243" t="s">
        <v>118</v>
      </c>
      <c r="L40" s="146" t="s">
        <v>118</v>
      </c>
      <c r="M40" s="147">
        <v>26000</v>
      </c>
      <c r="N40" s="243" t="s">
        <v>118</v>
      </c>
      <c r="O40" s="146">
        <v>1500</v>
      </c>
      <c r="P40" s="147">
        <v>26300</v>
      </c>
      <c r="Q40" s="148">
        <v>5.9</v>
      </c>
      <c r="R40" s="146" t="s">
        <v>118</v>
      </c>
      <c r="S40" s="147">
        <v>24400</v>
      </c>
      <c r="T40" s="243" t="s">
        <v>118</v>
      </c>
      <c r="U40" s="146" t="s">
        <v>118</v>
      </c>
      <c r="V40" s="147">
        <v>24000</v>
      </c>
      <c r="W40" s="243" t="s">
        <v>118</v>
      </c>
      <c r="X40" s="146" t="s">
        <v>118</v>
      </c>
      <c r="Y40" s="147">
        <v>26300</v>
      </c>
      <c r="Z40" s="243" t="s">
        <v>118</v>
      </c>
      <c r="AA40" s="146">
        <v>2300</v>
      </c>
      <c r="AB40" s="147">
        <v>27400</v>
      </c>
      <c r="AC40" s="148">
        <v>8.3000000000000007</v>
      </c>
      <c r="AD40" s="146">
        <v>1300</v>
      </c>
      <c r="AE40" s="147">
        <v>26400</v>
      </c>
      <c r="AF40" s="148">
        <v>4.7</v>
      </c>
      <c r="AG40" s="146">
        <v>1300</v>
      </c>
      <c r="AH40" s="147">
        <v>25300</v>
      </c>
      <c r="AI40" s="148">
        <v>5.0999999999999996</v>
      </c>
      <c r="AJ40" s="146">
        <v>1300</v>
      </c>
      <c r="AK40" s="147">
        <v>25600</v>
      </c>
      <c r="AL40" s="148">
        <v>5.0999999999999996</v>
      </c>
      <c r="AM40" s="146">
        <v>1300</v>
      </c>
      <c r="AN40" s="147">
        <v>25600</v>
      </c>
      <c r="AO40" s="148">
        <v>5</v>
      </c>
      <c r="AP40" s="549">
        <v>1200</v>
      </c>
      <c r="AQ40" s="550">
        <v>44400</v>
      </c>
      <c r="AR40" s="551">
        <v>2.7</v>
      </c>
      <c r="AS40" s="146">
        <v>2100</v>
      </c>
      <c r="AT40" s="541">
        <v>47900</v>
      </c>
      <c r="AU40" s="148">
        <v>4.4000000000000004</v>
      </c>
    </row>
    <row r="41" spans="2:47" x14ac:dyDescent="0.25">
      <c r="B41" s="145" t="s">
        <v>44</v>
      </c>
      <c r="C41" s="146">
        <v>1300</v>
      </c>
      <c r="D41" s="147">
        <v>52800</v>
      </c>
      <c r="E41" s="148">
        <v>2.5</v>
      </c>
      <c r="F41" s="146">
        <v>1700</v>
      </c>
      <c r="G41" s="147">
        <v>53900</v>
      </c>
      <c r="H41" s="148">
        <v>3.2</v>
      </c>
      <c r="I41" s="146">
        <v>2200</v>
      </c>
      <c r="J41" s="147">
        <v>54800</v>
      </c>
      <c r="K41" s="148">
        <v>4</v>
      </c>
      <c r="L41" s="146">
        <v>4500</v>
      </c>
      <c r="M41" s="147">
        <v>56500</v>
      </c>
      <c r="N41" s="148">
        <v>7.9</v>
      </c>
      <c r="O41" s="146">
        <v>3200</v>
      </c>
      <c r="P41" s="147">
        <v>53900</v>
      </c>
      <c r="Q41" s="148">
        <v>5.9</v>
      </c>
      <c r="R41" s="146">
        <v>1900</v>
      </c>
      <c r="S41" s="147">
        <v>55800</v>
      </c>
      <c r="T41" s="148">
        <v>3.5</v>
      </c>
      <c r="U41" s="146">
        <v>3400</v>
      </c>
      <c r="V41" s="147">
        <v>54700</v>
      </c>
      <c r="W41" s="148">
        <v>6.2</v>
      </c>
      <c r="X41" s="146">
        <v>4100</v>
      </c>
      <c r="Y41" s="147">
        <v>56200</v>
      </c>
      <c r="Z41" s="148">
        <v>7.3</v>
      </c>
      <c r="AA41" s="146">
        <v>5800</v>
      </c>
      <c r="AB41" s="147">
        <v>58100</v>
      </c>
      <c r="AC41" s="148">
        <v>10</v>
      </c>
      <c r="AD41" s="146">
        <v>1000</v>
      </c>
      <c r="AE41" s="147">
        <v>55100</v>
      </c>
      <c r="AF41" s="148">
        <v>1.9</v>
      </c>
      <c r="AG41" s="146">
        <v>5200</v>
      </c>
      <c r="AH41" s="147">
        <v>54300</v>
      </c>
      <c r="AI41" s="148">
        <v>9.5</v>
      </c>
      <c r="AJ41" s="146" t="s">
        <v>118</v>
      </c>
      <c r="AK41" s="147">
        <v>50900</v>
      </c>
      <c r="AL41" s="243" t="s">
        <v>118</v>
      </c>
      <c r="AM41" s="146">
        <v>1400</v>
      </c>
      <c r="AN41" s="147">
        <v>56600</v>
      </c>
      <c r="AO41" s="148">
        <v>2.6</v>
      </c>
      <c r="AP41" s="549">
        <v>2700</v>
      </c>
      <c r="AQ41" s="550">
        <v>90600</v>
      </c>
      <c r="AR41" s="551">
        <v>3</v>
      </c>
      <c r="AS41" s="146">
        <v>2400</v>
      </c>
      <c r="AT41" s="541">
        <v>91200</v>
      </c>
      <c r="AU41" s="148">
        <v>2.7</v>
      </c>
    </row>
    <row r="42" spans="2:47" x14ac:dyDescent="0.25">
      <c r="B42" s="145" t="s">
        <v>34</v>
      </c>
      <c r="C42" s="146">
        <v>1600</v>
      </c>
      <c r="D42" s="147">
        <v>46500</v>
      </c>
      <c r="E42" s="148">
        <v>3.5</v>
      </c>
      <c r="F42" s="146">
        <v>1900</v>
      </c>
      <c r="G42" s="147">
        <v>46800</v>
      </c>
      <c r="H42" s="148">
        <v>4.0999999999999996</v>
      </c>
      <c r="I42" s="146">
        <v>1600</v>
      </c>
      <c r="J42" s="147">
        <v>48900</v>
      </c>
      <c r="K42" s="148">
        <v>3.3</v>
      </c>
      <c r="L42" s="146">
        <v>2900</v>
      </c>
      <c r="M42" s="147">
        <v>45600</v>
      </c>
      <c r="N42" s="148">
        <v>6.4</v>
      </c>
      <c r="O42" s="146">
        <v>2000</v>
      </c>
      <c r="P42" s="147">
        <v>47000</v>
      </c>
      <c r="Q42" s="148">
        <v>4.2</v>
      </c>
      <c r="R42" s="146">
        <v>2600</v>
      </c>
      <c r="S42" s="147">
        <v>49800</v>
      </c>
      <c r="T42" s="148">
        <v>5.0999999999999996</v>
      </c>
      <c r="U42" s="146">
        <v>4400</v>
      </c>
      <c r="V42" s="147">
        <v>45200</v>
      </c>
      <c r="W42" s="148">
        <v>9.6999999999999993</v>
      </c>
      <c r="X42" s="146">
        <v>4200</v>
      </c>
      <c r="Y42" s="147">
        <v>46700</v>
      </c>
      <c r="Z42" s="148">
        <v>9</v>
      </c>
      <c r="AA42" s="146">
        <v>3500</v>
      </c>
      <c r="AB42" s="147">
        <v>46900</v>
      </c>
      <c r="AC42" s="148">
        <v>7.5</v>
      </c>
      <c r="AD42" s="146">
        <v>1600</v>
      </c>
      <c r="AE42" s="147">
        <v>46000</v>
      </c>
      <c r="AF42" s="148">
        <v>3.5</v>
      </c>
      <c r="AG42" s="146">
        <v>1200</v>
      </c>
      <c r="AH42" s="147">
        <v>49200</v>
      </c>
      <c r="AI42" s="148">
        <v>2.5</v>
      </c>
      <c r="AJ42" s="146">
        <v>1900</v>
      </c>
      <c r="AK42" s="147">
        <v>48900</v>
      </c>
      <c r="AL42" s="148">
        <v>3.8</v>
      </c>
      <c r="AM42" s="146">
        <v>1900</v>
      </c>
      <c r="AN42" s="147">
        <v>47000</v>
      </c>
      <c r="AO42" s="148">
        <v>4.0999999999999996</v>
      </c>
      <c r="AP42" s="549">
        <v>900</v>
      </c>
      <c r="AQ42" s="550">
        <v>48700</v>
      </c>
      <c r="AR42" s="551">
        <v>1.9</v>
      </c>
      <c r="AS42" s="146">
        <v>1600</v>
      </c>
      <c r="AT42" s="541">
        <v>45100</v>
      </c>
      <c r="AU42" s="148">
        <v>3.5</v>
      </c>
    </row>
    <row r="43" spans="2:47" x14ac:dyDescent="0.25">
      <c r="B43" s="145" t="s">
        <v>59</v>
      </c>
      <c r="C43" s="146">
        <v>1700</v>
      </c>
      <c r="D43" s="147">
        <v>48800</v>
      </c>
      <c r="E43" s="148">
        <v>3.6</v>
      </c>
      <c r="F43" s="146">
        <v>1200</v>
      </c>
      <c r="G43" s="147">
        <v>48400</v>
      </c>
      <c r="H43" s="148">
        <v>2.5</v>
      </c>
      <c r="I43" s="146">
        <v>2200</v>
      </c>
      <c r="J43" s="147">
        <v>50700</v>
      </c>
      <c r="K43" s="148">
        <v>4.3</v>
      </c>
      <c r="L43" s="146">
        <v>1400</v>
      </c>
      <c r="M43" s="147">
        <v>48000</v>
      </c>
      <c r="N43" s="148">
        <v>2.9</v>
      </c>
      <c r="O43" s="146">
        <v>1800</v>
      </c>
      <c r="P43" s="147">
        <v>52000</v>
      </c>
      <c r="Q43" s="148">
        <v>3.4</v>
      </c>
      <c r="R43" s="146">
        <v>1600</v>
      </c>
      <c r="S43" s="147">
        <v>52500</v>
      </c>
      <c r="T43" s="148">
        <v>3.1</v>
      </c>
      <c r="U43" s="146">
        <v>1400</v>
      </c>
      <c r="V43" s="147">
        <v>50700</v>
      </c>
      <c r="W43" s="148">
        <v>2.7</v>
      </c>
      <c r="X43" s="146">
        <v>2900</v>
      </c>
      <c r="Y43" s="147">
        <v>51000</v>
      </c>
      <c r="Z43" s="148">
        <v>5.6</v>
      </c>
      <c r="AA43" s="146">
        <v>1000</v>
      </c>
      <c r="AB43" s="147">
        <v>49600</v>
      </c>
      <c r="AC43" s="148">
        <v>2.1</v>
      </c>
      <c r="AD43" s="146">
        <v>4100</v>
      </c>
      <c r="AE43" s="147">
        <v>54000</v>
      </c>
      <c r="AF43" s="148">
        <v>7.6</v>
      </c>
      <c r="AG43" s="146">
        <v>2000</v>
      </c>
      <c r="AH43" s="147">
        <v>52900</v>
      </c>
      <c r="AI43" s="148">
        <v>3.8</v>
      </c>
      <c r="AJ43" s="146">
        <v>2600</v>
      </c>
      <c r="AK43" s="147">
        <v>55500</v>
      </c>
      <c r="AL43" s="148">
        <v>4.7</v>
      </c>
      <c r="AM43" s="146" t="s">
        <v>118</v>
      </c>
      <c r="AN43" s="147">
        <v>49500</v>
      </c>
      <c r="AO43" s="243" t="s">
        <v>118</v>
      </c>
      <c r="AP43" s="549">
        <v>1500</v>
      </c>
      <c r="AQ43" s="550">
        <v>54600</v>
      </c>
      <c r="AR43" s="551">
        <v>2.8</v>
      </c>
      <c r="AS43" s="146" t="s">
        <v>118</v>
      </c>
      <c r="AT43" s="541">
        <v>53000</v>
      </c>
      <c r="AU43" s="243" t="s">
        <v>118</v>
      </c>
    </row>
    <row r="44" spans="2:47" x14ac:dyDescent="0.25">
      <c r="B44" s="145" t="s">
        <v>54</v>
      </c>
      <c r="C44" s="146">
        <v>1600</v>
      </c>
      <c r="D44" s="147">
        <v>45800</v>
      </c>
      <c r="E44" s="148">
        <v>3.4</v>
      </c>
      <c r="F44" s="146">
        <v>1600</v>
      </c>
      <c r="G44" s="147">
        <v>46400</v>
      </c>
      <c r="H44" s="148">
        <v>3.4</v>
      </c>
      <c r="I44" s="146">
        <v>1900</v>
      </c>
      <c r="J44" s="147">
        <v>47900</v>
      </c>
      <c r="K44" s="148">
        <v>3.9</v>
      </c>
      <c r="L44" s="146">
        <v>1600</v>
      </c>
      <c r="M44" s="147">
        <v>46500</v>
      </c>
      <c r="N44" s="148">
        <v>3.5</v>
      </c>
      <c r="O44" s="146">
        <v>3500</v>
      </c>
      <c r="P44" s="147">
        <v>47900</v>
      </c>
      <c r="Q44" s="148">
        <v>7.4</v>
      </c>
      <c r="R44" s="146">
        <v>3200</v>
      </c>
      <c r="S44" s="147">
        <v>50600</v>
      </c>
      <c r="T44" s="148">
        <v>6.4</v>
      </c>
      <c r="U44" s="146">
        <v>2300</v>
      </c>
      <c r="V44" s="147">
        <v>48600</v>
      </c>
      <c r="W44" s="148">
        <v>4.8</v>
      </c>
      <c r="X44" s="146">
        <v>3200</v>
      </c>
      <c r="Y44" s="147">
        <v>47600</v>
      </c>
      <c r="Z44" s="148">
        <v>6.8</v>
      </c>
      <c r="AA44" s="146">
        <v>2100</v>
      </c>
      <c r="AB44" s="147">
        <v>46100</v>
      </c>
      <c r="AC44" s="148">
        <v>4.5999999999999996</v>
      </c>
      <c r="AD44" s="146">
        <v>3200</v>
      </c>
      <c r="AE44" s="147">
        <v>44700</v>
      </c>
      <c r="AF44" s="148">
        <v>7.1</v>
      </c>
      <c r="AG44" s="146">
        <v>1500</v>
      </c>
      <c r="AH44" s="147">
        <v>46000</v>
      </c>
      <c r="AI44" s="148">
        <v>3.3</v>
      </c>
      <c r="AJ44" s="146">
        <v>1800</v>
      </c>
      <c r="AK44" s="147">
        <v>51000</v>
      </c>
      <c r="AL44" s="148">
        <v>3.5</v>
      </c>
      <c r="AM44" s="146">
        <v>2000</v>
      </c>
      <c r="AN44" s="147">
        <v>47500</v>
      </c>
      <c r="AO44" s="148">
        <v>4.3</v>
      </c>
      <c r="AP44" s="549">
        <v>10400</v>
      </c>
      <c r="AQ44" s="550">
        <v>167600</v>
      </c>
      <c r="AR44" s="551">
        <v>6.2</v>
      </c>
      <c r="AS44" s="146">
        <v>8800</v>
      </c>
      <c r="AT44" s="541">
        <v>165100</v>
      </c>
      <c r="AU44" s="148">
        <v>5.3</v>
      </c>
    </row>
    <row r="45" spans="2:47" x14ac:dyDescent="0.25">
      <c r="B45" s="145" t="s">
        <v>40</v>
      </c>
      <c r="C45" s="146">
        <v>12000</v>
      </c>
      <c r="D45" s="147">
        <v>131600</v>
      </c>
      <c r="E45" s="148">
        <v>9.1</v>
      </c>
      <c r="F45" s="146">
        <v>12800</v>
      </c>
      <c r="G45" s="147">
        <v>137600</v>
      </c>
      <c r="H45" s="148">
        <v>9.3000000000000007</v>
      </c>
      <c r="I45" s="146">
        <v>14300</v>
      </c>
      <c r="J45" s="147">
        <v>139900</v>
      </c>
      <c r="K45" s="148">
        <v>10.3</v>
      </c>
      <c r="L45" s="146">
        <v>10500</v>
      </c>
      <c r="M45" s="147">
        <v>136000</v>
      </c>
      <c r="N45" s="148">
        <v>7.7</v>
      </c>
      <c r="O45" s="146">
        <v>12100</v>
      </c>
      <c r="P45" s="147">
        <v>139900</v>
      </c>
      <c r="Q45" s="148">
        <v>8.6999999999999993</v>
      </c>
      <c r="R45" s="146">
        <v>17100</v>
      </c>
      <c r="S45" s="147">
        <v>133200</v>
      </c>
      <c r="T45" s="148">
        <v>12.9</v>
      </c>
      <c r="U45" s="146">
        <v>19700</v>
      </c>
      <c r="V45" s="147">
        <v>134200</v>
      </c>
      <c r="W45" s="148">
        <v>14.7</v>
      </c>
      <c r="X45" s="146">
        <v>18900</v>
      </c>
      <c r="Y45" s="147">
        <v>142700</v>
      </c>
      <c r="Z45" s="148">
        <v>13.2</v>
      </c>
      <c r="AA45" s="146">
        <v>20300</v>
      </c>
      <c r="AB45" s="147">
        <v>146300</v>
      </c>
      <c r="AC45" s="148">
        <v>13.9</v>
      </c>
      <c r="AD45" s="146">
        <v>17400</v>
      </c>
      <c r="AE45" s="147">
        <v>142000</v>
      </c>
      <c r="AF45" s="148">
        <v>12.3</v>
      </c>
      <c r="AG45" s="146">
        <v>17100</v>
      </c>
      <c r="AH45" s="147">
        <v>152500</v>
      </c>
      <c r="AI45" s="148">
        <v>11.2</v>
      </c>
      <c r="AJ45" s="146">
        <v>14100</v>
      </c>
      <c r="AK45" s="147">
        <v>153400</v>
      </c>
      <c r="AL45" s="148">
        <v>9.1999999999999993</v>
      </c>
      <c r="AM45" s="146">
        <v>11100</v>
      </c>
      <c r="AN45" s="147">
        <v>147900</v>
      </c>
      <c r="AO45" s="148">
        <v>7.5</v>
      </c>
      <c r="AP45" s="549" t="s">
        <v>118</v>
      </c>
      <c r="AQ45" s="550">
        <v>49700</v>
      </c>
      <c r="AR45" s="555" t="s">
        <v>118</v>
      </c>
      <c r="AS45" s="146">
        <v>2000</v>
      </c>
      <c r="AT45" s="541">
        <v>48000</v>
      </c>
      <c r="AU45" s="148">
        <v>4.2</v>
      </c>
    </row>
    <row r="46" spans="2:47" x14ac:dyDescent="0.25">
      <c r="B46" s="145" t="s">
        <v>55</v>
      </c>
      <c r="C46" s="146">
        <v>800</v>
      </c>
      <c r="D46" s="147">
        <v>27900</v>
      </c>
      <c r="E46" s="148">
        <v>2.7</v>
      </c>
      <c r="F46" s="146">
        <v>1100</v>
      </c>
      <c r="G46" s="147">
        <v>28300</v>
      </c>
      <c r="H46" s="148">
        <v>3.9</v>
      </c>
      <c r="I46" s="146">
        <v>1400</v>
      </c>
      <c r="J46" s="147">
        <v>29500</v>
      </c>
      <c r="K46" s="148">
        <v>4.5999999999999996</v>
      </c>
      <c r="L46" s="146" t="s">
        <v>118</v>
      </c>
      <c r="M46" s="147">
        <v>28500</v>
      </c>
      <c r="N46" s="243" t="s">
        <v>118</v>
      </c>
      <c r="O46" s="146">
        <v>2500</v>
      </c>
      <c r="P46" s="147">
        <v>29000</v>
      </c>
      <c r="Q46" s="148">
        <v>8.8000000000000007</v>
      </c>
      <c r="R46" s="146">
        <v>2000</v>
      </c>
      <c r="S46" s="147">
        <v>26100</v>
      </c>
      <c r="T46" s="148">
        <v>7.6</v>
      </c>
      <c r="U46" s="146">
        <v>1900</v>
      </c>
      <c r="V46" s="147">
        <v>27300</v>
      </c>
      <c r="W46" s="148">
        <v>7</v>
      </c>
      <c r="X46" s="146">
        <v>1300</v>
      </c>
      <c r="Y46" s="147">
        <v>28800</v>
      </c>
      <c r="Z46" s="148">
        <v>4.4000000000000004</v>
      </c>
      <c r="AA46" s="146">
        <v>2000</v>
      </c>
      <c r="AB46" s="147">
        <v>27800</v>
      </c>
      <c r="AC46" s="148">
        <v>7</v>
      </c>
      <c r="AD46" s="146">
        <v>1100</v>
      </c>
      <c r="AE46" s="147">
        <v>26600</v>
      </c>
      <c r="AF46" s="148">
        <v>4</v>
      </c>
      <c r="AG46" s="146" t="s">
        <v>118</v>
      </c>
      <c r="AH46" s="147">
        <v>28900</v>
      </c>
      <c r="AI46" s="243" t="s">
        <v>118</v>
      </c>
      <c r="AJ46" s="146">
        <v>1500</v>
      </c>
      <c r="AK46" s="147">
        <v>26400</v>
      </c>
      <c r="AL46" s="148">
        <v>5.6</v>
      </c>
      <c r="AM46" s="146">
        <v>1300</v>
      </c>
      <c r="AN46" s="147">
        <v>26800</v>
      </c>
      <c r="AO46" s="148">
        <v>5</v>
      </c>
      <c r="AP46" s="549">
        <v>3200</v>
      </c>
      <c r="AQ46" s="550">
        <v>47100</v>
      </c>
      <c r="AR46" s="551">
        <v>6.8</v>
      </c>
      <c r="AS46" s="146">
        <v>2100</v>
      </c>
      <c r="AT46" s="541">
        <v>45700</v>
      </c>
      <c r="AU46" s="148">
        <v>4.7</v>
      </c>
    </row>
    <row r="47" spans="2:47" x14ac:dyDescent="0.25">
      <c r="B47" s="145" t="s">
        <v>47</v>
      </c>
      <c r="C47" s="146">
        <v>2200</v>
      </c>
      <c r="D47" s="147">
        <v>56000</v>
      </c>
      <c r="E47" s="148">
        <v>4</v>
      </c>
      <c r="F47" s="146">
        <v>1700</v>
      </c>
      <c r="G47" s="147">
        <v>53300</v>
      </c>
      <c r="H47" s="148">
        <v>3.3</v>
      </c>
      <c r="I47" s="146" t="s">
        <v>119</v>
      </c>
      <c r="J47" s="147">
        <v>58300</v>
      </c>
      <c r="K47" s="148">
        <v>1.8</v>
      </c>
      <c r="L47" s="146">
        <v>2800</v>
      </c>
      <c r="M47" s="147">
        <v>55600</v>
      </c>
      <c r="N47" s="148">
        <v>5.0999999999999996</v>
      </c>
      <c r="O47" s="146">
        <v>2300</v>
      </c>
      <c r="P47" s="147">
        <v>55700</v>
      </c>
      <c r="Q47" s="148">
        <v>4.0999999999999996</v>
      </c>
      <c r="R47" s="146">
        <v>3700</v>
      </c>
      <c r="S47" s="147">
        <v>56900</v>
      </c>
      <c r="T47" s="148">
        <v>6.5</v>
      </c>
      <c r="U47" s="146">
        <v>3400</v>
      </c>
      <c r="V47" s="147">
        <v>57600</v>
      </c>
      <c r="W47" s="148">
        <v>5.9</v>
      </c>
      <c r="X47" s="146">
        <v>1500</v>
      </c>
      <c r="Y47" s="147">
        <v>51900</v>
      </c>
      <c r="Z47" s="148">
        <v>3</v>
      </c>
      <c r="AA47" s="146">
        <v>2700</v>
      </c>
      <c r="AB47" s="147">
        <v>52700</v>
      </c>
      <c r="AC47" s="148">
        <v>5.2</v>
      </c>
      <c r="AD47" s="146">
        <v>1900</v>
      </c>
      <c r="AE47" s="147">
        <v>52800</v>
      </c>
      <c r="AF47" s="148">
        <v>3.6</v>
      </c>
      <c r="AG47" s="146">
        <v>2700</v>
      </c>
      <c r="AH47" s="147">
        <v>56800</v>
      </c>
      <c r="AI47" s="148">
        <v>4.7</v>
      </c>
      <c r="AJ47" s="146">
        <v>2000</v>
      </c>
      <c r="AK47" s="147">
        <v>57100</v>
      </c>
      <c r="AL47" s="148">
        <v>3.6</v>
      </c>
      <c r="AM47" s="146" t="s">
        <v>118</v>
      </c>
      <c r="AN47" s="147">
        <v>56800</v>
      </c>
      <c r="AO47" s="243" t="s">
        <v>118</v>
      </c>
      <c r="AP47" s="549">
        <v>2200</v>
      </c>
      <c r="AQ47" s="550">
        <v>32300</v>
      </c>
      <c r="AR47" s="551">
        <v>6.8</v>
      </c>
      <c r="AS47" s="146">
        <v>2300</v>
      </c>
      <c r="AT47" s="541">
        <v>33400</v>
      </c>
      <c r="AU47" s="148">
        <v>6.9</v>
      </c>
    </row>
    <row r="48" spans="2:47" x14ac:dyDescent="0.25">
      <c r="B48" s="145" t="s">
        <v>36</v>
      </c>
      <c r="C48" s="146">
        <v>600</v>
      </c>
      <c r="D48" s="147">
        <v>44900</v>
      </c>
      <c r="E48" s="148">
        <v>1.4</v>
      </c>
      <c r="F48" s="146">
        <v>1900</v>
      </c>
      <c r="G48" s="147">
        <v>47300</v>
      </c>
      <c r="H48" s="148">
        <v>4.0999999999999996</v>
      </c>
      <c r="I48" s="146">
        <v>2300</v>
      </c>
      <c r="J48" s="147">
        <v>48300</v>
      </c>
      <c r="K48" s="148">
        <v>4.8</v>
      </c>
      <c r="L48" s="146">
        <v>2800</v>
      </c>
      <c r="M48" s="147">
        <v>46600</v>
      </c>
      <c r="N48" s="148">
        <v>6</v>
      </c>
      <c r="O48" s="146">
        <v>1800</v>
      </c>
      <c r="P48" s="147">
        <v>47700</v>
      </c>
      <c r="Q48" s="148">
        <v>3.7</v>
      </c>
      <c r="R48" s="146">
        <v>3900</v>
      </c>
      <c r="S48" s="147">
        <v>51400</v>
      </c>
      <c r="T48" s="148">
        <v>7.5</v>
      </c>
      <c r="U48" s="146">
        <v>1600</v>
      </c>
      <c r="V48" s="147">
        <v>49500</v>
      </c>
      <c r="W48" s="148">
        <v>3.2</v>
      </c>
      <c r="X48" s="146">
        <v>2700</v>
      </c>
      <c r="Y48" s="147">
        <v>48700</v>
      </c>
      <c r="Z48" s="148">
        <v>5.6</v>
      </c>
      <c r="AA48" s="146">
        <v>3400</v>
      </c>
      <c r="AB48" s="147">
        <v>46200</v>
      </c>
      <c r="AC48" s="148">
        <v>7.4</v>
      </c>
      <c r="AD48" s="146" t="s">
        <v>118</v>
      </c>
      <c r="AE48" s="147">
        <v>48400</v>
      </c>
      <c r="AF48" s="243" t="s">
        <v>118</v>
      </c>
      <c r="AG48" s="146" t="s">
        <v>118</v>
      </c>
      <c r="AH48" s="147">
        <v>50200</v>
      </c>
      <c r="AI48" s="243" t="s">
        <v>118</v>
      </c>
      <c r="AJ48" s="146">
        <v>2600</v>
      </c>
      <c r="AK48" s="147">
        <v>48500</v>
      </c>
      <c r="AL48" s="148">
        <v>5.3</v>
      </c>
      <c r="AM48" s="146">
        <v>2200</v>
      </c>
      <c r="AN48" s="147">
        <v>50600</v>
      </c>
      <c r="AO48" s="148">
        <v>4.3</v>
      </c>
      <c r="AP48" s="549">
        <v>4500</v>
      </c>
      <c r="AQ48" s="550">
        <v>53700</v>
      </c>
      <c r="AR48" s="551">
        <v>8.3000000000000007</v>
      </c>
      <c r="AS48" s="146">
        <v>1600</v>
      </c>
      <c r="AT48" s="541">
        <v>50300</v>
      </c>
      <c r="AU48" s="148">
        <v>3.3</v>
      </c>
    </row>
    <row r="49" spans="2:47" x14ac:dyDescent="0.25">
      <c r="B49" s="145" t="s">
        <v>60</v>
      </c>
      <c r="C49" s="146">
        <v>1400</v>
      </c>
      <c r="D49" s="147">
        <v>37500</v>
      </c>
      <c r="E49" s="148">
        <v>3.7</v>
      </c>
      <c r="F49" s="146">
        <v>1700</v>
      </c>
      <c r="G49" s="147">
        <v>38200</v>
      </c>
      <c r="H49" s="148">
        <v>4.4000000000000004</v>
      </c>
      <c r="I49" s="146">
        <v>1900</v>
      </c>
      <c r="J49" s="147">
        <v>40700</v>
      </c>
      <c r="K49" s="148">
        <v>4.5999999999999996</v>
      </c>
      <c r="L49" s="146">
        <v>2100</v>
      </c>
      <c r="M49" s="147">
        <v>41200</v>
      </c>
      <c r="N49" s="148">
        <v>5.0999999999999996</v>
      </c>
      <c r="O49" s="146">
        <v>2200</v>
      </c>
      <c r="P49" s="147">
        <v>40400</v>
      </c>
      <c r="Q49" s="148">
        <v>5.4</v>
      </c>
      <c r="R49" s="146">
        <v>2700</v>
      </c>
      <c r="S49" s="147">
        <v>41900</v>
      </c>
      <c r="T49" s="148">
        <v>6.4</v>
      </c>
      <c r="U49" s="146">
        <v>3900</v>
      </c>
      <c r="V49" s="147">
        <v>44500</v>
      </c>
      <c r="W49" s="148">
        <v>8.6999999999999993</v>
      </c>
      <c r="X49" s="146">
        <v>2500</v>
      </c>
      <c r="Y49" s="147">
        <v>44400</v>
      </c>
      <c r="Z49" s="148">
        <v>5.7</v>
      </c>
      <c r="AA49" s="146">
        <v>5300</v>
      </c>
      <c r="AB49" s="147">
        <v>39700</v>
      </c>
      <c r="AC49" s="148">
        <v>13.4</v>
      </c>
      <c r="AD49" s="146">
        <v>2700</v>
      </c>
      <c r="AE49" s="147">
        <v>40200</v>
      </c>
      <c r="AF49" s="148">
        <v>6.8</v>
      </c>
      <c r="AG49" s="146">
        <v>1000</v>
      </c>
      <c r="AH49" s="147">
        <v>40800</v>
      </c>
      <c r="AI49" s="148">
        <v>2.4</v>
      </c>
      <c r="AJ49" s="146">
        <v>1300</v>
      </c>
      <c r="AK49" s="147">
        <v>41000</v>
      </c>
      <c r="AL49" s="148">
        <v>3.3</v>
      </c>
      <c r="AM49" s="146">
        <v>1400</v>
      </c>
      <c r="AN49" s="147">
        <v>40600</v>
      </c>
      <c r="AO49" s="148">
        <v>3.4</v>
      </c>
      <c r="AP49" s="549" t="s">
        <v>118</v>
      </c>
      <c r="AQ49" s="550">
        <v>24800</v>
      </c>
      <c r="AR49" s="555" t="s">
        <v>118</v>
      </c>
      <c r="AS49" s="146">
        <v>1400</v>
      </c>
      <c r="AT49" s="541">
        <v>26200</v>
      </c>
      <c r="AU49" s="148">
        <v>5.5</v>
      </c>
    </row>
    <row r="50" spans="2:47" x14ac:dyDescent="0.25">
      <c r="B50" s="145" t="s">
        <v>61</v>
      </c>
      <c r="C50" s="146">
        <v>1600</v>
      </c>
      <c r="D50" s="147">
        <v>62900</v>
      </c>
      <c r="E50" s="148">
        <v>2.5</v>
      </c>
      <c r="F50" s="146">
        <v>2000</v>
      </c>
      <c r="G50" s="147">
        <v>63500</v>
      </c>
      <c r="H50" s="148">
        <v>3.1</v>
      </c>
      <c r="I50" s="146">
        <v>2900</v>
      </c>
      <c r="J50" s="147">
        <v>64600</v>
      </c>
      <c r="K50" s="148">
        <v>4.5</v>
      </c>
      <c r="L50" s="146">
        <v>2500</v>
      </c>
      <c r="M50" s="147">
        <v>64800</v>
      </c>
      <c r="N50" s="148">
        <v>3.8</v>
      </c>
      <c r="O50" s="146">
        <v>3200</v>
      </c>
      <c r="P50" s="147">
        <v>65600</v>
      </c>
      <c r="Q50" s="148">
        <v>4.8</v>
      </c>
      <c r="R50" s="146">
        <v>4100</v>
      </c>
      <c r="S50" s="147">
        <v>67600</v>
      </c>
      <c r="T50" s="148">
        <v>6.1</v>
      </c>
      <c r="U50" s="146">
        <v>3200</v>
      </c>
      <c r="V50" s="147">
        <v>65300</v>
      </c>
      <c r="W50" s="148">
        <v>4.9000000000000004</v>
      </c>
      <c r="X50" s="146">
        <v>4300</v>
      </c>
      <c r="Y50" s="147">
        <v>69900</v>
      </c>
      <c r="Z50" s="148">
        <v>6.2</v>
      </c>
      <c r="AA50" s="146">
        <v>5400</v>
      </c>
      <c r="AB50" s="147">
        <v>67800</v>
      </c>
      <c r="AC50" s="148">
        <v>7.9</v>
      </c>
      <c r="AD50" s="146">
        <v>4500</v>
      </c>
      <c r="AE50" s="147">
        <v>68800</v>
      </c>
      <c r="AF50" s="148">
        <v>6.6</v>
      </c>
      <c r="AG50" s="146">
        <v>1900</v>
      </c>
      <c r="AH50" s="147">
        <v>68400</v>
      </c>
      <c r="AI50" s="148">
        <v>2.7</v>
      </c>
      <c r="AJ50" s="146">
        <v>5000</v>
      </c>
      <c r="AK50" s="147">
        <v>67300</v>
      </c>
      <c r="AL50" s="148">
        <v>7.4</v>
      </c>
      <c r="AM50" s="146">
        <v>3500</v>
      </c>
      <c r="AN50" s="147">
        <v>68000</v>
      </c>
      <c r="AO50" s="148">
        <v>5.2</v>
      </c>
      <c r="AP50" s="549" t="s">
        <v>118</v>
      </c>
      <c r="AQ50" s="550">
        <v>58100</v>
      </c>
      <c r="AR50" s="555" t="s">
        <v>118</v>
      </c>
      <c r="AS50" s="146">
        <v>4000</v>
      </c>
      <c r="AT50" s="541">
        <v>55300</v>
      </c>
      <c r="AU50" s="148">
        <v>7.2</v>
      </c>
    </row>
    <row r="51" spans="2:47" x14ac:dyDescent="0.25">
      <c r="B51" s="145" t="s">
        <v>62</v>
      </c>
      <c r="C51" s="146">
        <v>1600</v>
      </c>
      <c r="D51" s="147">
        <v>39300</v>
      </c>
      <c r="E51" s="148">
        <v>4.0999999999999996</v>
      </c>
      <c r="F51" s="146">
        <v>1900</v>
      </c>
      <c r="G51" s="147">
        <v>40100</v>
      </c>
      <c r="H51" s="148">
        <v>4.7</v>
      </c>
      <c r="I51" s="146">
        <v>1200</v>
      </c>
      <c r="J51" s="147">
        <v>41900</v>
      </c>
      <c r="K51" s="148">
        <v>2.9</v>
      </c>
      <c r="L51" s="146" t="s">
        <v>118</v>
      </c>
      <c r="M51" s="147">
        <v>42300</v>
      </c>
      <c r="N51" s="243" t="s">
        <v>118</v>
      </c>
      <c r="O51" s="146">
        <v>3300</v>
      </c>
      <c r="P51" s="147">
        <v>44300</v>
      </c>
      <c r="Q51" s="148">
        <v>7.4</v>
      </c>
      <c r="R51" s="146">
        <v>3000</v>
      </c>
      <c r="S51" s="147">
        <v>39800</v>
      </c>
      <c r="T51" s="148">
        <v>7.4</v>
      </c>
      <c r="U51" s="146">
        <v>2800</v>
      </c>
      <c r="V51" s="147">
        <v>40600</v>
      </c>
      <c r="W51" s="148">
        <v>7</v>
      </c>
      <c r="X51" s="146">
        <v>3600</v>
      </c>
      <c r="Y51" s="147">
        <v>40300</v>
      </c>
      <c r="Z51" s="148">
        <v>8.8000000000000007</v>
      </c>
      <c r="AA51" s="146">
        <v>2800</v>
      </c>
      <c r="AB51" s="147">
        <v>39800</v>
      </c>
      <c r="AC51" s="148">
        <v>7.2</v>
      </c>
      <c r="AD51" s="146">
        <v>3000</v>
      </c>
      <c r="AE51" s="147">
        <v>40300</v>
      </c>
      <c r="AF51" s="148">
        <v>7.4</v>
      </c>
      <c r="AG51" s="146">
        <v>2300</v>
      </c>
      <c r="AH51" s="147">
        <v>43300</v>
      </c>
      <c r="AI51" s="148">
        <v>5.3</v>
      </c>
      <c r="AJ51" s="146">
        <v>1800</v>
      </c>
      <c r="AK51" s="147">
        <v>45300</v>
      </c>
      <c r="AL51" s="148">
        <v>4</v>
      </c>
      <c r="AM51" s="146">
        <v>2400</v>
      </c>
      <c r="AN51" s="147">
        <v>44800</v>
      </c>
      <c r="AO51" s="148">
        <v>5.4</v>
      </c>
      <c r="AP51" s="549">
        <v>2600</v>
      </c>
      <c r="AQ51" s="550">
        <v>64900</v>
      </c>
      <c r="AR51" s="551">
        <v>4</v>
      </c>
      <c r="AS51" s="146" t="s">
        <v>118</v>
      </c>
      <c r="AT51" s="541">
        <v>65200</v>
      </c>
      <c r="AU51" s="243" t="s">
        <v>118</v>
      </c>
    </row>
    <row r="52" spans="2:47" x14ac:dyDescent="0.25">
      <c r="B52" s="145" t="s">
        <v>63</v>
      </c>
      <c r="C52" s="146">
        <v>4900</v>
      </c>
      <c r="D52" s="147">
        <v>75000</v>
      </c>
      <c r="E52" s="148">
        <v>6.6</v>
      </c>
      <c r="F52" s="146">
        <v>4200</v>
      </c>
      <c r="G52" s="147">
        <v>73700</v>
      </c>
      <c r="H52" s="148">
        <v>5.7</v>
      </c>
      <c r="I52" s="146">
        <v>4700</v>
      </c>
      <c r="J52" s="147">
        <v>76000</v>
      </c>
      <c r="K52" s="148">
        <v>6.2</v>
      </c>
      <c r="L52" s="146">
        <v>5500</v>
      </c>
      <c r="M52" s="147">
        <v>77900</v>
      </c>
      <c r="N52" s="148">
        <v>7.1</v>
      </c>
      <c r="O52" s="146">
        <v>6400</v>
      </c>
      <c r="P52" s="147">
        <v>77600</v>
      </c>
      <c r="Q52" s="148">
        <v>8.3000000000000007</v>
      </c>
      <c r="R52" s="146">
        <v>8900</v>
      </c>
      <c r="S52" s="147">
        <v>78200</v>
      </c>
      <c r="T52" s="148">
        <v>11.4</v>
      </c>
      <c r="U52" s="146">
        <v>9100</v>
      </c>
      <c r="V52" s="147">
        <v>79200</v>
      </c>
      <c r="W52" s="148">
        <v>11.5</v>
      </c>
      <c r="X52" s="146">
        <v>9200</v>
      </c>
      <c r="Y52" s="147">
        <v>76400</v>
      </c>
      <c r="Z52" s="148">
        <v>12.1</v>
      </c>
      <c r="AA52" s="146">
        <v>9300</v>
      </c>
      <c r="AB52" s="147">
        <v>76800</v>
      </c>
      <c r="AC52" s="148">
        <v>12.1</v>
      </c>
      <c r="AD52" s="146">
        <v>8400</v>
      </c>
      <c r="AE52" s="147">
        <v>76500</v>
      </c>
      <c r="AF52" s="148">
        <v>11</v>
      </c>
      <c r="AG52" s="146">
        <v>6500</v>
      </c>
      <c r="AH52" s="147">
        <v>74700</v>
      </c>
      <c r="AI52" s="148">
        <v>8.6999999999999993</v>
      </c>
      <c r="AJ52" s="146">
        <v>6100</v>
      </c>
      <c r="AK52" s="147">
        <v>76100</v>
      </c>
      <c r="AL52" s="148">
        <v>8</v>
      </c>
      <c r="AM52" s="146">
        <v>4700</v>
      </c>
      <c r="AN52" s="147">
        <v>74400</v>
      </c>
      <c r="AO52" s="148">
        <v>6.3</v>
      </c>
      <c r="AP52" s="549" t="s">
        <v>118</v>
      </c>
      <c r="AQ52" s="550">
        <v>47600</v>
      </c>
      <c r="AR52" s="555" t="s">
        <v>118</v>
      </c>
      <c r="AS52" s="146">
        <v>2000</v>
      </c>
      <c r="AT52" s="541">
        <v>47600</v>
      </c>
      <c r="AU52" s="148">
        <v>4.2</v>
      </c>
    </row>
    <row r="53" spans="2:47" x14ac:dyDescent="0.25">
      <c r="B53" s="145" t="s">
        <v>64</v>
      </c>
      <c r="C53" s="146">
        <v>3100</v>
      </c>
      <c r="D53" s="147">
        <v>76600</v>
      </c>
      <c r="E53" s="148">
        <v>4</v>
      </c>
      <c r="F53" s="146">
        <v>3400</v>
      </c>
      <c r="G53" s="147">
        <v>78000</v>
      </c>
      <c r="H53" s="148">
        <v>4.4000000000000004</v>
      </c>
      <c r="I53" s="146">
        <v>4500</v>
      </c>
      <c r="J53" s="147">
        <v>80100</v>
      </c>
      <c r="K53" s="148">
        <v>5.6</v>
      </c>
      <c r="L53" s="146">
        <v>4400</v>
      </c>
      <c r="M53" s="147">
        <v>81200</v>
      </c>
      <c r="N53" s="148">
        <v>5.5</v>
      </c>
      <c r="O53" s="146">
        <v>4900</v>
      </c>
      <c r="P53" s="147">
        <v>80800</v>
      </c>
      <c r="Q53" s="148">
        <v>6</v>
      </c>
      <c r="R53" s="146">
        <v>7200</v>
      </c>
      <c r="S53" s="147">
        <v>81200</v>
      </c>
      <c r="T53" s="148">
        <v>8.9</v>
      </c>
      <c r="U53" s="146">
        <v>5900</v>
      </c>
      <c r="V53" s="147">
        <v>81300</v>
      </c>
      <c r="W53" s="148">
        <v>7.2</v>
      </c>
      <c r="X53" s="146">
        <v>5000</v>
      </c>
      <c r="Y53" s="147">
        <v>81400</v>
      </c>
      <c r="Z53" s="148">
        <v>6.2</v>
      </c>
      <c r="AA53" s="146">
        <v>6400</v>
      </c>
      <c r="AB53" s="147">
        <v>81500</v>
      </c>
      <c r="AC53" s="148">
        <v>7.9</v>
      </c>
      <c r="AD53" s="146">
        <v>5000</v>
      </c>
      <c r="AE53" s="147">
        <v>82300</v>
      </c>
      <c r="AF53" s="148">
        <v>6.1</v>
      </c>
      <c r="AG53" s="146">
        <v>4300</v>
      </c>
      <c r="AH53" s="147">
        <v>80900</v>
      </c>
      <c r="AI53" s="148">
        <v>5.3</v>
      </c>
      <c r="AJ53" s="146">
        <v>3200</v>
      </c>
      <c r="AK53" s="147">
        <v>77300</v>
      </c>
      <c r="AL53" s="148">
        <v>4.0999999999999996</v>
      </c>
      <c r="AM53" s="146">
        <v>4700</v>
      </c>
      <c r="AN53" s="147">
        <v>79900</v>
      </c>
      <c r="AO53" s="148">
        <v>5.9</v>
      </c>
      <c r="AP53" s="549">
        <v>3700</v>
      </c>
      <c r="AQ53" s="550">
        <v>71200</v>
      </c>
      <c r="AR53" s="551">
        <v>5.2</v>
      </c>
      <c r="AS53" s="146">
        <v>4900</v>
      </c>
      <c r="AT53" s="541">
        <v>75400</v>
      </c>
      <c r="AU53" s="148">
        <v>6.5</v>
      </c>
    </row>
    <row r="54" spans="2:47" x14ac:dyDescent="0.25">
      <c r="B54" s="145" t="s">
        <v>24</v>
      </c>
      <c r="C54" s="146">
        <v>38500</v>
      </c>
      <c r="D54" s="147">
        <v>447800</v>
      </c>
      <c r="E54" s="148">
        <v>8.6</v>
      </c>
      <c r="F54" s="146">
        <v>39400</v>
      </c>
      <c r="G54" s="147">
        <v>444100</v>
      </c>
      <c r="H54" s="148">
        <v>8.9</v>
      </c>
      <c r="I54" s="146">
        <v>44700</v>
      </c>
      <c r="J54" s="147">
        <v>447400</v>
      </c>
      <c r="K54" s="148">
        <v>10</v>
      </c>
      <c r="L54" s="146">
        <v>39400</v>
      </c>
      <c r="M54" s="147">
        <v>447500</v>
      </c>
      <c r="N54" s="148">
        <v>8.8000000000000007</v>
      </c>
      <c r="O54" s="146">
        <v>50200</v>
      </c>
      <c r="P54" s="147">
        <v>452900</v>
      </c>
      <c r="Q54" s="148">
        <v>11.1</v>
      </c>
      <c r="R54" s="146">
        <v>60300</v>
      </c>
      <c r="S54" s="147">
        <v>456900</v>
      </c>
      <c r="T54" s="148">
        <v>13.2</v>
      </c>
      <c r="U54" s="146">
        <v>61800</v>
      </c>
      <c r="V54" s="147">
        <v>464200</v>
      </c>
      <c r="W54" s="148">
        <v>13.3</v>
      </c>
      <c r="X54" s="146">
        <v>62800</v>
      </c>
      <c r="Y54" s="147">
        <v>461400</v>
      </c>
      <c r="Z54" s="148">
        <v>13.6</v>
      </c>
      <c r="AA54" s="146">
        <v>66600</v>
      </c>
      <c r="AB54" s="147">
        <v>458400</v>
      </c>
      <c r="AC54" s="148">
        <v>14.5</v>
      </c>
      <c r="AD54" s="146">
        <v>75200</v>
      </c>
      <c r="AE54" s="147">
        <v>482900</v>
      </c>
      <c r="AF54" s="148">
        <v>15.6</v>
      </c>
      <c r="AG54" s="146">
        <v>57000</v>
      </c>
      <c r="AH54" s="147">
        <v>491600</v>
      </c>
      <c r="AI54" s="148">
        <v>11.6</v>
      </c>
      <c r="AJ54" s="146">
        <v>44300</v>
      </c>
      <c r="AK54" s="147">
        <v>479200</v>
      </c>
      <c r="AL54" s="148">
        <v>9.1999999999999993</v>
      </c>
      <c r="AM54" s="146">
        <v>45000</v>
      </c>
      <c r="AN54" s="147">
        <v>498300</v>
      </c>
      <c r="AO54" s="148">
        <v>9</v>
      </c>
      <c r="AP54" s="549" t="s">
        <v>118</v>
      </c>
      <c r="AQ54" s="550">
        <v>56400</v>
      </c>
      <c r="AR54" s="555" t="s">
        <v>118</v>
      </c>
      <c r="AS54" s="146">
        <v>2300</v>
      </c>
      <c r="AT54" s="541">
        <v>57000</v>
      </c>
      <c r="AU54" s="148">
        <v>4</v>
      </c>
    </row>
    <row r="55" spans="2:47" x14ac:dyDescent="0.25">
      <c r="B55" s="145" t="s">
        <v>2</v>
      </c>
      <c r="C55" s="146">
        <v>2000</v>
      </c>
      <c r="D55" s="147">
        <v>44800</v>
      </c>
      <c r="E55" s="148">
        <v>4.5</v>
      </c>
      <c r="F55" s="146">
        <v>1300</v>
      </c>
      <c r="G55" s="147">
        <v>45600</v>
      </c>
      <c r="H55" s="148">
        <v>2.9</v>
      </c>
      <c r="I55" s="146">
        <v>900</v>
      </c>
      <c r="J55" s="147">
        <v>50500</v>
      </c>
      <c r="K55" s="148">
        <v>1.7</v>
      </c>
      <c r="L55" s="146">
        <v>1500</v>
      </c>
      <c r="M55" s="147">
        <v>48200</v>
      </c>
      <c r="N55" s="148">
        <v>3.1</v>
      </c>
      <c r="O55" s="146">
        <v>2000</v>
      </c>
      <c r="P55" s="147">
        <v>47800</v>
      </c>
      <c r="Q55" s="148">
        <v>4.0999999999999996</v>
      </c>
      <c r="R55" s="146">
        <v>2600</v>
      </c>
      <c r="S55" s="147">
        <v>47600</v>
      </c>
      <c r="T55" s="148">
        <v>5.5</v>
      </c>
      <c r="U55" s="146">
        <v>3700</v>
      </c>
      <c r="V55" s="147">
        <v>46100</v>
      </c>
      <c r="W55" s="148">
        <v>7.9</v>
      </c>
      <c r="X55" s="146">
        <v>3500</v>
      </c>
      <c r="Y55" s="147">
        <v>44000</v>
      </c>
      <c r="Z55" s="148">
        <v>8</v>
      </c>
      <c r="AA55" s="146">
        <v>2500</v>
      </c>
      <c r="AB55" s="147">
        <v>46000</v>
      </c>
      <c r="AC55" s="148">
        <v>5.5</v>
      </c>
      <c r="AD55" s="146">
        <v>1900</v>
      </c>
      <c r="AE55" s="147">
        <v>47100</v>
      </c>
      <c r="AF55" s="148">
        <v>3.9</v>
      </c>
      <c r="AG55" s="146">
        <v>2200</v>
      </c>
      <c r="AH55" s="147">
        <v>46200</v>
      </c>
      <c r="AI55" s="148">
        <v>4.8</v>
      </c>
      <c r="AJ55" s="146">
        <v>1300</v>
      </c>
      <c r="AK55" s="147">
        <v>43300</v>
      </c>
      <c r="AL55" s="148">
        <v>3.1</v>
      </c>
      <c r="AM55" s="146">
        <v>1100</v>
      </c>
      <c r="AN55" s="147">
        <v>44800</v>
      </c>
      <c r="AO55" s="148">
        <v>2.5</v>
      </c>
      <c r="AP55" s="549">
        <v>4500</v>
      </c>
      <c r="AQ55" s="550">
        <v>82100</v>
      </c>
      <c r="AR55" s="551">
        <v>5.5</v>
      </c>
      <c r="AS55" s="146">
        <v>5300</v>
      </c>
      <c r="AT55" s="541">
        <v>78300</v>
      </c>
      <c r="AU55" s="148">
        <v>6.8</v>
      </c>
    </row>
    <row r="56" spans="2:47" x14ac:dyDescent="0.25">
      <c r="B56" s="145" t="s">
        <v>16</v>
      </c>
      <c r="C56" s="146">
        <v>3200</v>
      </c>
      <c r="D56" s="147">
        <v>48700</v>
      </c>
      <c r="E56" s="148">
        <v>6.6</v>
      </c>
      <c r="F56" s="146">
        <v>1700</v>
      </c>
      <c r="G56" s="147">
        <v>47000</v>
      </c>
      <c r="H56" s="148">
        <v>3.6</v>
      </c>
      <c r="I56" s="146">
        <v>1200</v>
      </c>
      <c r="J56" s="147">
        <v>48900</v>
      </c>
      <c r="K56" s="148">
        <v>2.5</v>
      </c>
      <c r="L56" s="146">
        <v>3300</v>
      </c>
      <c r="M56" s="147">
        <v>49500</v>
      </c>
      <c r="N56" s="148">
        <v>6.7</v>
      </c>
      <c r="O56" s="146">
        <v>2800</v>
      </c>
      <c r="P56" s="147">
        <v>45100</v>
      </c>
      <c r="Q56" s="148">
        <v>6.2</v>
      </c>
      <c r="R56" s="146">
        <v>6300</v>
      </c>
      <c r="S56" s="147">
        <v>46700</v>
      </c>
      <c r="T56" s="148">
        <v>13.4</v>
      </c>
      <c r="U56" s="146">
        <v>3300</v>
      </c>
      <c r="V56" s="147">
        <v>52500</v>
      </c>
      <c r="W56" s="148">
        <v>6.3</v>
      </c>
      <c r="X56" s="146">
        <v>5800</v>
      </c>
      <c r="Y56" s="147">
        <v>50200</v>
      </c>
      <c r="Z56" s="148">
        <v>11.5</v>
      </c>
      <c r="AA56" s="146">
        <v>3500</v>
      </c>
      <c r="AB56" s="147">
        <v>46100</v>
      </c>
      <c r="AC56" s="148">
        <v>7.6</v>
      </c>
      <c r="AD56" s="146">
        <v>2200</v>
      </c>
      <c r="AE56" s="147">
        <v>47800</v>
      </c>
      <c r="AF56" s="148">
        <v>4.5999999999999996</v>
      </c>
      <c r="AG56" s="146">
        <v>2600</v>
      </c>
      <c r="AH56" s="147">
        <v>48200</v>
      </c>
      <c r="AI56" s="148">
        <v>5.4</v>
      </c>
      <c r="AJ56" s="146" t="s">
        <v>119</v>
      </c>
      <c r="AK56" s="147">
        <v>49500</v>
      </c>
      <c r="AL56" s="148">
        <v>4.9000000000000004</v>
      </c>
      <c r="AM56" s="146">
        <v>3600</v>
      </c>
      <c r="AN56" s="147">
        <v>51700</v>
      </c>
      <c r="AO56" s="148">
        <v>7</v>
      </c>
      <c r="AP56" s="549" t="s">
        <v>118</v>
      </c>
      <c r="AQ56" s="550">
        <v>33100</v>
      </c>
      <c r="AR56" s="555" t="s">
        <v>118</v>
      </c>
      <c r="AS56" s="146" t="s">
        <v>118</v>
      </c>
      <c r="AT56" s="541">
        <v>30800</v>
      </c>
      <c r="AU56" s="243" t="s">
        <v>118</v>
      </c>
    </row>
    <row r="57" spans="2:47" x14ac:dyDescent="0.25">
      <c r="B57" s="145" t="s">
        <v>26</v>
      </c>
      <c r="C57" s="146">
        <v>7200</v>
      </c>
      <c r="D57" s="147">
        <v>143000</v>
      </c>
      <c r="E57" s="148">
        <v>5.0999999999999996</v>
      </c>
      <c r="F57" s="146">
        <v>8300</v>
      </c>
      <c r="G57" s="147">
        <v>144600</v>
      </c>
      <c r="H57" s="148">
        <v>5.7</v>
      </c>
      <c r="I57" s="146">
        <v>10900</v>
      </c>
      <c r="J57" s="147">
        <v>148700</v>
      </c>
      <c r="K57" s="148">
        <v>7.3</v>
      </c>
      <c r="L57" s="146">
        <v>9300</v>
      </c>
      <c r="M57" s="147">
        <v>149700</v>
      </c>
      <c r="N57" s="148">
        <v>6.2</v>
      </c>
      <c r="O57" s="146">
        <v>11200</v>
      </c>
      <c r="P57" s="147">
        <v>143300</v>
      </c>
      <c r="Q57" s="148">
        <v>7.8</v>
      </c>
      <c r="R57" s="146">
        <v>13400</v>
      </c>
      <c r="S57" s="147">
        <v>146700</v>
      </c>
      <c r="T57" s="148">
        <v>9.1</v>
      </c>
      <c r="U57" s="146">
        <v>12000</v>
      </c>
      <c r="V57" s="147">
        <v>146100</v>
      </c>
      <c r="W57" s="148">
        <v>8.1999999999999993</v>
      </c>
      <c r="X57" s="146">
        <v>13800</v>
      </c>
      <c r="Y57" s="147">
        <v>143700</v>
      </c>
      <c r="Z57" s="148">
        <v>9.6</v>
      </c>
      <c r="AA57" s="146">
        <v>12900</v>
      </c>
      <c r="AB57" s="147">
        <v>150300</v>
      </c>
      <c r="AC57" s="148">
        <v>8.6</v>
      </c>
      <c r="AD57" s="146">
        <v>12200</v>
      </c>
      <c r="AE57" s="147">
        <v>156400</v>
      </c>
      <c r="AF57" s="148">
        <v>7.8</v>
      </c>
      <c r="AG57" s="146">
        <v>10000</v>
      </c>
      <c r="AH57" s="147">
        <v>151900</v>
      </c>
      <c r="AI57" s="148">
        <v>6.6</v>
      </c>
      <c r="AJ57" s="146">
        <v>7200</v>
      </c>
      <c r="AK57" s="147">
        <v>153000</v>
      </c>
      <c r="AL57" s="148">
        <v>4.7</v>
      </c>
      <c r="AM57" s="146">
        <v>6700</v>
      </c>
      <c r="AN57" s="147">
        <v>164900</v>
      </c>
      <c r="AO57" s="148">
        <v>4.0999999999999996</v>
      </c>
      <c r="AP57" s="549">
        <v>1400</v>
      </c>
      <c r="AQ57" s="550">
        <v>53800</v>
      </c>
      <c r="AR57" s="551">
        <v>2.6</v>
      </c>
      <c r="AS57" s="146">
        <v>3700</v>
      </c>
      <c r="AT57" s="541">
        <v>49100</v>
      </c>
      <c r="AU57" s="148">
        <v>7.6</v>
      </c>
    </row>
    <row r="58" spans="2:47" x14ac:dyDescent="0.25">
      <c r="B58" s="145" t="s">
        <v>27</v>
      </c>
      <c r="C58" s="146">
        <v>9700</v>
      </c>
      <c r="D58" s="147">
        <v>151200</v>
      </c>
      <c r="E58" s="148">
        <v>6.4</v>
      </c>
      <c r="F58" s="146">
        <v>4400</v>
      </c>
      <c r="G58" s="147">
        <v>152500</v>
      </c>
      <c r="H58" s="148">
        <v>2.9</v>
      </c>
      <c r="I58" s="146">
        <v>6400</v>
      </c>
      <c r="J58" s="147">
        <v>146800</v>
      </c>
      <c r="K58" s="148">
        <v>4.4000000000000004</v>
      </c>
      <c r="L58" s="146">
        <v>7700</v>
      </c>
      <c r="M58" s="147">
        <v>150200</v>
      </c>
      <c r="N58" s="148">
        <v>5.0999999999999996</v>
      </c>
      <c r="O58" s="146">
        <v>11300</v>
      </c>
      <c r="P58" s="147">
        <v>148200</v>
      </c>
      <c r="Q58" s="148">
        <v>7.6</v>
      </c>
      <c r="R58" s="146">
        <v>15800</v>
      </c>
      <c r="S58" s="147">
        <v>149600</v>
      </c>
      <c r="T58" s="148">
        <v>10.6</v>
      </c>
      <c r="U58" s="146">
        <v>15700</v>
      </c>
      <c r="V58" s="147">
        <v>150900</v>
      </c>
      <c r="W58" s="148">
        <v>10.4</v>
      </c>
      <c r="X58" s="146">
        <v>13900</v>
      </c>
      <c r="Y58" s="147">
        <v>151300</v>
      </c>
      <c r="Z58" s="148">
        <v>9.1999999999999993</v>
      </c>
      <c r="AA58" s="146">
        <v>11300</v>
      </c>
      <c r="AB58" s="147">
        <v>149300</v>
      </c>
      <c r="AC58" s="148">
        <v>7.6</v>
      </c>
      <c r="AD58" s="146">
        <v>14700</v>
      </c>
      <c r="AE58" s="147">
        <v>149900</v>
      </c>
      <c r="AF58" s="148">
        <v>9.8000000000000007</v>
      </c>
      <c r="AG58" s="146">
        <v>11100</v>
      </c>
      <c r="AH58" s="147">
        <v>151300</v>
      </c>
      <c r="AI58" s="148">
        <v>7.4</v>
      </c>
      <c r="AJ58" s="146">
        <v>11600</v>
      </c>
      <c r="AK58" s="147">
        <v>146500</v>
      </c>
      <c r="AL58" s="148">
        <v>7.9</v>
      </c>
      <c r="AM58" s="146">
        <v>9600</v>
      </c>
      <c r="AN58" s="147">
        <v>141400</v>
      </c>
      <c r="AO58" s="148">
        <v>6.8</v>
      </c>
      <c r="AP58" s="549">
        <v>11300</v>
      </c>
      <c r="AQ58" s="550">
        <v>140600</v>
      </c>
      <c r="AR58" s="551">
        <v>8.1</v>
      </c>
      <c r="AS58" s="146">
        <v>9000</v>
      </c>
      <c r="AT58" s="541">
        <v>151300</v>
      </c>
      <c r="AU58" s="148">
        <v>6</v>
      </c>
    </row>
    <row r="59" spans="2:47" x14ac:dyDescent="0.25">
      <c r="B59" s="145" t="s">
        <v>17</v>
      </c>
      <c r="C59" s="146">
        <v>1400</v>
      </c>
      <c r="D59" s="147">
        <v>51000</v>
      </c>
      <c r="E59" s="148">
        <v>2.7</v>
      </c>
      <c r="F59" s="146">
        <v>2000</v>
      </c>
      <c r="G59" s="147">
        <v>53000</v>
      </c>
      <c r="H59" s="148">
        <v>3.8</v>
      </c>
      <c r="I59" s="146">
        <v>3400</v>
      </c>
      <c r="J59" s="147">
        <v>53200</v>
      </c>
      <c r="K59" s="148">
        <v>6.3</v>
      </c>
      <c r="L59" s="146">
        <v>2900</v>
      </c>
      <c r="M59" s="147">
        <v>55500</v>
      </c>
      <c r="N59" s="148">
        <v>5.2</v>
      </c>
      <c r="O59" s="146">
        <v>1500</v>
      </c>
      <c r="P59" s="147">
        <v>56000</v>
      </c>
      <c r="Q59" s="148">
        <v>2.7</v>
      </c>
      <c r="R59" s="146">
        <v>4400</v>
      </c>
      <c r="S59" s="147">
        <v>58600</v>
      </c>
      <c r="T59" s="148">
        <v>7.6</v>
      </c>
      <c r="U59" s="146">
        <v>3100</v>
      </c>
      <c r="V59" s="147">
        <v>56200</v>
      </c>
      <c r="W59" s="148">
        <v>5.5</v>
      </c>
      <c r="X59" s="146">
        <v>1000</v>
      </c>
      <c r="Y59" s="147">
        <v>56200</v>
      </c>
      <c r="Z59" s="148">
        <v>1.8</v>
      </c>
      <c r="AA59" s="146">
        <v>1500</v>
      </c>
      <c r="AB59" s="147">
        <v>55300</v>
      </c>
      <c r="AC59" s="148">
        <v>2.6</v>
      </c>
      <c r="AD59" s="146">
        <v>1600</v>
      </c>
      <c r="AE59" s="147">
        <v>58400</v>
      </c>
      <c r="AF59" s="148">
        <v>2.7</v>
      </c>
      <c r="AG59" s="146">
        <v>1600</v>
      </c>
      <c r="AH59" s="147">
        <v>56700</v>
      </c>
      <c r="AI59" s="148">
        <v>2.8</v>
      </c>
      <c r="AJ59" s="146">
        <v>1300</v>
      </c>
      <c r="AK59" s="147">
        <v>56100</v>
      </c>
      <c r="AL59" s="148">
        <v>2.4</v>
      </c>
      <c r="AM59" s="146">
        <v>1500</v>
      </c>
      <c r="AN59" s="147">
        <v>59300</v>
      </c>
      <c r="AO59" s="148">
        <v>2.4</v>
      </c>
      <c r="AP59" s="549">
        <v>3200</v>
      </c>
      <c r="AQ59" s="550">
        <v>60500</v>
      </c>
      <c r="AR59" s="551">
        <v>5.3</v>
      </c>
      <c r="AS59" s="146" t="s">
        <v>118</v>
      </c>
      <c r="AT59" s="541">
        <v>63200</v>
      </c>
      <c r="AU59" s="243" t="s">
        <v>118</v>
      </c>
    </row>
    <row r="60" spans="2:47" x14ac:dyDescent="0.25">
      <c r="B60" s="145" t="s">
        <v>1</v>
      </c>
      <c r="C60" s="146">
        <v>2500</v>
      </c>
      <c r="D60" s="147">
        <v>87400</v>
      </c>
      <c r="E60" s="148">
        <v>2.9</v>
      </c>
      <c r="F60" s="146">
        <v>3700</v>
      </c>
      <c r="G60" s="147">
        <v>85200</v>
      </c>
      <c r="H60" s="148">
        <v>4.3</v>
      </c>
      <c r="I60" s="146">
        <v>3100</v>
      </c>
      <c r="J60" s="147">
        <v>88900</v>
      </c>
      <c r="K60" s="148">
        <v>3.5</v>
      </c>
      <c r="L60" s="146">
        <v>2800</v>
      </c>
      <c r="M60" s="147">
        <v>87200</v>
      </c>
      <c r="N60" s="148">
        <v>3.3</v>
      </c>
      <c r="O60" s="146">
        <v>2900</v>
      </c>
      <c r="P60" s="147">
        <v>87300</v>
      </c>
      <c r="Q60" s="148">
        <v>3.3</v>
      </c>
      <c r="R60" s="146">
        <v>4100</v>
      </c>
      <c r="S60" s="147">
        <v>88600</v>
      </c>
      <c r="T60" s="148">
        <v>4.7</v>
      </c>
      <c r="U60" s="146">
        <v>5100</v>
      </c>
      <c r="V60" s="147">
        <v>87200</v>
      </c>
      <c r="W60" s="148">
        <v>5.9</v>
      </c>
      <c r="X60" s="146">
        <v>4500</v>
      </c>
      <c r="Y60" s="147">
        <v>84300</v>
      </c>
      <c r="Z60" s="148">
        <v>5.4</v>
      </c>
      <c r="AA60" s="146">
        <v>3700</v>
      </c>
      <c r="AB60" s="147">
        <v>83000</v>
      </c>
      <c r="AC60" s="148">
        <v>4.5</v>
      </c>
      <c r="AD60" s="146">
        <v>5200</v>
      </c>
      <c r="AE60" s="147">
        <v>86600</v>
      </c>
      <c r="AF60" s="148">
        <v>6</v>
      </c>
      <c r="AG60" s="146">
        <v>3100</v>
      </c>
      <c r="AH60" s="147">
        <v>88600</v>
      </c>
      <c r="AI60" s="148">
        <v>3.5</v>
      </c>
      <c r="AJ60" s="146">
        <v>3500</v>
      </c>
      <c r="AK60" s="147">
        <v>89200</v>
      </c>
      <c r="AL60" s="148">
        <v>4</v>
      </c>
      <c r="AM60" s="146">
        <v>4700</v>
      </c>
      <c r="AN60" s="147">
        <v>88200</v>
      </c>
      <c r="AO60" s="148">
        <v>5.4</v>
      </c>
      <c r="AP60" s="549" t="s">
        <v>118</v>
      </c>
      <c r="AQ60" s="550">
        <v>25100</v>
      </c>
      <c r="AR60" s="555" t="s">
        <v>118</v>
      </c>
      <c r="AS60" s="146" t="s">
        <v>118</v>
      </c>
      <c r="AT60" s="541">
        <v>25700</v>
      </c>
      <c r="AU60" s="243" t="s">
        <v>118</v>
      </c>
    </row>
    <row r="61" spans="2:47" x14ac:dyDescent="0.25">
      <c r="B61" s="145" t="s">
        <v>18</v>
      </c>
      <c r="C61" s="146">
        <v>1600</v>
      </c>
      <c r="D61" s="147">
        <v>48100</v>
      </c>
      <c r="E61" s="148">
        <v>3.4</v>
      </c>
      <c r="F61" s="146">
        <v>2200</v>
      </c>
      <c r="G61" s="147">
        <v>49000</v>
      </c>
      <c r="H61" s="148">
        <v>4.5</v>
      </c>
      <c r="I61" s="146">
        <v>2300</v>
      </c>
      <c r="J61" s="147">
        <v>49600</v>
      </c>
      <c r="K61" s="148">
        <v>4.7</v>
      </c>
      <c r="L61" s="146" t="s">
        <v>118</v>
      </c>
      <c r="M61" s="147">
        <v>47500</v>
      </c>
      <c r="N61" s="243" t="s">
        <v>118</v>
      </c>
      <c r="O61" s="146">
        <v>2200</v>
      </c>
      <c r="P61" s="147">
        <v>52100</v>
      </c>
      <c r="Q61" s="148">
        <v>4.2</v>
      </c>
      <c r="R61" s="146">
        <v>4000</v>
      </c>
      <c r="S61" s="147">
        <v>53600</v>
      </c>
      <c r="T61" s="148">
        <v>7.4</v>
      </c>
      <c r="U61" s="146">
        <v>2600</v>
      </c>
      <c r="V61" s="147">
        <v>48700</v>
      </c>
      <c r="W61" s="148">
        <v>5.3</v>
      </c>
      <c r="X61" s="146">
        <v>3700</v>
      </c>
      <c r="Y61" s="147">
        <v>48100</v>
      </c>
      <c r="Z61" s="148">
        <v>7.7</v>
      </c>
      <c r="AA61" s="146">
        <v>2100</v>
      </c>
      <c r="AB61" s="147">
        <v>49600</v>
      </c>
      <c r="AC61" s="148">
        <v>4.2</v>
      </c>
      <c r="AD61" s="146">
        <v>3000</v>
      </c>
      <c r="AE61" s="147">
        <v>47300</v>
      </c>
      <c r="AF61" s="148">
        <v>6.4</v>
      </c>
      <c r="AG61" s="146">
        <v>3000</v>
      </c>
      <c r="AH61" s="147">
        <v>49800</v>
      </c>
      <c r="AI61" s="148">
        <v>6</v>
      </c>
      <c r="AJ61" s="146">
        <v>1900</v>
      </c>
      <c r="AK61" s="147">
        <v>52000</v>
      </c>
      <c r="AL61" s="148">
        <v>3.6</v>
      </c>
      <c r="AM61" s="146" t="s">
        <v>118</v>
      </c>
      <c r="AN61" s="147">
        <v>47700</v>
      </c>
      <c r="AO61" s="243" t="s">
        <v>118</v>
      </c>
      <c r="AP61" s="549" t="s">
        <v>118</v>
      </c>
      <c r="AQ61" s="550">
        <v>42700</v>
      </c>
      <c r="AR61" s="555" t="s">
        <v>118</v>
      </c>
      <c r="AS61" s="146">
        <v>2100</v>
      </c>
      <c r="AT61" s="541">
        <v>44700</v>
      </c>
      <c r="AU61" s="148">
        <v>4.7</v>
      </c>
    </row>
    <row r="62" spans="2:47" x14ac:dyDescent="0.25">
      <c r="B62" s="145" t="s">
        <v>3</v>
      </c>
      <c r="C62" s="146">
        <v>1300</v>
      </c>
      <c r="D62" s="147">
        <v>34200</v>
      </c>
      <c r="E62" s="148">
        <v>3.9</v>
      </c>
      <c r="F62" s="146">
        <v>1200</v>
      </c>
      <c r="G62" s="147">
        <v>32800</v>
      </c>
      <c r="H62" s="148">
        <v>3.7</v>
      </c>
      <c r="I62" s="146" t="s">
        <v>118</v>
      </c>
      <c r="J62" s="147">
        <v>36200</v>
      </c>
      <c r="K62" s="243" t="s">
        <v>118</v>
      </c>
      <c r="L62" s="146">
        <v>2300</v>
      </c>
      <c r="M62" s="147">
        <v>32400</v>
      </c>
      <c r="N62" s="148">
        <v>7.1</v>
      </c>
      <c r="O62" s="146" t="s">
        <v>119</v>
      </c>
      <c r="P62" s="147">
        <v>33200</v>
      </c>
      <c r="Q62" s="148">
        <v>2.2999999999999998</v>
      </c>
      <c r="R62" s="146" t="s">
        <v>118</v>
      </c>
      <c r="S62" s="147">
        <v>34800</v>
      </c>
      <c r="T62" s="243" t="s">
        <v>118</v>
      </c>
      <c r="U62" s="146">
        <v>2100</v>
      </c>
      <c r="V62" s="147">
        <v>33700</v>
      </c>
      <c r="W62" s="148">
        <v>6.4</v>
      </c>
      <c r="X62" s="146">
        <v>2200</v>
      </c>
      <c r="Y62" s="147">
        <v>30700</v>
      </c>
      <c r="Z62" s="148">
        <v>7</v>
      </c>
      <c r="AA62" s="146">
        <v>1200</v>
      </c>
      <c r="AB62" s="147">
        <v>33900</v>
      </c>
      <c r="AC62" s="148">
        <v>3.5</v>
      </c>
      <c r="AD62" s="146">
        <v>1700</v>
      </c>
      <c r="AE62" s="147">
        <v>36300</v>
      </c>
      <c r="AF62" s="148">
        <v>4.7</v>
      </c>
      <c r="AG62" s="146" t="s">
        <v>118</v>
      </c>
      <c r="AH62" s="147">
        <v>35300</v>
      </c>
      <c r="AI62" s="243" t="s">
        <v>118</v>
      </c>
      <c r="AJ62" s="146" t="s">
        <v>118</v>
      </c>
      <c r="AK62" s="147">
        <v>31400</v>
      </c>
      <c r="AL62" s="243" t="s">
        <v>118</v>
      </c>
      <c r="AM62" s="146">
        <v>2200</v>
      </c>
      <c r="AN62" s="147">
        <v>32000</v>
      </c>
      <c r="AO62" s="148">
        <v>6.9</v>
      </c>
      <c r="AP62" s="549" t="s">
        <v>118</v>
      </c>
      <c r="AQ62" s="550">
        <v>53300</v>
      </c>
      <c r="AR62" s="555" t="s">
        <v>118</v>
      </c>
      <c r="AS62" s="146">
        <v>2000</v>
      </c>
      <c r="AT62" s="541">
        <v>55000</v>
      </c>
      <c r="AU62" s="148">
        <v>3.7</v>
      </c>
    </row>
    <row r="63" spans="2:47" x14ac:dyDescent="0.25">
      <c r="B63" s="145" t="s">
        <v>19</v>
      </c>
      <c r="C63" s="146">
        <v>1900</v>
      </c>
      <c r="D63" s="147">
        <v>59000</v>
      </c>
      <c r="E63" s="148">
        <v>3.3</v>
      </c>
      <c r="F63" s="146">
        <v>1800</v>
      </c>
      <c r="G63" s="147">
        <v>58500</v>
      </c>
      <c r="H63" s="148">
        <v>3.1</v>
      </c>
      <c r="I63" s="146">
        <v>3300</v>
      </c>
      <c r="J63" s="147">
        <v>56800</v>
      </c>
      <c r="K63" s="148">
        <v>5.8</v>
      </c>
      <c r="L63" s="146">
        <v>4900</v>
      </c>
      <c r="M63" s="147">
        <v>58200</v>
      </c>
      <c r="N63" s="148">
        <v>8.4</v>
      </c>
      <c r="O63" s="146">
        <v>3400</v>
      </c>
      <c r="P63" s="147">
        <v>62300</v>
      </c>
      <c r="Q63" s="148">
        <v>5.5</v>
      </c>
      <c r="R63" s="146">
        <v>3300</v>
      </c>
      <c r="S63" s="147">
        <v>61500</v>
      </c>
      <c r="T63" s="148">
        <v>5.3</v>
      </c>
      <c r="U63" s="146">
        <v>3700</v>
      </c>
      <c r="V63" s="147">
        <v>58900</v>
      </c>
      <c r="W63" s="148">
        <v>6.4</v>
      </c>
      <c r="X63" s="146">
        <v>7700</v>
      </c>
      <c r="Y63" s="147">
        <v>59600</v>
      </c>
      <c r="Z63" s="148">
        <v>12.9</v>
      </c>
      <c r="AA63" s="146">
        <v>4400</v>
      </c>
      <c r="AB63" s="147">
        <v>61200</v>
      </c>
      <c r="AC63" s="148">
        <v>7.2</v>
      </c>
      <c r="AD63" s="146">
        <v>3800</v>
      </c>
      <c r="AE63" s="147">
        <v>62300</v>
      </c>
      <c r="AF63" s="148">
        <v>6.1</v>
      </c>
      <c r="AG63" s="146">
        <v>3700</v>
      </c>
      <c r="AH63" s="147">
        <v>59900</v>
      </c>
      <c r="AI63" s="148">
        <v>6.2</v>
      </c>
      <c r="AJ63" s="146">
        <v>1500</v>
      </c>
      <c r="AK63" s="147">
        <v>62000</v>
      </c>
      <c r="AL63" s="148">
        <v>2.4</v>
      </c>
      <c r="AM63" s="146">
        <v>2300</v>
      </c>
      <c r="AN63" s="147">
        <v>65500</v>
      </c>
      <c r="AO63" s="148">
        <v>3.5</v>
      </c>
      <c r="AP63" s="549">
        <v>3500</v>
      </c>
      <c r="AQ63" s="550">
        <v>59100</v>
      </c>
      <c r="AR63" s="551">
        <v>6</v>
      </c>
      <c r="AS63" s="146" t="s">
        <v>119</v>
      </c>
      <c r="AT63" s="541">
        <v>56800</v>
      </c>
      <c r="AU63" s="148">
        <v>6</v>
      </c>
    </row>
    <row r="64" spans="2:47" x14ac:dyDescent="0.25">
      <c r="B64" s="145" t="s">
        <v>8</v>
      </c>
      <c r="C64" s="146">
        <v>900</v>
      </c>
      <c r="D64" s="147">
        <v>31300</v>
      </c>
      <c r="E64" s="148">
        <v>3</v>
      </c>
      <c r="F64" s="146">
        <v>1300</v>
      </c>
      <c r="G64" s="147">
        <v>32300</v>
      </c>
      <c r="H64" s="148">
        <v>4</v>
      </c>
      <c r="I64" s="146" t="s">
        <v>118</v>
      </c>
      <c r="J64" s="147">
        <v>32100</v>
      </c>
      <c r="K64" s="243" t="s">
        <v>118</v>
      </c>
      <c r="L64" s="146">
        <v>3200</v>
      </c>
      <c r="M64" s="147">
        <v>34800</v>
      </c>
      <c r="N64" s="148">
        <v>9.1999999999999993</v>
      </c>
      <c r="O64" s="146">
        <v>2000</v>
      </c>
      <c r="P64" s="147">
        <v>33300</v>
      </c>
      <c r="Q64" s="148">
        <v>5.9</v>
      </c>
      <c r="R64" s="146">
        <v>4100</v>
      </c>
      <c r="S64" s="147">
        <v>32600</v>
      </c>
      <c r="T64" s="148">
        <v>12.6</v>
      </c>
      <c r="U64" s="146">
        <v>2000</v>
      </c>
      <c r="V64" s="147">
        <v>30900</v>
      </c>
      <c r="W64" s="148">
        <v>6.4</v>
      </c>
      <c r="X64" s="146">
        <v>1800</v>
      </c>
      <c r="Y64" s="147">
        <v>30500</v>
      </c>
      <c r="Z64" s="148">
        <v>5.9</v>
      </c>
      <c r="AA64" s="146">
        <v>2200</v>
      </c>
      <c r="AB64" s="147">
        <v>27800</v>
      </c>
      <c r="AC64" s="148">
        <v>8</v>
      </c>
      <c r="AD64" s="146">
        <v>2800</v>
      </c>
      <c r="AE64" s="147">
        <v>31400</v>
      </c>
      <c r="AF64" s="148">
        <v>8.9</v>
      </c>
      <c r="AG64" s="146" t="s">
        <v>118</v>
      </c>
      <c r="AH64" s="147">
        <v>30300</v>
      </c>
      <c r="AI64" s="243" t="s">
        <v>118</v>
      </c>
      <c r="AJ64" s="146" t="s">
        <v>118</v>
      </c>
      <c r="AK64" s="147">
        <v>30900</v>
      </c>
      <c r="AL64" s="243" t="s">
        <v>118</v>
      </c>
      <c r="AM64" s="146">
        <v>1100</v>
      </c>
      <c r="AN64" s="147">
        <v>33500</v>
      </c>
      <c r="AO64" s="148">
        <v>3.3</v>
      </c>
      <c r="AP64" s="549">
        <v>12000</v>
      </c>
      <c r="AQ64" s="550">
        <v>141500</v>
      </c>
      <c r="AR64" s="551">
        <v>8.5</v>
      </c>
      <c r="AS64" s="146">
        <v>9300</v>
      </c>
      <c r="AT64" s="541">
        <v>148700</v>
      </c>
      <c r="AU64" s="148">
        <v>6.2</v>
      </c>
    </row>
    <row r="65" spans="2:47" x14ac:dyDescent="0.25">
      <c r="B65" s="145" t="s">
        <v>9</v>
      </c>
      <c r="C65" s="146">
        <v>2800</v>
      </c>
      <c r="D65" s="147">
        <v>58400</v>
      </c>
      <c r="E65" s="148">
        <v>4.8</v>
      </c>
      <c r="F65" s="146">
        <v>2800</v>
      </c>
      <c r="G65" s="147">
        <v>60900</v>
      </c>
      <c r="H65" s="148">
        <v>4.5999999999999996</v>
      </c>
      <c r="I65" s="146">
        <v>3600</v>
      </c>
      <c r="J65" s="147">
        <v>61700</v>
      </c>
      <c r="K65" s="148">
        <v>5.8</v>
      </c>
      <c r="L65" s="146">
        <v>3300</v>
      </c>
      <c r="M65" s="147">
        <v>63100</v>
      </c>
      <c r="N65" s="148">
        <v>5.2</v>
      </c>
      <c r="O65" s="146">
        <v>4100</v>
      </c>
      <c r="P65" s="147">
        <v>64900</v>
      </c>
      <c r="Q65" s="148">
        <v>6.3</v>
      </c>
      <c r="R65" s="146">
        <v>5800</v>
      </c>
      <c r="S65" s="147">
        <v>64300</v>
      </c>
      <c r="T65" s="148">
        <v>9.1</v>
      </c>
      <c r="U65" s="146">
        <v>5200</v>
      </c>
      <c r="V65" s="147">
        <v>60400</v>
      </c>
      <c r="W65" s="148">
        <v>8.6</v>
      </c>
      <c r="X65" s="146">
        <v>5900</v>
      </c>
      <c r="Y65" s="147">
        <v>61400</v>
      </c>
      <c r="Z65" s="148">
        <v>9.5</v>
      </c>
      <c r="AA65" s="146">
        <v>6900</v>
      </c>
      <c r="AB65" s="147">
        <v>64700</v>
      </c>
      <c r="AC65" s="148">
        <v>10.7</v>
      </c>
      <c r="AD65" s="146">
        <v>4400</v>
      </c>
      <c r="AE65" s="147">
        <v>63800</v>
      </c>
      <c r="AF65" s="148">
        <v>6.9</v>
      </c>
      <c r="AG65" s="146">
        <v>3800</v>
      </c>
      <c r="AH65" s="147">
        <v>59900</v>
      </c>
      <c r="AI65" s="148">
        <v>6.4</v>
      </c>
      <c r="AJ65" s="146">
        <v>1500</v>
      </c>
      <c r="AK65" s="147">
        <v>55100</v>
      </c>
      <c r="AL65" s="148">
        <v>2.7</v>
      </c>
      <c r="AM65" s="146">
        <v>4200</v>
      </c>
      <c r="AN65" s="147">
        <v>54300</v>
      </c>
      <c r="AO65" s="148">
        <v>7.8</v>
      </c>
      <c r="AP65" s="549">
        <v>6300</v>
      </c>
      <c r="AQ65" s="550">
        <v>150100</v>
      </c>
      <c r="AR65" s="551">
        <v>4.2</v>
      </c>
      <c r="AS65" s="146">
        <v>4400</v>
      </c>
      <c r="AT65" s="541">
        <v>155000</v>
      </c>
      <c r="AU65" s="148">
        <v>2.9</v>
      </c>
    </row>
    <row r="66" spans="2:47" x14ac:dyDescent="0.25">
      <c r="B66" s="145" t="s">
        <v>4</v>
      </c>
      <c r="C66" s="146">
        <v>1800</v>
      </c>
      <c r="D66" s="147">
        <v>42700</v>
      </c>
      <c r="E66" s="148">
        <v>4.3</v>
      </c>
      <c r="F66" s="146">
        <v>1600</v>
      </c>
      <c r="G66" s="147">
        <v>41200</v>
      </c>
      <c r="H66" s="148">
        <v>3.9</v>
      </c>
      <c r="I66" s="146">
        <v>1400</v>
      </c>
      <c r="J66" s="147">
        <v>43600</v>
      </c>
      <c r="K66" s="148">
        <v>3.2</v>
      </c>
      <c r="L66" s="146">
        <v>1900</v>
      </c>
      <c r="M66" s="147">
        <v>46300</v>
      </c>
      <c r="N66" s="148">
        <v>4.2</v>
      </c>
      <c r="O66" s="146">
        <v>3700</v>
      </c>
      <c r="P66" s="147">
        <v>43200</v>
      </c>
      <c r="Q66" s="148">
        <v>8.6</v>
      </c>
      <c r="R66" s="146">
        <v>3400</v>
      </c>
      <c r="S66" s="147">
        <v>44300</v>
      </c>
      <c r="T66" s="148">
        <v>7.7</v>
      </c>
      <c r="U66" s="146">
        <v>2200</v>
      </c>
      <c r="V66" s="147">
        <v>43800</v>
      </c>
      <c r="W66" s="148">
        <v>5</v>
      </c>
      <c r="X66" s="146">
        <v>3500</v>
      </c>
      <c r="Y66" s="147">
        <v>43300</v>
      </c>
      <c r="Z66" s="148">
        <v>8</v>
      </c>
      <c r="AA66" s="146">
        <v>1300</v>
      </c>
      <c r="AB66" s="147">
        <v>46200</v>
      </c>
      <c r="AC66" s="148">
        <v>2.8</v>
      </c>
      <c r="AD66" s="146">
        <v>1600</v>
      </c>
      <c r="AE66" s="147">
        <v>44700</v>
      </c>
      <c r="AF66" s="148">
        <v>3.6</v>
      </c>
      <c r="AG66" s="146">
        <v>1500</v>
      </c>
      <c r="AH66" s="147">
        <v>43500</v>
      </c>
      <c r="AI66" s="148">
        <v>3.4</v>
      </c>
      <c r="AJ66" s="146">
        <v>2400</v>
      </c>
      <c r="AK66" s="147">
        <v>41300</v>
      </c>
      <c r="AL66" s="148">
        <v>5.7</v>
      </c>
      <c r="AM66" s="146">
        <v>1400</v>
      </c>
      <c r="AN66" s="147">
        <v>40400</v>
      </c>
      <c r="AO66" s="148">
        <v>3.4</v>
      </c>
      <c r="AP66" s="549">
        <v>3300</v>
      </c>
      <c r="AQ66" s="550">
        <v>102200</v>
      </c>
      <c r="AR66" s="551">
        <v>3.3</v>
      </c>
      <c r="AS66" s="146">
        <v>4500</v>
      </c>
      <c r="AT66" s="541">
        <v>101100</v>
      </c>
      <c r="AU66" s="148">
        <v>4.5</v>
      </c>
    </row>
    <row r="67" spans="2:47" x14ac:dyDescent="0.25">
      <c r="B67" s="145" t="s">
        <v>10</v>
      </c>
      <c r="C67" s="146">
        <v>600</v>
      </c>
      <c r="D67" s="147">
        <v>45900</v>
      </c>
      <c r="E67" s="148">
        <v>1.4</v>
      </c>
      <c r="F67" s="146">
        <v>1700</v>
      </c>
      <c r="G67" s="147">
        <v>47100</v>
      </c>
      <c r="H67" s="148">
        <v>3.7</v>
      </c>
      <c r="I67" s="146">
        <v>2400</v>
      </c>
      <c r="J67" s="147">
        <v>47900</v>
      </c>
      <c r="K67" s="148">
        <v>5</v>
      </c>
      <c r="L67" s="146">
        <v>1300</v>
      </c>
      <c r="M67" s="147">
        <v>49400</v>
      </c>
      <c r="N67" s="148">
        <v>2.6</v>
      </c>
      <c r="O67" s="146">
        <v>2100</v>
      </c>
      <c r="P67" s="147">
        <v>49300</v>
      </c>
      <c r="Q67" s="148">
        <v>4.2</v>
      </c>
      <c r="R67" s="146">
        <v>3100</v>
      </c>
      <c r="S67" s="147">
        <v>47200</v>
      </c>
      <c r="T67" s="148">
        <v>6.6</v>
      </c>
      <c r="U67" s="146">
        <v>4200</v>
      </c>
      <c r="V67" s="147">
        <v>48100</v>
      </c>
      <c r="W67" s="148">
        <v>8.8000000000000007</v>
      </c>
      <c r="X67" s="146">
        <v>7000</v>
      </c>
      <c r="Y67" s="147">
        <v>49000</v>
      </c>
      <c r="Z67" s="148">
        <v>14.2</v>
      </c>
      <c r="AA67" s="146">
        <v>1100</v>
      </c>
      <c r="AB67" s="147">
        <v>52300</v>
      </c>
      <c r="AC67" s="148">
        <v>2.2000000000000002</v>
      </c>
      <c r="AD67" s="146">
        <v>1900</v>
      </c>
      <c r="AE67" s="147">
        <v>49000</v>
      </c>
      <c r="AF67" s="148">
        <v>3.8</v>
      </c>
      <c r="AG67" s="146">
        <v>1600</v>
      </c>
      <c r="AH67" s="147">
        <v>49600</v>
      </c>
      <c r="AI67" s="148">
        <v>3.2</v>
      </c>
      <c r="AJ67" s="146">
        <v>1400</v>
      </c>
      <c r="AK67" s="147">
        <v>53300</v>
      </c>
      <c r="AL67" s="148">
        <v>2.6</v>
      </c>
      <c r="AM67" s="146">
        <v>1400</v>
      </c>
      <c r="AN67" s="147">
        <v>50900</v>
      </c>
      <c r="AO67" s="148">
        <v>2.7</v>
      </c>
      <c r="AP67" s="549" t="s">
        <v>118</v>
      </c>
      <c r="AQ67" s="550">
        <v>51400</v>
      </c>
      <c r="AR67" s="555" t="s">
        <v>118</v>
      </c>
      <c r="AS67" s="146">
        <v>2500</v>
      </c>
      <c r="AT67" s="541">
        <v>53800</v>
      </c>
      <c r="AU67" s="148">
        <v>4.5999999999999996</v>
      </c>
    </row>
    <row r="68" spans="2:47" x14ac:dyDescent="0.25">
      <c r="B68" s="145" t="s">
        <v>28</v>
      </c>
      <c r="C68" s="146">
        <v>12700</v>
      </c>
      <c r="D68" s="147">
        <v>128400</v>
      </c>
      <c r="E68" s="148">
        <v>9.9</v>
      </c>
      <c r="F68" s="146">
        <v>10000</v>
      </c>
      <c r="G68" s="147">
        <v>126800</v>
      </c>
      <c r="H68" s="148">
        <v>7.9</v>
      </c>
      <c r="I68" s="146">
        <v>9500</v>
      </c>
      <c r="J68" s="147">
        <v>129100</v>
      </c>
      <c r="K68" s="148">
        <v>7.4</v>
      </c>
      <c r="L68" s="146">
        <v>10200</v>
      </c>
      <c r="M68" s="147">
        <v>129500</v>
      </c>
      <c r="N68" s="148">
        <v>7.9</v>
      </c>
      <c r="O68" s="146">
        <v>16200</v>
      </c>
      <c r="P68" s="147">
        <v>131700</v>
      </c>
      <c r="Q68" s="148">
        <v>12.3</v>
      </c>
      <c r="R68" s="146">
        <v>21900</v>
      </c>
      <c r="S68" s="147">
        <v>135600</v>
      </c>
      <c r="T68" s="148">
        <v>16.2</v>
      </c>
      <c r="U68" s="146">
        <v>18900</v>
      </c>
      <c r="V68" s="147">
        <v>134300</v>
      </c>
      <c r="W68" s="148">
        <v>14</v>
      </c>
      <c r="X68" s="146">
        <v>16100</v>
      </c>
      <c r="Y68" s="147">
        <v>141200</v>
      </c>
      <c r="Z68" s="148">
        <v>11.4</v>
      </c>
      <c r="AA68" s="146">
        <v>18500</v>
      </c>
      <c r="AB68" s="147">
        <v>146400</v>
      </c>
      <c r="AC68" s="148">
        <v>12.7</v>
      </c>
      <c r="AD68" s="146">
        <v>17100</v>
      </c>
      <c r="AE68" s="147">
        <v>144400</v>
      </c>
      <c r="AF68" s="148">
        <v>11.9</v>
      </c>
      <c r="AG68" s="146">
        <v>15100</v>
      </c>
      <c r="AH68" s="147">
        <v>139100</v>
      </c>
      <c r="AI68" s="148">
        <v>10.8</v>
      </c>
      <c r="AJ68" s="146">
        <v>11200</v>
      </c>
      <c r="AK68" s="147">
        <v>143600</v>
      </c>
      <c r="AL68" s="148">
        <v>7.8</v>
      </c>
      <c r="AM68" s="146">
        <v>12200</v>
      </c>
      <c r="AN68" s="147">
        <v>134700</v>
      </c>
      <c r="AO68" s="148">
        <v>9.1</v>
      </c>
      <c r="AP68" s="549">
        <v>2200</v>
      </c>
      <c r="AQ68" s="550">
        <v>44200</v>
      </c>
      <c r="AR68" s="551">
        <v>4.9000000000000004</v>
      </c>
      <c r="AS68" s="146">
        <v>1500</v>
      </c>
      <c r="AT68" s="541">
        <v>45100</v>
      </c>
      <c r="AU68" s="148">
        <v>3.4</v>
      </c>
    </row>
    <row r="69" spans="2:47" x14ac:dyDescent="0.25">
      <c r="B69" s="145" t="s">
        <v>14</v>
      </c>
      <c r="C69" s="146">
        <v>4400</v>
      </c>
      <c r="D69" s="147">
        <v>140100</v>
      </c>
      <c r="E69" s="148">
        <v>3.1</v>
      </c>
      <c r="F69" s="146">
        <v>4400</v>
      </c>
      <c r="G69" s="147">
        <v>143600</v>
      </c>
      <c r="H69" s="148">
        <v>3.1</v>
      </c>
      <c r="I69" s="146">
        <v>6200</v>
      </c>
      <c r="J69" s="147">
        <v>142600</v>
      </c>
      <c r="K69" s="148">
        <v>4.3</v>
      </c>
      <c r="L69" s="146">
        <v>5600</v>
      </c>
      <c r="M69" s="147">
        <v>143300</v>
      </c>
      <c r="N69" s="148">
        <v>3.9</v>
      </c>
      <c r="O69" s="146">
        <v>6100</v>
      </c>
      <c r="P69" s="147">
        <v>144700</v>
      </c>
      <c r="Q69" s="148">
        <v>4.2</v>
      </c>
      <c r="R69" s="146">
        <v>10200</v>
      </c>
      <c r="S69" s="147">
        <v>149400</v>
      </c>
      <c r="T69" s="148">
        <v>6.8</v>
      </c>
      <c r="U69" s="146">
        <v>7000</v>
      </c>
      <c r="V69" s="147">
        <v>148400</v>
      </c>
      <c r="W69" s="148">
        <v>4.7</v>
      </c>
      <c r="X69" s="146">
        <v>11000</v>
      </c>
      <c r="Y69" s="147">
        <v>149600</v>
      </c>
      <c r="Z69" s="148">
        <v>7.3</v>
      </c>
      <c r="AA69" s="146">
        <v>10900</v>
      </c>
      <c r="AB69" s="147">
        <v>150900</v>
      </c>
      <c r="AC69" s="148">
        <v>7.2</v>
      </c>
      <c r="AD69" s="146">
        <v>9600</v>
      </c>
      <c r="AE69" s="147">
        <v>152800</v>
      </c>
      <c r="AF69" s="148">
        <v>6.3</v>
      </c>
      <c r="AG69" s="146">
        <v>6200</v>
      </c>
      <c r="AH69" s="147">
        <v>149000</v>
      </c>
      <c r="AI69" s="148">
        <v>4.0999999999999996</v>
      </c>
      <c r="AJ69" s="146">
        <v>6500</v>
      </c>
      <c r="AK69" s="147">
        <v>153300</v>
      </c>
      <c r="AL69" s="148">
        <v>4.2</v>
      </c>
      <c r="AM69" s="146">
        <v>5100</v>
      </c>
      <c r="AN69" s="147">
        <v>150500</v>
      </c>
      <c r="AO69" s="148">
        <v>3.4</v>
      </c>
      <c r="AP69" s="549">
        <v>2500</v>
      </c>
      <c r="AQ69" s="550">
        <v>69900</v>
      </c>
      <c r="AR69" s="551">
        <v>3.6</v>
      </c>
      <c r="AS69" s="146">
        <v>4000</v>
      </c>
      <c r="AT69" s="541">
        <v>72700</v>
      </c>
      <c r="AU69" s="148">
        <v>5.5</v>
      </c>
    </row>
    <row r="70" spans="2:47" x14ac:dyDescent="0.25">
      <c r="B70" s="145" t="s">
        <v>25</v>
      </c>
      <c r="C70" s="146">
        <v>4900</v>
      </c>
      <c r="D70" s="147">
        <v>98500</v>
      </c>
      <c r="E70" s="148">
        <v>4.9000000000000004</v>
      </c>
      <c r="F70" s="146">
        <v>5300</v>
      </c>
      <c r="G70" s="147">
        <v>99200</v>
      </c>
      <c r="H70" s="148">
        <v>5.3</v>
      </c>
      <c r="I70" s="146">
        <v>4200</v>
      </c>
      <c r="J70" s="147">
        <v>101100</v>
      </c>
      <c r="K70" s="148">
        <v>4.0999999999999996</v>
      </c>
      <c r="L70" s="146">
        <v>4600</v>
      </c>
      <c r="M70" s="147">
        <v>97300</v>
      </c>
      <c r="N70" s="148">
        <v>4.7</v>
      </c>
      <c r="O70" s="146">
        <v>6900</v>
      </c>
      <c r="P70" s="147">
        <v>98900</v>
      </c>
      <c r="Q70" s="148">
        <v>7</v>
      </c>
      <c r="R70" s="146">
        <v>8700</v>
      </c>
      <c r="S70" s="147">
        <v>93200</v>
      </c>
      <c r="T70" s="148">
        <v>9.4</v>
      </c>
      <c r="U70" s="146">
        <v>7500</v>
      </c>
      <c r="V70" s="147">
        <v>93400</v>
      </c>
      <c r="W70" s="148">
        <v>8</v>
      </c>
      <c r="X70" s="146">
        <v>8600</v>
      </c>
      <c r="Y70" s="147">
        <v>99000</v>
      </c>
      <c r="Z70" s="148">
        <v>8.6</v>
      </c>
      <c r="AA70" s="146">
        <v>7000</v>
      </c>
      <c r="AB70" s="147">
        <v>98800</v>
      </c>
      <c r="AC70" s="148">
        <v>7.1</v>
      </c>
      <c r="AD70" s="146">
        <v>6800</v>
      </c>
      <c r="AE70" s="147">
        <v>98800</v>
      </c>
      <c r="AF70" s="148">
        <v>6.9</v>
      </c>
      <c r="AG70" s="146">
        <v>4200</v>
      </c>
      <c r="AH70" s="147">
        <v>95100</v>
      </c>
      <c r="AI70" s="148">
        <v>4.4000000000000004</v>
      </c>
      <c r="AJ70" s="146">
        <v>4300</v>
      </c>
      <c r="AK70" s="147">
        <v>95800</v>
      </c>
      <c r="AL70" s="148">
        <v>4.5</v>
      </c>
      <c r="AM70" s="146">
        <v>6400</v>
      </c>
      <c r="AN70" s="147">
        <v>101000</v>
      </c>
      <c r="AO70" s="148">
        <v>6.3</v>
      </c>
      <c r="AP70" s="549">
        <v>2500</v>
      </c>
      <c r="AQ70" s="550">
        <v>54000</v>
      </c>
      <c r="AR70" s="551">
        <v>4.5</v>
      </c>
      <c r="AS70" s="146">
        <v>2500</v>
      </c>
      <c r="AT70" s="541">
        <v>53800</v>
      </c>
      <c r="AU70" s="148">
        <v>4.7</v>
      </c>
    </row>
    <row r="71" spans="2:47" x14ac:dyDescent="0.25">
      <c r="B71" s="145" t="s">
        <v>20</v>
      </c>
      <c r="C71" s="146">
        <v>1300</v>
      </c>
      <c r="D71" s="147">
        <v>53200</v>
      </c>
      <c r="E71" s="148">
        <v>2.5</v>
      </c>
      <c r="F71" s="146">
        <v>2100</v>
      </c>
      <c r="G71" s="147">
        <v>53600</v>
      </c>
      <c r="H71" s="148">
        <v>3.9</v>
      </c>
      <c r="I71" s="146">
        <v>1200</v>
      </c>
      <c r="J71" s="147">
        <v>52900</v>
      </c>
      <c r="K71" s="148">
        <v>2.2000000000000002</v>
      </c>
      <c r="L71" s="146">
        <v>1800</v>
      </c>
      <c r="M71" s="147">
        <v>52600</v>
      </c>
      <c r="N71" s="148">
        <v>3.5</v>
      </c>
      <c r="O71" s="146">
        <v>2700</v>
      </c>
      <c r="P71" s="147">
        <v>54900</v>
      </c>
      <c r="Q71" s="148">
        <v>5</v>
      </c>
      <c r="R71" s="146">
        <v>3700</v>
      </c>
      <c r="S71" s="147">
        <v>57200</v>
      </c>
      <c r="T71" s="148">
        <v>6.5</v>
      </c>
      <c r="U71" s="146">
        <v>4800</v>
      </c>
      <c r="V71" s="147">
        <v>52000</v>
      </c>
      <c r="W71" s="148">
        <v>9.3000000000000007</v>
      </c>
      <c r="X71" s="146">
        <v>3300</v>
      </c>
      <c r="Y71" s="147">
        <v>52900</v>
      </c>
      <c r="Z71" s="148">
        <v>6.2</v>
      </c>
      <c r="AA71" s="146">
        <v>2600</v>
      </c>
      <c r="AB71" s="147">
        <v>51500</v>
      </c>
      <c r="AC71" s="148">
        <v>5.0999999999999996</v>
      </c>
      <c r="AD71" s="146">
        <v>3200</v>
      </c>
      <c r="AE71" s="147">
        <v>52900</v>
      </c>
      <c r="AF71" s="148">
        <v>6</v>
      </c>
      <c r="AG71" s="146">
        <v>1500</v>
      </c>
      <c r="AH71" s="147">
        <v>49200</v>
      </c>
      <c r="AI71" s="148">
        <v>3.1</v>
      </c>
      <c r="AJ71" s="146">
        <v>4600</v>
      </c>
      <c r="AK71" s="147">
        <v>54300</v>
      </c>
      <c r="AL71" s="148">
        <v>8.5</v>
      </c>
      <c r="AM71" s="146">
        <v>1800</v>
      </c>
      <c r="AN71" s="147">
        <v>55500</v>
      </c>
      <c r="AO71" s="148">
        <v>3.3</v>
      </c>
      <c r="AP71" s="549">
        <v>2900</v>
      </c>
      <c r="AQ71" s="550">
        <v>68400</v>
      </c>
      <c r="AR71" s="551">
        <v>4.3</v>
      </c>
      <c r="AS71" s="146">
        <v>1500</v>
      </c>
      <c r="AT71" s="541">
        <v>64600</v>
      </c>
      <c r="AU71" s="148">
        <v>2.2999999999999998</v>
      </c>
    </row>
    <row r="72" spans="2:47" x14ac:dyDescent="0.25">
      <c r="B72" s="145" t="s">
        <v>21</v>
      </c>
      <c r="C72" s="146">
        <v>2000</v>
      </c>
      <c r="D72" s="147">
        <v>62700</v>
      </c>
      <c r="E72" s="148">
        <v>3.1</v>
      </c>
      <c r="F72" s="146">
        <v>1200</v>
      </c>
      <c r="G72" s="147">
        <v>60900</v>
      </c>
      <c r="H72" s="148">
        <v>2</v>
      </c>
      <c r="I72" s="146">
        <v>2300</v>
      </c>
      <c r="J72" s="147">
        <v>66200</v>
      </c>
      <c r="K72" s="148">
        <v>3.5</v>
      </c>
      <c r="L72" s="146">
        <v>1800</v>
      </c>
      <c r="M72" s="147">
        <v>64600</v>
      </c>
      <c r="N72" s="148">
        <v>2.8</v>
      </c>
      <c r="O72" s="146">
        <v>3300</v>
      </c>
      <c r="P72" s="147">
        <v>64100</v>
      </c>
      <c r="Q72" s="148">
        <v>5.0999999999999996</v>
      </c>
      <c r="R72" s="146">
        <v>4500</v>
      </c>
      <c r="S72" s="147">
        <v>61000</v>
      </c>
      <c r="T72" s="148">
        <v>7.5</v>
      </c>
      <c r="U72" s="146">
        <v>4200</v>
      </c>
      <c r="V72" s="147">
        <v>61400</v>
      </c>
      <c r="W72" s="148">
        <v>6.9</v>
      </c>
      <c r="X72" s="146">
        <v>3900</v>
      </c>
      <c r="Y72" s="147">
        <v>65300</v>
      </c>
      <c r="Z72" s="148">
        <v>6</v>
      </c>
      <c r="AA72" s="146">
        <v>2000</v>
      </c>
      <c r="AB72" s="147">
        <v>66900</v>
      </c>
      <c r="AC72" s="148">
        <v>2.9</v>
      </c>
      <c r="AD72" s="146">
        <v>2700</v>
      </c>
      <c r="AE72" s="147">
        <v>66300</v>
      </c>
      <c r="AF72" s="148">
        <v>4.0999999999999996</v>
      </c>
      <c r="AG72" s="146">
        <v>1200</v>
      </c>
      <c r="AH72" s="147">
        <v>58700</v>
      </c>
      <c r="AI72" s="148">
        <v>2</v>
      </c>
      <c r="AJ72" s="146">
        <v>1900</v>
      </c>
      <c r="AK72" s="147">
        <v>63000</v>
      </c>
      <c r="AL72" s="148">
        <v>3</v>
      </c>
      <c r="AM72" s="146">
        <v>4000</v>
      </c>
      <c r="AN72" s="147">
        <v>64300</v>
      </c>
      <c r="AO72" s="148">
        <v>6.1</v>
      </c>
      <c r="AP72" s="549">
        <v>2100</v>
      </c>
      <c r="AQ72" s="550">
        <v>47300</v>
      </c>
      <c r="AR72" s="551">
        <v>4.5</v>
      </c>
      <c r="AS72" s="146" t="s">
        <v>118</v>
      </c>
      <c r="AT72" s="541">
        <v>46700</v>
      </c>
      <c r="AU72" s="243" t="s">
        <v>118</v>
      </c>
    </row>
    <row r="73" spans="2:47" x14ac:dyDescent="0.25">
      <c r="B73" s="145" t="s">
        <v>22</v>
      </c>
      <c r="C73" s="146">
        <v>1100</v>
      </c>
      <c r="D73" s="147">
        <v>48300</v>
      </c>
      <c r="E73" s="148">
        <v>2.2999999999999998</v>
      </c>
      <c r="F73" s="146">
        <v>700</v>
      </c>
      <c r="G73" s="147">
        <v>47700</v>
      </c>
      <c r="H73" s="148">
        <v>1.4</v>
      </c>
      <c r="I73" s="146">
        <v>1200</v>
      </c>
      <c r="J73" s="147">
        <v>46900</v>
      </c>
      <c r="K73" s="148">
        <v>2.5</v>
      </c>
      <c r="L73" s="146">
        <v>1200</v>
      </c>
      <c r="M73" s="147">
        <v>48900</v>
      </c>
      <c r="N73" s="148">
        <v>2.5</v>
      </c>
      <c r="O73" s="146">
        <v>800</v>
      </c>
      <c r="P73" s="147">
        <v>47800</v>
      </c>
      <c r="Q73" s="148">
        <v>1.7</v>
      </c>
      <c r="R73" s="146">
        <v>1400</v>
      </c>
      <c r="S73" s="147">
        <v>50100</v>
      </c>
      <c r="T73" s="148">
        <v>2.8</v>
      </c>
      <c r="U73" s="146">
        <v>1600</v>
      </c>
      <c r="V73" s="147">
        <v>48900</v>
      </c>
      <c r="W73" s="148">
        <v>3.3</v>
      </c>
      <c r="X73" s="146">
        <v>4000</v>
      </c>
      <c r="Y73" s="147">
        <v>47100</v>
      </c>
      <c r="Z73" s="148">
        <v>8.5</v>
      </c>
      <c r="AA73" s="146">
        <v>5200</v>
      </c>
      <c r="AB73" s="147">
        <v>47800</v>
      </c>
      <c r="AC73" s="148">
        <v>10.9</v>
      </c>
      <c r="AD73" s="146">
        <v>2200</v>
      </c>
      <c r="AE73" s="147">
        <v>45400</v>
      </c>
      <c r="AF73" s="148">
        <v>4.9000000000000004</v>
      </c>
      <c r="AG73" s="146" t="s">
        <v>118</v>
      </c>
      <c r="AH73" s="147">
        <v>45900</v>
      </c>
      <c r="AI73" s="243" t="s">
        <v>118</v>
      </c>
      <c r="AJ73" s="146">
        <v>2000</v>
      </c>
      <c r="AK73" s="147">
        <v>47800</v>
      </c>
      <c r="AL73" s="148">
        <v>4.2</v>
      </c>
      <c r="AM73" s="146">
        <v>1800</v>
      </c>
      <c r="AN73" s="147">
        <v>49300</v>
      </c>
      <c r="AO73" s="148">
        <v>3.6</v>
      </c>
      <c r="AP73" s="549">
        <v>6900</v>
      </c>
      <c r="AQ73" s="550">
        <v>118100</v>
      </c>
      <c r="AR73" s="551">
        <v>5.9</v>
      </c>
      <c r="AS73" s="146">
        <v>8500</v>
      </c>
      <c r="AT73" s="541">
        <v>117300</v>
      </c>
      <c r="AU73" s="148">
        <v>7.2</v>
      </c>
    </row>
    <row r="74" spans="2:47" x14ac:dyDescent="0.25">
      <c r="B74" s="145" t="s">
        <v>15</v>
      </c>
      <c r="C74" s="146">
        <v>5200</v>
      </c>
      <c r="D74" s="147">
        <v>109700</v>
      </c>
      <c r="E74" s="148">
        <v>4.7</v>
      </c>
      <c r="F74" s="146">
        <v>6500</v>
      </c>
      <c r="G74" s="147">
        <v>111400</v>
      </c>
      <c r="H74" s="148">
        <v>5.8</v>
      </c>
      <c r="I74" s="146">
        <v>4600</v>
      </c>
      <c r="J74" s="147">
        <v>112200</v>
      </c>
      <c r="K74" s="148">
        <v>4.0999999999999996</v>
      </c>
      <c r="L74" s="146">
        <v>7600</v>
      </c>
      <c r="M74" s="147">
        <v>115800</v>
      </c>
      <c r="N74" s="148">
        <v>6.6</v>
      </c>
      <c r="O74" s="146">
        <v>8200</v>
      </c>
      <c r="P74" s="147">
        <v>115600</v>
      </c>
      <c r="Q74" s="148">
        <v>7.1</v>
      </c>
      <c r="R74" s="146">
        <v>12000</v>
      </c>
      <c r="S74" s="147">
        <v>116200</v>
      </c>
      <c r="T74" s="148">
        <v>10.3</v>
      </c>
      <c r="U74" s="146">
        <v>11200</v>
      </c>
      <c r="V74" s="147">
        <v>115900</v>
      </c>
      <c r="W74" s="148">
        <v>9.6</v>
      </c>
      <c r="X74" s="146">
        <v>12400</v>
      </c>
      <c r="Y74" s="147">
        <v>118500</v>
      </c>
      <c r="Z74" s="148">
        <v>10.5</v>
      </c>
      <c r="AA74" s="146">
        <v>8200</v>
      </c>
      <c r="AB74" s="147">
        <v>112600</v>
      </c>
      <c r="AC74" s="148">
        <v>7.3</v>
      </c>
      <c r="AD74" s="146">
        <v>10600</v>
      </c>
      <c r="AE74" s="147">
        <v>115300</v>
      </c>
      <c r="AF74" s="148">
        <v>9.1999999999999993</v>
      </c>
      <c r="AG74" s="146">
        <v>9300</v>
      </c>
      <c r="AH74" s="147">
        <v>116800</v>
      </c>
      <c r="AI74" s="148">
        <v>8</v>
      </c>
      <c r="AJ74" s="146">
        <v>9000</v>
      </c>
      <c r="AK74" s="147">
        <v>116900</v>
      </c>
      <c r="AL74" s="148">
        <v>7.7</v>
      </c>
      <c r="AM74" s="146">
        <v>6300</v>
      </c>
      <c r="AN74" s="147">
        <v>120000</v>
      </c>
      <c r="AO74" s="148">
        <v>5.2</v>
      </c>
      <c r="AP74" s="549">
        <v>2700</v>
      </c>
      <c r="AQ74" s="550">
        <v>59000</v>
      </c>
      <c r="AR74" s="551">
        <v>4.5</v>
      </c>
      <c r="AS74" s="146" t="s">
        <v>118</v>
      </c>
      <c r="AT74" s="541">
        <v>55000</v>
      </c>
      <c r="AU74" s="243" t="s">
        <v>118</v>
      </c>
    </row>
    <row r="75" spans="2:47" x14ac:dyDescent="0.25">
      <c r="B75" s="145" t="s">
        <v>11</v>
      </c>
      <c r="C75" s="146">
        <v>1400</v>
      </c>
      <c r="D75" s="147">
        <v>56700</v>
      </c>
      <c r="E75" s="148">
        <v>2.5</v>
      </c>
      <c r="F75" s="146">
        <v>1400</v>
      </c>
      <c r="G75" s="147">
        <v>57100</v>
      </c>
      <c r="H75" s="148">
        <v>2.5</v>
      </c>
      <c r="I75" s="146">
        <v>1300</v>
      </c>
      <c r="J75" s="147">
        <v>60200</v>
      </c>
      <c r="K75" s="148">
        <v>2.1</v>
      </c>
      <c r="L75" s="146">
        <v>1200</v>
      </c>
      <c r="M75" s="147">
        <v>61100</v>
      </c>
      <c r="N75" s="148">
        <v>2</v>
      </c>
      <c r="O75" s="146">
        <v>2700</v>
      </c>
      <c r="P75" s="147">
        <v>62800</v>
      </c>
      <c r="Q75" s="148">
        <v>4.3</v>
      </c>
      <c r="R75" s="146">
        <v>3700</v>
      </c>
      <c r="S75" s="147">
        <v>61900</v>
      </c>
      <c r="T75" s="148">
        <v>5.9</v>
      </c>
      <c r="U75" s="146">
        <v>2700</v>
      </c>
      <c r="V75" s="147">
        <v>58500</v>
      </c>
      <c r="W75" s="148">
        <v>4.5</v>
      </c>
      <c r="X75" s="146">
        <v>4600</v>
      </c>
      <c r="Y75" s="147">
        <v>58000</v>
      </c>
      <c r="Z75" s="148">
        <v>7.9</v>
      </c>
      <c r="AA75" s="146">
        <v>3000</v>
      </c>
      <c r="AB75" s="147">
        <v>56500</v>
      </c>
      <c r="AC75" s="148">
        <v>5.2</v>
      </c>
      <c r="AD75" s="146">
        <v>1600</v>
      </c>
      <c r="AE75" s="147">
        <v>55100</v>
      </c>
      <c r="AF75" s="148">
        <v>2.8</v>
      </c>
      <c r="AG75" s="146">
        <v>1100</v>
      </c>
      <c r="AH75" s="147">
        <v>55500</v>
      </c>
      <c r="AI75" s="148">
        <v>2</v>
      </c>
      <c r="AJ75" s="146">
        <v>900</v>
      </c>
      <c r="AK75" s="147">
        <v>59000</v>
      </c>
      <c r="AL75" s="148">
        <v>1.6</v>
      </c>
      <c r="AM75" s="146">
        <v>1000</v>
      </c>
      <c r="AN75" s="147">
        <v>56300</v>
      </c>
      <c r="AO75" s="148">
        <v>1.7</v>
      </c>
      <c r="AP75" s="549">
        <v>3300</v>
      </c>
      <c r="AQ75" s="550">
        <v>39900</v>
      </c>
      <c r="AR75" s="551">
        <v>8.3000000000000007</v>
      </c>
      <c r="AS75" s="146" t="s">
        <v>119</v>
      </c>
      <c r="AT75" s="541">
        <v>40400</v>
      </c>
      <c r="AU75" s="148">
        <v>5.7</v>
      </c>
    </row>
    <row r="76" spans="2:47" x14ac:dyDescent="0.25">
      <c r="B76" s="145" t="s">
        <v>23</v>
      </c>
      <c r="C76" s="146">
        <v>1500</v>
      </c>
      <c r="D76" s="147">
        <v>39500</v>
      </c>
      <c r="E76" s="148">
        <v>3.7</v>
      </c>
      <c r="F76" s="146">
        <v>1700</v>
      </c>
      <c r="G76" s="147">
        <v>39400</v>
      </c>
      <c r="H76" s="148">
        <v>4.2</v>
      </c>
      <c r="I76" s="146" t="s">
        <v>118</v>
      </c>
      <c r="J76" s="147">
        <v>40900</v>
      </c>
      <c r="K76" s="243" t="s">
        <v>118</v>
      </c>
      <c r="L76" s="146">
        <v>1900</v>
      </c>
      <c r="M76" s="147">
        <v>38100</v>
      </c>
      <c r="N76" s="148">
        <v>5</v>
      </c>
      <c r="O76" s="146">
        <v>2500</v>
      </c>
      <c r="P76" s="147">
        <v>42400</v>
      </c>
      <c r="Q76" s="148">
        <v>5.9</v>
      </c>
      <c r="R76" s="146">
        <v>2800</v>
      </c>
      <c r="S76" s="147">
        <v>37900</v>
      </c>
      <c r="T76" s="148">
        <v>7.5</v>
      </c>
      <c r="U76" s="146">
        <v>4900</v>
      </c>
      <c r="V76" s="147">
        <v>35100</v>
      </c>
      <c r="W76" s="148">
        <v>14</v>
      </c>
      <c r="X76" s="146">
        <v>4600</v>
      </c>
      <c r="Y76" s="147">
        <v>35100</v>
      </c>
      <c r="Z76" s="148">
        <v>13.2</v>
      </c>
      <c r="AA76" s="146">
        <v>4700</v>
      </c>
      <c r="AB76" s="147">
        <v>37500</v>
      </c>
      <c r="AC76" s="148">
        <v>12.4</v>
      </c>
      <c r="AD76" s="146" t="s">
        <v>118</v>
      </c>
      <c r="AE76" s="147">
        <v>36200</v>
      </c>
      <c r="AF76" s="243" t="s">
        <v>118</v>
      </c>
      <c r="AG76" s="146">
        <v>5100</v>
      </c>
      <c r="AH76" s="147">
        <v>39500</v>
      </c>
      <c r="AI76" s="148">
        <v>12.9</v>
      </c>
      <c r="AJ76" s="146">
        <v>2700</v>
      </c>
      <c r="AK76" s="147">
        <v>40900</v>
      </c>
      <c r="AL76" s="148">
        <v>6.5</v>
      </c>
      <c r="AM76" s="146">
        <v>1700</v>
      </c>
      <c r="AN76" s="147">
        <v>37500</v>
      </c>
      <c r="AO76" s="148">
        <v>4.5999999999999996</v>
      </c>
      <c r="AP76" s="549">
        <v>4100</v>
      </c>
      <c r="AQ76" s="550">
        <v>84100</v>
      </c>
      <c r="AR76" s="551">
        <v>4.9000000000000004</v>
      </c>
      <c r="AS76" s="146">
        <v>3300</v>
      </c>
      <c r="AT76" s="541">
        <v>82700</v>
      </c>
      <c r="AU76" s="148">
        <v>3.9</v>
      </c>
    </row>
    <row r="77" spans="2:47" x14ac:dyDescent="0.25">
      <c r="B77" s="145" t="s">
        <v>13</v>
      </c>
      <c r="C77" s="146">
        <v>3000</v>
      </c>
      <c r="D77" s="147">
        <v>80300</v>
      </c>
      <c r="E77" s="148">
        <v>3.7</v>
      </c>
      <c r="F77" s="146">
        <v>3500</v>
      </c>
      <c r="G77" s="147">
        <v>83500</v>
      </c>
      <c r="H77" s="148">
        <v>4.2</v>
      </c>
      <c r="I77" s="146">
        <v>4800</v>
      </c>
      <c r="J77" s="147">
        <v>82500</v>
      </c>
      <c r="K77" s="148">
        <v>5.9</v>
      </c>
      <c r="L77" s="146">
        <v>4600</v>
      </c>
      <c r="M77" s="147">
        <v>81000</v>
      </c>
      <c r="N77" s="148">
        <v>5.7</v>
      </c>
      <c r="O77" s="146">
        <v>4100</v>
      </c>
      <c r="P77" s="147">
        <v>83700</v>
      </c>
      <c r="Q77" s="148">
        <v>4.9000000000000004</v>
      </c>
      <c r="R77" s="146">
        <v>6900</v>
      </c>
      <c r="S77" s="147">
        <v>80700</v>
      </c>
      <c r="T77" s="148">
        <v>8.6</v>
      </c>
      <c r="U77" s="146">
        <v>6200</v>
      </c>
      <c r="V77" s="147">
        <v>80800</v>
      </c>
      <c r="W77" s="148">
        <v>7.7</v>
      </c>
      <c r="X77" s="146">
        <v>8200</v>
      </c>
      <c r="Y77" s="147">
        <v>82600</v>
      </c>
      <c r="Z77" s="148">
        <v>9.9</v>
      </c>
      <c r="AA77" s="146">
        <v>7000</v>
      </c>
      <c r="AB77" s="147">
        <v>80300</v>
      </c>
      <c r="AC77" s="148">
        <v>8.8000000000000007</v>
      </c>
      <c r="AD77" s="146">
        <v>7300</v>
      </c>
      <c r="AE77" s="147">
        <v>83300</v>
      </c>
      <c r="AF77" s="148">
        <v>8.6999999999999993</v>
      </c>
      <c r="AG77" s="146">
        <v>4500</v>
      </c>
      <c r="AH77" s="147">
        <v>81300</v>
      </c>
      <c r="AI77" s="148">
        <v>5.6</v>
      </c>
      <c r="AJ77" s="146">
        <v>4600</v>
      </c>
      <c r="AK77" s="147">
        <v>83200</v>
      </c>
      <c r="AL77" s="148">
        <v>5.5</v>
      </c>
      <c r="AM77" s="146">
        <v>4000</v>
      </c>
      <c r="AN77" s="147">
        <v>85100</v>
      </c>
      <c r="AO77" s="148">
        <v>4.7</v>
      </c>
      <c r="AP77" s="549">
        <v>7500</v>
      </c>
      <c r="AQ77" s="550">
        <v>128700</v>
      </c>
      <c r="AR77" s="551">
        <v>5.9</v>
      </c>
      <c r="AS77" s="146">
        <v>7000</v>
      </c>
      <c r="AT77" s="541">
        <v>127400</v>
      </c>
      <c r="AU77" s="148">
        <v>5.5</v>
      </c>
    </row>
    <row r="78" spans="2:47" x14ac:dyDescent="0.25">
      <c r="B78" s="145" t="s">
        <v>29</v>
      </c>
      <c r="C78" s="146">
        <v>7100</v>
      </c>
      <c r="D78" s="147">
        <v>116600</v>
      </c>
      <c r="E78" s="148">
        <v>6.1</v>
      </c>
      <c r="F78" s="146">
        <v>8200</v>
      </c>
      <c r="G78" s="147">
        <v>116300</v>
      </c>
      <c r="H78" s="148">
        <v>7</v>
      </c>
      <c r="I78" s="146">
        <v>8400</v>
      </c>
      <c r="J78" s="147">
        <v>112600</v>
      </c>
      <c r="K78" s="148">
        <v>7.5</v>
      </c>
      <c r="L78" s="146">
        <v>9900</v>
      </c>
      <c r="M78" s="147">
        <v>121500</v>
      </c>
      <c r="N78" s="148">
        <v>8.1</v>
      </c>
      <c r="O78" s="146">
        <v>12000</v>
      </c>
      <c r="P78" s="147">
        <v>123500</v>
      </c>
      <c r="Q78" s="148">
        <v>9.8000000000000007</v>
      </c>
      <c r="R78" s="146">
        <v>14800</v>
      </c>
      <c r="S78" s="147">
        <v>120300</v>
      </c>
      <c r="T78" s="148">
        <v>12.3</v>
      </c>
      <c r="U78" s="146">
        <v>14200</v>
      </c>
      <c r="V78" s="147">
        <v>117200</v>
      </c>
      <c r="W78" s="148">
        <v>12.1</v>
      </c>
      <c r="X78" s="146">
        <v>11800</v>
      </c>
      <c r="Y78" s="147">
        <v>119700</v>
      </c>
      <c r="Z78" s="148">
        <v>9.9</v>
      </c>
      <c r="AA78" s="146">
        <v>14500</v>
      </c>
      <c r="AB78" s="147">
        <v>120700</v>
      </c>
      <c r="AC78" s="148">
        <v>12</v>
      </c>
      <c r="AD78" s="146">
        <v>13800</v>
      </c>
      <c r="AE78" s="147">
        <v>116800</v>
      </c>
      <c r="AF78" s="148">
        <v>11.8</v>
      </c>
      <c r="AG78" s="146">
        <v>9600</v>
      </c>
      <c r="AH78" s="147">
        <v>121900</v>
      </c>
      <c r="AI78" s="148">
        <v>7.9</v>
      </c>
      <c r="AJ78" s="146">
        <v>10800</v>
      </c>
      <c r="AK78" s="147">
        <v>119000</v>
      </c>
      <c r="AL78" s="148">
        <v>9</v>
      </c>
      <c r="AM78" s="146">
        <v>6500</v>
      </c>
      <c r="AN78" s="147">
        <v>117900</v>
      </c>
      <c r="AO78" s="148">
        <v>5.5</v>
      </c>
      <c r="AP78" s="549" t="s">
        <v>118</v>
      </c>
      <c r="AQ78" s="550">
        <v>73300</v>
      </c>
      <c r="AR78" s="555" t="s">
        <v>118</v>
      </c>
      <c r="AS78" s="146">
        <v>2200</v>
      </c>
      <c r="AT78" s="541">
        <v>78600</v>
      </c>
      <c r="AU78" s="148">
        <v>2.8</v>
      </c>
    </row>
    <row r="79" spans="2:47" x14ac:dyDescent="0.25">
      <c r="B79" s="145" t="s">
        <v>12</v>
      </c>
      <c r="C79" s="146">
        <v>1700</v>
      </c>
      <c r="D79" s="147">
        <v>67000</v>
      </c>
      <c r="E79" s="148">
        <v>2.6</v>
      </c>
      <c r="F79" s="146">
        <v>3600</v>
      </c>
      <c r="G79" s="147">
        <v>71100</v>
      </c>
      <c r="H79" s="148">
        <v>5</v>
      </c>
      <c r="I79" s="146">
        <v>2400</v>
      </c>
      <c r="J79" s="147">
        <v>68700</v>
      </c>
      <c r="K79" s="148">
        <v>3.6</v>
      </c>
      <c r="L79" s="146">
        <v>4400</v>
      </c>
      <c r="M79" s="147">
        <v>70200</v>
      </c>
      <c r="N79" s="148">
        <v>6.3</v>
      </c>
      <c r="O79" s="146">
        <v>2200</v>
      </c>
      <c r="P79" s="147">
        <v>72200</v>
      </c>
      <c r="Q79" s="148">
        <v>3</v>
      </c>
      <c r="R79" s="146">
        <v>4300</v>
      </c>
      <c r="S79" s="147">
        <v>69900</v>
      </c>
      <c r="T79" s="148">
        <v>6.1</v>
      </c>
      <c r="U79" s="146">
        <v>3600</v>
      </c>
      <c r="V79" s="147">
        <v>69400</v>
      </c>
      <c r="W79" s="148">
        <v>5.0999999999999996</v>
      </c>
      <c r="X79" s="146">
        <v>2700</v>
      </c>
      <c r="Y79" s="147">
        <v>72900</v>
      </c>
      <c r="Z79" s="148">
        <v>3.7</v>
      </c>
      <c r="AA79" s="146">
        <v>3800</v>
      </c>
      <c r="AB79" s="147">
        <v>74800</v>
      </c>
      <c r="AC79" s="148">
        <v>5.0999999999999996</v>
      </c>
      <c r="AD79" s="146">
        <v>3500</v>
      </c>
      <c r="AE79" s="147">
        <v>72100</v>
      </c>
      <c r="AF79" s="148">
        <v>4.9000000000000004</v>
      </c>
      <c r="AG79" s="146">
        <v>2100</v>
      </c>
      <c r="AH79" s="147">
        <v>73600</v>
      </c>
      <c r="AI79" s="148">
        <v>2.9</v>
      </c>
      <c r="AJ79" s="146">
        <v>1700</v>
      </c>
      <c r="AK79" s="147">
        <v>73600</v>
      </c>
      <c r="AL79" s="148">
        <v>2.2999999999999998</v>
      </c>
      <c r="AM79" s="146">
        <v>1700</v>
      </c>
      <c r="AN79" s="147">
        <v>71100</v>
      </c>
      <c r="AO79" s="148">
        <v>2.4</v>
      </c>
      <c r="AP79" s="549">
        <v>2200</v>
      </c>
      <c r="AQ79" s="550">
        <v>39600</v>
      </c>
      <c r="AR79" s="551">
        <v>5.7</v>
      </c>
      <c r="AS79" s="146">
        <v>1700</v>
      </c>
      <c r="AT79" s="541">
        <v>43700</v>
      </c>
      <c r="AU79" s="148">
        <v>3.8</v>
      </c>
    </row>
    <row r="80" spans="2:47" x14ac:dyDescent="0.25">
      <c r="B80" s="145" t="s">
        <v>30</v>
      </c>
      <c r="C80" s="146">
        <v>6700</v>
      </c>
      <c r="D80" s="147">
        <v>107000</v>
      </c>
      <c r="E80" s="148">
        <v>6.3</v>
      </c>
      <c r="F80" s="146">
        <v>5900</v>
      </c>
      <c r="G80" s="147">
        <v>110400</v>
      </c>
      <c r="H80" s="148">
        <v>5.3</v>
      </c>
      <c r="I80" s="146">
        <v>8100</v>
      </c>
      <c r="J80" s="147">
        <v>112100</v>
      </c>
      <c r="K80" s="148">
        <v>7.2</v>
      </c>
      <c r="L80" s="146">
        <v>9600</v>
      </c>
      <c r="M80" s="147">
        <v>109000</v>
      </c>
      <c r="N80" s="148">
        <v>8.8000000000000007</v>
      </c>
      <c r="O80" s="146">
        <v>11300</v>
      </c>
      <c r="P80" s="147">
        <v>108500</v>
      </c>
      <c r="Q80" s="148">
        <v>10.4</v>
      </c>
      <c r="R80" s="146">
        <v>15700</v>
      </c>
      <c r="S80" s="147">
        <v>112700</v>
      </c>
      <c r="T80" s="148">
        <v>13.9</v>
      </c>
      <c r="U80" s="146">
        <v>13900</v>
      </c>
      <c r="V80" s="147">
        <v>107900</v>
      </c>
      <c r="W80" s="148">
        <v>12.9</v>
      </c>
      <c r="X80" s="146">
        <v>15800</v>
      </c>
      <c r="Y80" s="147">
        <v>112300</v>
      </c>
      <c r="Z80" s="148">
        <v>14.1</v>
      </c>
      <c r="AA80" s="146">
        <v>15300</v>
      </c>
      <c r="AB80" s="147">
        <v>116300</v>
      </c>
      <c r="AC80" s="148">
        <v>13.2</v>
      </c>
      <c r="AD80" s="146">
        <v>14200</v>
      </c>
      <c r="AE80" s="147">
        <v>114000</v>
      </c>
      <c r="AF80" s="148">
        <v>12.4</v>
      </c>
      <c r="AG80" s="146">
        <v>14500</v>
      </c>
      <c r="AH80" s="147">
        <v>114700</v>
      </c>
      <c r="AI80" s="148">
        <v>12.6</v>
      </c>
      <c r="AJ80" s="146">
        <v>12800</v>
      </c>
      <c r="AK80" s="147">
        <v>115000</v>
      </c>
      <c r="AL80" s="148">
        <v>11.2</v>
      </c>
      <c r="AM80" s="146">
        <v>9500</v>
      </c>
      <c r="AN80" s="147">
        <v>112100</v>
      </c>
      <c r="AO80" s="148">
        <v>8.5</v>
      </c>
      <c r="AP80" s="549">
        <v>9200</v>
      </c>
      <c r="AQ80" s="550">
        <v>115300</v>
      </c>
      <c r="AR80" s="551">
        <v>8</v>
      </c>
      <c r="AS80" s="146">
        <v>9000</v>
      </c>
      <c r="AT80" s="541">
        <v>116300</v>
      </c>
      <c r="AU80" s="148">
        <v>7.7</v>
      </c>
    </row>
    <row r="81" spans="1:47" x14ac:dyDescent="0.25">
      <c r="B81" s="145" t="s">
        <v>5</v>
      </c>
      <c r="C81" s="146">
        <v>1700</v>
      </c>
      <c r="D81" s="147">
        <v>47600</v>
      </c>
      <c r="E81" s="148">
        <v>3.7</v>
      </c>
      <c r="F81" s="146">
        <v>1000</v>
      </c>
      <c r="G81" s="147">
        <v>50000</v>
      </c>
      <c r="H81" s="148">
        <v>1.9</v>
      </c>
      <c r="I81" s="146">
        <v>2400</v>
      </c>
      <c r="J81" s="147">
        <v>48600</v>
      </c>
      <c r="K81" s="148">
        <v>5</v>
      </c>
      <c r="L81" s="146">
        <v>1900</v>
      </c>
      <c r="M81" s="147">
        <v>50500</v>
      </c>
      <c r="N81" s="148">
        <v>3.9</v>
      </c>
      <c r="O81" s="146">
        <v>1200</v>
      </c>
      <c r="P81" s="147">
        <v>49100</v>
      </c>
      <c r="Q81" s="148">
        <v>2.4</v>
      </c>
      <c r="R81" s="146">
        <v>1800</v>
      </c>
      <c r="S81" s="147">
        <v>50700</v>
      </c>
      <c r="T81" s="148">
        <v>3.5</v>
      </c>
      <c r="U81" s="146">
        <v>2400</v>
      </c>
      <c r="V81" s="147">
        <v>50900</v>
      </c>
      <c r="W81" s="148">
        <v>4.8</v>
      </c>
      <c r="X81" s="146">
        <v>2000</v>
      </c>
      <c r="Y81" s="147">
        <v>47400</v>
      </c>
      <c r="Z81" s="148">
        <v>4.0999999999999996</v>
      </c>
      <c r="AA81" s="146">
        <v>3600</v>
      </c>
      <c r="AB81" s="147">
        <v>49900</v>
      </c>
      <c r="AC81" s="148">
        <v>7.2</v>
      </c>
      <c r="AD81" s="146">
        <v>3500</v>
      </c>
      <c r="AE81" s="147">
        <v>52300</v>
      </c>
      <c r="AF81" s="148">
        <v>6.8</v>
      </c>
      <c r="AG81" s="146">
        <v>2500</v>
      </c>
      <c r="AH81" s="147">
        <v>56100</v>
      </c>
      <c r="AI81" s="148">
        <v>4.5</v>
      </c>
      <c r="AJ81" s="146">
        <v>2000</v>
      </c>
      <c r="AK81" s="147">
        <v>55100</v>
      </c>
      <c r="AL81" s="148">
        <v>3.6</v>
      </c>
      <c r="AM81" s="146">
        <v>1900</v>
      </c>
      <c r="AN81" s="147">
        <v>53600</v>
      </c>
      <c r="AO81" s="148">
        <v>3.6</v>
      </c>
      <c r="AP81" s="549">
        <v>1900</v>
      </c>
      <c r="AQ81" s="550">
        <v>53500</v>
      </c>
      <c r="AR81" s="551">
        <v>3.5</v>
      </c>
      <c r="AS81" s="146">
        <v>1300</v>
      </c>
      <c r="AT81" s="541">
        <v>54600</v>
      </c>
      <c r="AU81" s="148">
        <v>2.4</v>
      </c>
    </row>
    <row r="82" spans="1:47" x14ac:dyDescent="0.25">
      <c r="B82" s="145" t="s">
        <v>6</v>
      </c>
      <c r="C82" s="146">
        <v>600</v>
      </c>
      <c r="D82" s="147">
        <v>55100</v>
      </c>
      <c r="E82" s="148">
        <v>1.1000000000000001</v>
      </c>
      <c r="F82" s="146">
        <v>1400</v>
      </c>
      <c r="G82" s="147">
        <v>58400</v>
      </c>
      <c r="H82" s="148">
        <v>2.4</v>
      </c>
      <c r="I82" s="146">
        <v>2100</v>
      </c>
      <c r="J82" s="147">
        <v>59200</v>
      </c>
      <c r="K82" s="148">
        <v>3.6</v>
      </c>
      <c r="L82" s="146">
        <v>2000</v>
      </c>
      <c r="M82" s="147">
        <v>56600</v>
      </c>
      <c r="N82" s="148">
        <v>3.5</v>
      </c>
      <c r="O82" s="146">
        <v>2000</v>
      </c>
      <c r="P82" s="147">
        <v>60000</v>
      </c>
      <c r="Q82" s="148">
        <v>3.4</v>
      </c>
      <c r="R82" s="146">
        <v>3300</v>
      </c>
      <c r="S82" s="147">
        <v>60500</v>
      </c>
      <c r="T82" s="148">
        <v>5.4</v>
      </c>
      <c r="U82" s="146">
        <v>1600</v>
      </c>
      <c r="V82" s="147">
        <v>58700</v>
      </c>
      <c r="W82" s="148">
        <v>2.7</v>
      </c>
      <c r="X82" s="146">
        <v>1200</v>
      </c>
      <c r="Y82" s="147">
        <v>57800</v>
      </c>
      <c r="Z82" s="148">
        <v>2</v>
      </c>
      <c r="AA82" s="146">
        <v>3400</v>
      </c>
      <c r="AB82" s="147">
        <v>58100</v>
      </c>
      <c r="AC82" s="148">
        <v>5.9</v>
      </c>
      <c r="AD82" s="146">
        <v>1900</v>
      </c>
      <c r="AE82" s="147">
        <v>55700</v>
      </c>
      <c r="AF82" s="148">
        <v>3.4</v>
      </c>
      <c r="AG82" s="146">
        <v>3100</v>
      </c>
      <c r="AH82" s="147">
        <v>59400</v>
      </c>
      <c r="AI82" s="148">
        <v>5.2</v>
      </c>
      <c r="AJ82" s="146">
        <v>1100</v>
      </c>
      <c r="AK82" s="147">
        <v>59900</v>
      </c>
      <c r="AL82" s="148">
        <v>1.8</v>
      </c>
      <c r="AM82" s="146">
        <v>2000</v>
      </c>
      <c r="AN82" s="147">
        <v>61400</v>
      </c>
      <c r="AO82" s="148">
        <v>3.3</v>
      </c>
      <c r="AP82" s="549">
        <v>2100</v>
      </c>
      <c r="AQ82" s="550">
        <v>57200</v>
      </c>
      <c r="AR82" s="551">
        <v>3.7</v>
      </c>
      <c r="AS82" s="146" t="s">
        <v>118</v>
      </c>
      <c r="AT82" s="541">
        <v>60900</v>
      </c>
      <c r="AU82" s="243" t="s">
        <v>118</v>
      </c>
    </row>
    <row r="83" spans="1:47" x14ac:dyDescent="0.25">
      <c r="B83" s="145" t="s">
        <v>7</v>
      </c>
      <c r="C83" s="146">
        <v>2400</v>
      </c>
      <c r="D83" s="147">
        <v>46700</v>
      </c>
      <c r="E83" s="148">
        <v>5.0999999999999996</v>
      </c>
      <c r="F83" s="146">
        <v>1500</v>
      </c>
      <c r="G83" s="147">
        <v>46400</v>
      </c>
      <c r="H83" s="148">
        <v>3.2</v>
      </c>
      <c r="I83" s="146">
        <v>1700</v>
      </c>
      <c r="J83" s="147">
        <v>46100</v>
      </c>
      <c r="K83" s="148">
        <v>3.7</v>
      </c>
      <c r="L83" s="146">
        <v>2400</v>
      </c>
      <c r="M83" s="147">
        <v>45000</v>
      </c>
      <c r="N83" s="148">
        <v>5.4</v>
      </c>
      <c r="O83" s="146">
        <v>2500</v>
      </c>
      <c r="P83" s="147">
        <v>48200</v>
      </c>
      <c r="Q83" s="148">
        <v>5.2</v>
      </c>
      <c r="R83" s="146">
        <v>4100</v>
      </c>
      <c r="S83" s="147">
        <v>46900</v>
      </c>
      <c r="T83" s="148">
        <v>8.6999999999999993</v>
      </c>
      <c r="U83" s="146">
        <v>4000</v>
      </c>
      <c r="V83" s="147">
        <v>47900</v>
      </c>
      <c r="W83" s="148">
        <v>8.4</v>
      </c>
      <c r="X83" s="146">
        <v>2000</v>
      </c>
      <c r="Y83" s="147">
        <v>48200</v>
      </c>
      <c r="Z83" s="148">
        <v>4.2</v>
      </c>
      <c r="AA83" s="146">
        <v>3700</v>
      </c>
      <c r="AB83" s="147">
        <v>48300</v>
      </c>
      <c r="AC83" s="148">
        <v>7.7</v>
      </c>
      <c r="AD83" s="146">
        <v>3300</v>
      </c>
      <c r="AE83" s="147">
        <v>46800</v>
      </c>
      <c r="AF83" s="148">
        <v>7.1</v>
      </c>
      <c r="AG83" s="146">
        <v>2000</v>
      </c>
      <c r="AH83" s="147">
        <v>44400</v>
      </c>
      <c r="AI83" s="148">
        <v>4.5</v>
      </c>
      <c r="AJ83" s="146">
        <v>2900</v>
      </c>
      <c r="AK83" s="147">
        <v>45500</v>
      </c>
      <c r="AL83" s="148">
        <v>6.4</v>
      </c>
      <c r="AM83" s="146">
        <v>1700</v>
      </c>
      <c r="AN83" s="147">
        <v>43900</v>
      </c>
      <c r="AO83" s="148">
        <v>3.8</v>
      </c>
      <c r="AP83" s="549">
        <v>2100</v>
      </c>
      <c r="AQ83" s="550">
        <v>46800</v>
      </c>
      <c r="AR83" s="551">
        <v>4.4000000000000004</v>
      </c>
      <c r="AS83" s="146" t="s">
        <v>118</v>
      </c>
      <c r="AT83" s="541">
        <v>47300</v>
      </c>
      <c r="AU83" s="243" t="s">
        <v>118</v>
      </c>
    </row>
    <row r="84" spans="1:47" x14ac:dyDescent="0.25">
      <c r="B84" s="145"/>
      <c r="C84" s="146"/>
      <c r="D84" s="147"/>
      <c r="E84" s="148"/>
      <c r="F84" s="146"/>
      <c r="G84" s="147"/>
      <c r="H84" s="148"/>
      <c r="I84" s="146"/>
      <c r="J84" s="147"/>
      <c r="K84" s="148"/>
      <c r="L84" s="146"/>
      <c r="M84" s="147"/>
      <c r="N84" s="148"/>
      <c r="O84" s="146"/>
      <c r="P84" s="147"/>
      <c r="Q84" s="148"/>
      <c r="R84" s="146"/>
      <c r="S84" s="147"/>
      <c r="T84" s="148"/>
      <c r="U84" s="146"/>
      <c r="V84" s="147"/>
      <c r="W84" s="148"/>
      <c r="X84" s="146"/>
      <c r="Y84" s="147"/>
      <c r="Z84" s="148"/>
      <c r="AA84" s="146"/>
      <c r="AB84" s="147"/>
      <c r="AC84" s="148"/>
      <c r="AD84" s="146"/>
      <c r="AE84" s="147"/>
      <c r="AF84" s="148"/>
      <c r="AG84" s="146"/>
      <c r="AH84" s="147"/>
      <c r="AI84" s="148"/>
      <c r="AJ84" s="146"/>
      <c r="AK84" s="147"/>
      <c r="AL84" s="148"/>
      <c r="AM84" s="146"/>
      <c r="AN84" s="147"/>
      <c r="AO84" s="148"/>
      <c r="AP84" s="146"/>
      <c r="AQ84" s="541"/>
      <c r="AR84" s="148"/>
      <c r="AS84" s="557"/>
      <c r="AT84" s="558"/>
      <c r="AU84" s="559"/>
    </row>
    <row r="85" spans="1:47" s="162" customFormat="1" x14ac:dyDescent="0.25">
      <c r="A85" s="251"/>
      <c r="B85" s="244" t="s">
        <v>85</v>
      </c>
      <c r="C85" s="553">
        <f>SUM(C20:C83)</f>
        <v>220800</v>
      </c>
      <c r="D85" s="554">
        <f>SUM(D20:D83)</f>
        <v>4454600</v>
      </c>
      <c r="E85" s="552">
        <f>(C85/D85)*100</f>
        <v>4.9566739999102047</v>
      </c>
      <c r="F85" s="553">
        <f>SUM(F20:F83)</f>
        <v>226700</v>
      </c>
      <c r="G85" s="554">
        <f>SUM(G20:G83)</f>
        <v>4511100</v>
      </c>
      <c r="H85" s="552">
        <f>(F85/G85)*100</f>
        <v>5.0253818359158524</v>
      </c>
      <c r="I85" s="553">
        <f>SUM(I20:I83)</f>
        <v>250800</v>
      </c>
      <c r="J85" s="554">
        <f>SUM(J20:J83)</f>
        <v>4582600</v>
      </c>
      <c r="K85" s="552">
        <f>(I85/J85)*100</f>
        <v>5.4728756601056165</v>
      </c>
      <c r="L85" s="553">
        <f>SUM(L20:L83)</f>
        <v>258100</v>
      </c>
      <c r="M85" s="554">
        <f>SUM(M20:M83)</f>
        <v>4588200</v>
      </c>
      <c r="N85" s="552">
        <f>(L85/M85)*100</f>
        <v>5.6252996817924243</v>
      </c>
      <c r="O85" s="553">
        <f>SUM(O20:O83)</f>
        <v>308500</v>
      </c>
      <c r="P85" s="554">
        <f>SUM(P20:P83)</f>
        <v>4646000</v>
      </c>
      <c r="Q85" s="552">
        <f>(O85/P85)*100</f>
        <v>6.6401205337925093</v>
      </c>
      <c r="R85" s="553">
        <f>SUM(R20:R83)</f>
        <v>401800</v>
      </c>
      <c r="S85" s="554">
        <f>SUM(S20:S83)</f>
        <v>4651600</v>
      </c>
      <c r="T85" s="552">
        <f>(R85/S85)*100</f>
        <v>8.6378880385243786</v>
      </c>
      <c r="U85" s="553">
        <f>SUM(U20:U83)</f>
        <v>393600</v>
      </c>
      <c r="V85" s="554">
        <f>SUM(V20:V83)</f>
        <v>4603100</v>
      </c>
      <c r="W85" s="552">
        <f>(U85/V85)*100</f>
        <v>8.5507592709261147</v>
      </c>
      <c r="X85" s="553">
        <f>SUM(X20:X83)</f>
        <v>425500</v>
      </c>
      <c r="Y85" s="554">
        <f>SUM(Y20:Y83)</f>
        <v>4631800</v>
      </c>
      <c r="Z85" s="552">
        <f>(X85/Y85)*100</f>
        <v>9.1864933719072503</v>
      </c>
      <c r="AA85" s="553">
        <f>SUM(AA20:AA83)</f>
        <v>405100</v>
      </c>
      <c r="AB85" s="554">
        <f>SUM(AB20:AB83)</f>
        <v>4662000</v>
      </c>
      <c r="AC85" s="552">
        <f>(AA85/AB85)*100</f>
        <v>8.6894036894036901</v>
      </c>
      <c r="AD85" s="553">
        <f>SUM(AD20:AD83)</f>
        <v>388300</v>
      </c>
      <c r="AE85" s="554">
        <f>SUM(AE20:AE83)</f>
        <v>4685900</v>
      </c>
      <c r="AF85" s="552">
        <f>(AD85/AE85)*100</f>
        <v>8.2865618130988707</v>
      </c>
      <c r="AG85" s="553">
        <f>SUM(AG20:AG83)</f>
        <v>302800</v>
      </c>
      <c r="AH85" s="554">
        <f>SUM(AH20:AH83)</f>
        <v>4693400</v>
      </c>
      <c r="AI85" s="552">
        <f>(AG85/AH85)*100</f>
        <v>6.4516129032258061</v>
      </c>
      <c r="AJ85" s="553">
        <f>SUM(AJ20:AJ83)</f>
        <v>259500</v>
      </c>
      <c r="AK85" s="554">
        <f>SUM(AK20:AK83)</f>
        <v>4698500</v>
      </c>
      <c r="AL85" s="552">
        <f>(AJ85/AK85)*100</f>
        <v>5.5230392678514422</v>
      </c>
      <c r="AM85" s="553">
        <f>SUM(AM20:AM83)</f>
        <v>239200</v>
      </c>
      <c r="AN85" s="554">
        <f>SUM(AN20:AN83)</f>
        <v>4729000</v>
      </c>
      <c r="AO85" s="552">
        <f>(AM85/AN85)*100</f>
        <v>5.0581518291393524</v>
      </c>
      <c r="AP85" s="553">
        <f>SUM(AP20:AP83)</f>
        <v>231000</v>
      </c>
      <c r="AQ85" s="556">
        <f>SUM(AQ20:AQ83)</f>
        <v>4811300</v>
      </c>
      <c r="AR85" s="552">
        <f>(AP85/AQ85)*100</f>
        <v>4.8011971816349011</v>
      </c>
      <c r="AS85" s="553">
        <f>SUM(AS20:AS83)</f>
        <v>218000</v>
      </c>
      <c r="AT85" s="556">
        <f>SUM(AT20:AT83)</f>
        <v>4839300</v>
      </c>
      <c r="AU85" s="552">
        <f>(AS85/AT85)*100</f>
        <v>4.5047837497158678</v>
      </c>
    </row>
    <row r="86" spans="1:47" x14ac:dyDescent="0.25">
      <c r="B86" s="145" t="s">
        <v>90</v>
      </c>
      <c r="C86" s="146">
        <v>1166600</v>
      </c>
      <c r="D86" s="147">
        <v>24548800</v>
      </c>
      <c r="E86" s="148">
        <v>4.8</v>
      </c>
      <c r="F86" s="146">
        <v>1222300</v>
      </c>
      <c r="G86" s="147">
        <v>24877100</v>
      </c>
      <c r="H86" s="148">
        <v>4.9000000000000004</v>
      </c>
      <c r="I86" s="146">
        <v>1376800</v>
      </c>
      <c r="J86" s="147">
        <v>25207000</v>
      </c>
      <c r="K86" s="148">
        <v>5.5</v>
      </c>
      <c r="L86" s="146">
        <v>1344500</v>
      </c>
      <c r="M86" s="147">
        <v>25395900</v>
      </c>
      <c r="N86" s="148">
        <v>5.3</v>
      </c>
      <c r="O86" s="146">
        <v>1506100</v>
      </c>
      <c r="P86" s="147">
        <v>25661400</v>
      </c>
      <c r="Q86" s="148">
        <v>5.9</v>
      </c>
      <c r="R86" s="146">
        <v>2022100</v>
      </c>
      <c r="S86" s="147">
        <v>25805100</v>
      </c>
      <c r="T86" s="148">
        <v>7.8</v>
      </c>
      <c r="U86" s="146">
        <v>1998800</v>
      </c>
      <c r="V86" s="147">
        <v>25780000</v>
      </c>
      <c r="W86" s="148">
        <v>7.8</v>
      </c>
      <c r="X86" s="146">
        <v>2114200</v>
      </c>
      <c r="Y86" s="147">
        <v>25953400</v>
      </c>
      <c r="Z86" s="148">
        <v>8.1</v>
      </c>
      <c r="AA86" s="146">
        <v>2100200</v>
      </c>
      <c r="AB86" s="147">
        <v>26154900</v>
      </c>
      <c r="AC86" s="148">
        <v>8</v>
      </c>
      <c r="AD86" s="146">
        <v>2014000</v>
      </c>
      <c r="AE86" s="147">
        <v>26346600</v>
      </c>
      <c r="AF86" s="148">
        <v>7.6</v>
      </c>
      <c r="AG86" s="146">
        <v>1681400</v>
      </c>
      <c r="AH86" s="147">
        <v>26460400</v>
      </c>
      <c r="AI86" s="148">
        <v>6.4</v>
      </c>
      <c r="AJ86" s="146">
        <v>1411200</v>
      </c>
      <c r="AK86" s="147">
        <v>26776800</v>
      </c>
      <c r="AL86" s="148">
        <v>5.3</v>
      </c>
      <c r="AM86" s="146">
        <v>1337300</v>
      </c>
      <c r="AN86" s="147">
        <v>26968900</v>
      </c>
      <c r="AO86" s="148">
        <v>5</v>
      </c>
      <c r="AP86" s="146">
        <v>1220400</v>
      </c>
      <c r="AQ86" s="541">
        <v>27229200</v>
      </c>
      <c r="AR86" s="148">
        <v>4.5</v>
      </c>
      <c r="AS86" s="146">
        <v>1159100</v>
      </c>
      <c r="AT86" s="541">
        <v>27328200</v>
      </c>
      <c r="AU86" s="148">
        <v>4.2</v>
      </c>
    </row>
    <row r="87" spans="1:47" ht="15.75" thickBot="1" x14ac:dyDescent="0.3">
      <c r="B87" s="245" t="s">
        <v>69</v>
      </c>
      <c r="C87" s="246">
        <v>1407000</v>
      </c>
      <c r="D87" s="247">
        <v>29185200</v>
      </c>
      <c r="E87" s="248">
        <v>4.8</v>
      </c>
      <c r="F87" s="246">
        <v>1465000</v>
      </c>
      <c r="G87" s="247">
        <v>29570600</v>
      </c>
      <c r="H87" s="248">
        <v>5</v>
      </c>
      <c r="I87" s="246">
        <v>1623500</v>
      </c>
      <c r="J87" s="247">
        <v>29965100</v>
      </c>
      <c r="K87" s="248">
        <v>5.4</v>
      </c>
      <c r="L87" s="246">
        <v>1579700</v>
      </c>
      <c r="M87" s="247">
        <v>30207500</v>
      </c>
      <c r="N87" s="248">
        <v>5.2</v>
      </c>
      <c r="O87" s="246">
        <v>1757400</v>
      </c>
      <c r="P87" s="247">
        <v>30493100</v>
      </c>
      <c r="Q87" s="248">
        <v>5.8</v>
      </c>
      <c r="R87" s="246">
        <v>2378400</v>
      </c>
      <c r="S87" s="247">
        <v>30637600</v>
      </c>
      <c r="T87" s="248">
        <v>7.8</v>
      </c>
      <c r="U87" s="246">
        <v>2380600</v>
      </c>
      <c r="V87" s="247">
        <v>30626600</v>
      </c>
      <c r="W87" s="248">
        <v>7.8</v>
      </c>
      <c r="X87" s="246">
        <v>2515500</v>
      </c>
      <c r="Y87" s="247">
        <v>30839900</v>
      </c>
      <c r="Z87" s="248">
        <v>8.1999999999999993</v>
      </c>
      <c r="AA87" s="246">
        <v>2495800</v>
      </c>
      <c r="AB87" s="247">
        <v>31031900</v>
      </c>
      <c r="AC87" s="248">
        <v>8</v>
      </c>
      <c r="AD87" s="246">
        <v>2400600</v>
      </c>
      <c r="AE87" s="247">
        <v>31248000</v>
      </c>
      <c r="AF87" s="248">
        <v>7.7</v>
      </c>
      <c r="AG87" s="246">
        <v>2002700</v>
      </c>
      <c r="AH87" s="247">
        <v>31372900</v>
      </c>
      <c r="AI87" s="248">
        <v>6.4</v>
      </c>
      <c r="AJ87" s="246">
        <v>1708800</v>
      </c>
      <c r="AK87" s="247">
        <v>31713800</v>
      </c>
      <c r="AL87" s="248">
        <v>5.4</v>
      </c>
      <c r="AM87" s="246">
        <v>1588000</v>
      </c>
      <c r="AN87" s="247">
        <v>31875900</v>
      </c>
      <c r="AO87" s="248">
        <v>5</v>
      </c>
      <c r="AP87" s="246">
        <v>1438600</v>
      </c>
      <c r="AQ87" s="247">
        <v>32190900</v>
      </c>
      <c r="AR87" s="248">
        <v>4.5</v>
      </c>
      <c r="AS87" s="246">
        <v>1374600</v>
      </c>
      <c r="AT87" s="247">
        <v>32308100</v>
      </c>
      <c r="AU87" s="248">
        <v>4.3</v>
      </c>
    </row>
    <row r="88" spans="1:47" x14ac:dyDescent="0.25">
      <c r="B88" s="384" t="s">
        <v>70</v>
      </c>
      <c r="C88" s="566">
        <v>36100</v>
      </c>
      <c r="D88" s="560">
        <v>503200</v>
      </c>
      <c r="E88" s="567">
        <v>7.2</v>
      </c>
      <c r="F88" s="566">
        <v>28500</v>
      </c>
      <c r="G88" s="560">
        <v>505900</v>
      </c>
      <c r="H88" s="567">
        <v>5.6</v>
      </c>
      <c r="I88" s="566">
        <v>32400</v>
      </c>
      <c r="J88" s="560">
        <v>500700</v>
      </c>
      <c r="K88" s="567">
        <v>6.5</v>
      </c>
      <c r="L88" s="560">
        <v>37300</v>
      </c>
      <c r="M88" s="560">
        <v>510300</v>
      </c>
      <c r="N88" s="561">
        <v>7.3</v>
      </c>
      <c r="O88" s="566">
        <v>50800</v>
      </c>
      <c r="P88" s="560">
        <v>511800</v>
      </c>
      <c r="Q88" s="567">
        <v>9.9</v>
      </c>
      <c r="R88" s="566">
        <v>68200</v>
      </c>
      <c r="S88" s="560">
        <v>518200</v>
      </c>
      <c r="T88" s="567">
        <v>13.2</v>
      </c>
      <c r="U88" s="566">
        <v>62700</v>
      </c>
      <c r="V88" s="560">
        <v>510300</v>
      </c>
      <c r="W88" s="567">
        <v>12.3</v>
      </c>
      <c r="X88" s="566">
        <v>57600</v>
      </c>
      <c r="Y88" s="560">
        <v>524600</v>
      </c>
      <c r="Z88" s="567">
        <v>11</v>
      </c>
      <c r="AA88" s="560">
        <v>59700</v>
      </c>
      <c r="AB88" s="560">
        <v>532700</v>
      </c>
      <c r="AC88" s="561">
        <v>11.2</v>
      </c>
      <c r="AD88" s="566">
        <v>59800</v>
      </c>
      <c r="AE88" s="560">
        <v>525100</v>
      </c>
      <c r="AF88" s="567">
        <v>11.4</v>
      </c>
      <c r="AG88" s="566">
        <v>50300</v>
      </c>
      <c r="AH88" s="560">
        <v>526900</v>
      </c>
      <c r="AI88" s="567">
        <v>9.6</v>
      </c>
      <c r="AJ88" s="566">
        <v>46400</v>
      </c>
      <c r="AK88" s="560">
        <v>524100</v>
      </c>
      <c r="AL88" s="567">
        <v>8.9</v>
      </c>
      <c r="AM88" s="566">
        <v>37800</v>
      </c>
      <c r="AN88" s="560">
        <v>506300</v>
      </c>
      <c r="AO88" s="567">
        <v>7.5</v>
      </c>
      <c r="AP88" s="566">
        <v>36600</v>
      </c>
      <c r="AQ88" s="560">
        <v>531400</v>
      </c>
      <c r="AR88" s="567">
        <v>6.9</v>
      </c>
      <c r="AS88" s="566">
        <v>32800</v>
      </c>
      <c r="AT88" s="560">
        <v>533400</v>
      </c>
      <c r="AU88" s="567">
        <v>6.1</v>
      </c>
    </row>
    <row r="89" spans="1:47" x14ac:dyDescent="0.25">
      <c r="B89" s="385" t="s">
        <v>71</v>
      </c>
      <c r="C89" s="146">
        <v>14700</v>
      </c>
      <c r="D89" s="541">
        <v>402400</v>
      </c>
      <c r="E89" s="148">
        <v>3.7</v>
      </c>
      <c r="F89" s="146">
        <v>19100</v>
      </c>
      <c r="G89" s="541">
        <v>413000</v>
      </c>
      <c r="H89" s="148">
        <v>4.5999999999999996</v>
      </c>
      <c r="I89" s="146">
        <v>20800</v>
      </c>
      <c r="J89" s="541">
        <v>419200</v>
      </c>
      <c r="K89" s="148">
        <v>5</v>
      </c>
      <c r="L89" s="541">
        <v>22700</v>
      </c>
      <c r="M89" s="541">
        <v>428300</v>
      </c>
      <c r="N89" s="546">
        <v>5.3</v>
      </c>
      <c r="O89" s="146">
        <v>24200</v>
      </c>
      <c r="P89" s="541">
        <v>425800</v>
      </c>
      <c r="Q89" s="148">
        <v>5.7</v>
      </c>
      <c r="R89" s="146">
        <v>34400</v>
      </c>
      <c r="S89" s="541">
        <v>422700</v>
      </c>
      <c r="T89" s="148">
        <v>8.1</v>
      </c>
      <c r="U89" s="146">
        <v>29600</v>
      </c>
      <c r="V89" s="541">
        <v>413400</v>
      </c>
      <c r="W89" s="148">
        <v>7.2</v>
      </c>
      <c r="X89" s="146">
        <v>35700</v>
      </c>
      <c r="Y89" s="541">
        <v>415400</v>
      </c>
      <c r="Z89" s="148">
        <v>8.6</v>
      </c>
      <c r="AA89" s="541">
        <v>29900</v>
      </c>
      <c r="AB89" s="541">
        <v>426500</v>
      </c>
      <c r="AC89" s="546">
        <v>7</v>
      </c>
      <c r="AD89" s="146">
        <v>26400</v>
      </c>
      <c r="AE89" s="541">
        <v>427800</v>
      </c>
      <c r="AF89" s="148">
        <v>6.2</v>
      </c>
      <c r="AG89" s="146">
        <v>19300</v>
      </c>
      <c r="AH89" s="541">
        <v>420800</v>
      </c>
      <c r="AI89" s="148">
        <v>4.5999999999999996</v>
      </c>
      <c r="AJ89" s="146">
        <v>12700</v>
      </c>
      <c r="AK89" s="541">
        <v>424800</v>
      </c>
      <c r="AL89" s="148">
        <v>3</v>
      </c>
      <c r="AM89" s="146">
        <v>16100</v>
      </c>
      <c r="AN89" s="541">
        <v>431000</v>
      </c>
      <c r="AO89" s="148">
        <v>3.7</v>
      </c>
      <c r="AP89" s="146">
        <v>16500</v>
      </c>
      <c r="AQ89" s="541">
        <v>456700</v>
      </c>
      <c r="AR89" s="148">
        <v>3.6</v>
      </c>
      <c r="AS89" s="146">
        <v>15400</v>
      </c>
      <c r="AT89" s="541">
        <v>465100</v>
      </c>
      <c r="AU89" s="148">
        <v>3.3</v>
      </c>
    </row>
    <row r="90" spans="1:47" x14ac:dyDescent="0.25">
      <c r="B90" s="385" t="s">
        <v>72</v>
      </c>
      <c r="C90" s="146">
        <v>47800</v>
      </c>
      <c r="D90" s="541">
        <v>979800</v>
      </c>
      <c r="E90" s="148">
        <v>4.9000000000000004</v>
      </c>
      <c r="F90" s="146">
        <v>50900</v>
      </c>
      <c r="G90" s="541">
        <v>997300</v>
      </c>
      <c r="H90" s="148">
        <v>5.0999999999999996</v>
      </c>
      <c r="I90" s="146">
        <v>56500</v>
      </c>
      <c r="J90" s="541">
        <v>1010300</v>
      </c>
      <c r="K90" s="148">
        <v>5.6</v>
      </c>
      <c r="L90" s="541">
        <v>55900</v>
      </c>
      <c r="M90" s="541">
        <v>1005900</v>
      </c>
      <c r="N90" s="546">
        <v>5.6</v>
      </c>
      <c r="O90" s="146">
        <v>58400</v>
      </c>
      <c r="P90" s="541">
        <v>1030700</v>
      </c>
      <c r="Q90" s="148">
        <v>5.7</v>
      </c>
      <c r="R90" s="146">
        <v>79600</v>
      </c>
      <c r="S90" s="541">
        <v>1031300</v>
      </c>
      <c r="T90" s="148">
        <v>7.7</v>
      </c>
      <c r="U90" s="146">
        <v>85400</v>
      </c>
      <c r="V90" s="541">
        <v>1021000</v>
      </c>
      <c r="W90" s="148">
        <v>8.4</v>
      </c>
      <c r="X90" s="146">
        <v>95900</v>
      </c>
      <c r="Y90" s="541">
        <v>1026000</v>
      </c>
      <c r="Z90" s="148">
        <v>9.3000000000000007</v>
      </c>
      <c r="AA90" s="541">
        <v>91100</v>
      </c>
      <c r="AB90" s="541">
        <v>1039500</v>
      </c>
      <c r="AC90" s="546">
        <v>8.8000000000000007</v>
      </c>
      <c r="AD90" s="146">
        <v>71200</v>
      </c>
      <c r="AE90" s="541">
        <v>1021900</v>
      </c>
      <c r="AF90" s="148">
        <v>7</v>
      </c>
      <c r="AG90" s="146">
        <v>70000</v>
      </c>
      <c r="AH90" s="541">
        <v>1041800</v>
      </c>
      <c r="AI90" s="148">
        <v>6.7</v>
      </c>
      <c r="AJ90" s="146">
        <v>51400</v>
      </c>
      <c r="AK90" s="541">
        <v>1040300</v>
      </c>
      <c r="AL90" s="148">
        <v>4.9000000000000004</v>
      </c>
      <c r="AM90" s="146">
        <v>45900</v>
      </c>
      <c r="AN90" s="541">
        <v>1061700</v>
      </c>
      <c r="AO90" s="148">
        <v>4.3</v>
      </c>
      <c r="AP90" s="146">
        <v>43600</v>
      </c>
      <c r="AQ90" s="541">
        <v>1044600</v>
      </c>
      <c r="AR90" s="148">
        <v>4.2</v>
      </c>
      <c r="AS90" s="146">
        <v>48000</v>
      </c>
      <c r="AT90" s="541">
        <v>1053500</v>
      </c>
      <c r="AU90" s="148">
        <v>4.5999999999999996</v>
      </c>
    </row>
    <row r="91" spans="1:47" x14ac:dyDescent="0.25">
      <c r="B91" s="385" t="s">
        <v>73</v>
      </c>
      <c r="C91" s="146">
        <v>57400</v>
      </c>
      <c r="D91" s="541">
        <v>867700</v>
      </c>
      <c r="E91" s="148">
        <v>6.6</v>
      </c>
      <c r="F91" s="146">
        <v>56700</v>
      </c>
      <c r="G91" s="541">
        <v>864900</v>
      </c>
      <c r="H91" s="148">
        <v>6.6</v>
      </c>
      <c r="I91" s="146">
        <v>60400</v>
      </c>
      <c r="J91" s="541">
        <v>881400</v>
      </c>
      <c r="K91" s="148">
        <v>6.9</v>
      </c>
      <c r="L91" s="541">
        <v>58700</v>
      </c>
      <c r="M91" s="541">
        <v>874900</v>
      </c>
      <c r="N91" s="546">
        <v>6.7</v>
      </c>
      <c r="O91" s="146">
        <v>74200</v>
      </c>
      <c r="P91" s="541">
        <v>886600</v>
      </c>
      <c r="Q91" s="148">
        <v>8.4</v>
      </c>
      <c r="R91" s="146">
        <v>96700</v>
      </c>
      <c r="S91" s="541">
        <v>885700</v>
      </c>
      <c r="T91" s="148">
        <v>10.9</v>
      </c>
      <c r="U91" s="146">
        <v>93000</v>
      </c>
      <c r="V91" s="541">
        <v>888000</v>
      </c>
      <c r="W91" s="148">
        <v>10.5</v>
      </c>
      <c r="X91" s="146">
        <v>95400</v>
      </c>
      <c r="Y91" s="541">
        <v>885400</v>
      </c>
      <c r="Z91" s="148">
        <v>10.8</v>
      </c>
      <c r="AA91" s="541">
        <v>92900</v>
      </c>
      <c r="AB91" s="541">
        <v>886400</v>
      </c>
      <c r="AC91" s="546">
        <v>10.5</v>
      </c>
      <c r="AD91" s="146">
        <v>96000</v>
      </c>
      <c r="AE91" s="541">
        <v>910100</v>
      </c>
      <c r="AF91" s="148">
        <v>10.6</v>
      </c>
      <c r="AG91" s="146">
        <v>79200</v>
      </c>
      <c r="AH91" s="541">
        <v>914900</v>
      </c>
      <c r="AI91" s="148">
        <v>8.6999999999999993</v>
      </c>
      <c r="AJ91" s="146">
        <v>63500</v>
      </c>
      <c r="AK91" s="541">
        <v>903600</v>
      </c>
      <c r="AL91" s="148">
        <v>7</v>
      </c>
      <c r="AM91" s="146">
        <v>63200</v>
      </c>
      <c r="AN91" s="541">
        <v>924500</v>
      </c>
      <c r="AO91" s="148">
        <v>6.8</v>
      </c>
      <c r="AP91" s="146">
        <v>58400</v>
      </c>
      <c r="AQ91" s="541">
        <v>948200</v>
      </c>
      <c r="AR91" s="148">
        <v>6.2</v>
      </c>
      <c r="AS91" s="146">
        <v>57100</v>
      </c>
      <c r="AT91" s="541">
        <v>951300</v>
      </c>
      <c r="AU91" s="148">
        <v>6</v>
      </c>
    </row>
    <row r="92" spans="1:47" x14ac:dyDescent="0.25">
      <c r="B92" s="385" t="s">
        <v>74</v>
      </c>
      <c r="C92" s="146">
        <v>20800</v>
      </c>
      <c r="D92" s="541">
        <v>466500</v>
      </c>
      <c r="E92" s="148">
        <v>4.5</v>
      </c>
      <c r="F92" s="146">
        <v>20600</v>
      </c>
      <c r="G92" s="541">
        <v>473700</v>
      </c>
      <c r="H92" s="148">
        <v>4.3</v>
      </c>
      <c r="I92" s="146">
        <v>25000</v>
      </c>
      <c r="J92" s="541">
        <v>490800</v>
      </c>
      <c r="K92" s="148">
        <v>5.0999999999999996</v>
      </c>
      <c r="L92" s="541">
        <v>27400</v>
      </c>
      <c r="M92" s="541">
        <v>495000</v>
      </c>
      <c r="N92" s="546">
        <v>5.5</v>
      </c>
      <c r="O92" s="146">
        <v>31200</v>
      </c>
      <c r="P92" s="541">
        <v>501300</v>
      </c>
      <c r="Q92" s="148">
        <v>6.2</v>
      </c>
      <c r="R92" s="146">
        <v>37200</v>
      </c>
      <c r="S92" s="541">
        <v>500400</v>
      </c>
      <c r="T92" s="148">
        <v>7.4</v>
      </c>
      <c r="U92" s="146">
        <v>35100</v>
      </c>
      <c r="V92" s="541">
        <v>502800</v>
      </c>
      <c r="W92" s="148">
        <v>7</v>
      </c>
      <c r="X92" s="146">
        <v>37800</v>
      </c>
      <c r="Y92" s="541">
        <v>501000</v>
      </c>
      <c r="Z92" s="148">
        <v>7.5</v>
      </c>
      <c r="AA92" s="541">
        <v>43600</v>
      </c>
      <c r="AB92" s="541">
        <v>494500</v>
      </c>
      <c r="AC92" s="546">
        <v>8.8000000000000007</v>
      </c>
      <c r="AD92" s="146">
        <v>38900</v>
      </c>
      <c r="AE92" s="541">
        <v>503800</v>
      </c>
      <c r="AF92" s="148">
        <v>7.7</v>
      </c>
      <c r="AG92" s="146">
        <v>26100</v>
      </c>
      <c r="AH92" s="541">
        <v>499000</v>
      </c>
      <c r="AI92" s="148">
        <v>5.2</v>
      </c>
      <c r="AJ92" s="146">
        <v>28900</v>
      </c>
      <c r="AK92" s="541">
        <v>498000</v>
      </c>
      <c r="AL92" s="148">
        <v>5.8</v>
      </c>
      <c r="AM92" s="146">
        <v>23000</v>
      </c>
      <c r="AN92" s="541">
        <v>490500</v>
      </c>
      <c r="AO92" s="148">
        <v>4.7</v>
      </c>
      <c r="AP92" s="146">
        <v>24100</v>
      </c>
      <c r="AQ92" s="541">
        <v>501700</v>
      </c>
      <c r="AR92" s="148">
        <v>4.8</v>
      </c>
      <c r="AS92" s="146">
        <v>26900</v>
      </c>
      <c r="AT92" s="541">
        <v>505000</v>
      </c>
      <c r="AU92" s="148">
        <v>5.3</v>
      </c>
    </row>
    <row r="93" spans="1:47" x14ac:dyDescent="0.25">
      <c r="B93" s="385" t="s">
        <v>75</v>
      </c>
      <c r="C93" s="146">
        <v>19200</v>
      </c>
      <c r="D93" s="541">
        <v>457300</v>
      </c>
      <c r="E93" s="148">
        <v>4.2</v>
      </c>
      <c r="F93" s="146">
        <v>23400</v>
      </c>
      <c r="G93" s="541">
        <v>470300</v>
      </c>
      <c r="H93" s="148">
        <v>5</v>
      </c>
      <c r="I93" s="146">
        <v>26300</v>
      </c>
      <c r="J93" s="541">
        <v>487200</v>
      </c>
      <c r="K93" s="148">
        <v>5.4</v>
      </c>
      <c r="L93" s="541">
        <v>24400</v>
      </c>
      <c r="M93" s="541">
        <v>482500</v>
      </c>
      <c r="N93" s="546">
        <v>5.0999999999999996</v>
      </c>
      <c r="O93" s="146">
        <v>35500</v>
      </c>
      <c r="P93" s="541">
        <v>487100</v>
      </c>
      <c r="Q93" s="148">
        <v>7.3</v>
      </c>
      <c r="R93" s="146">
        <v>35400</v>
      </c>
      <c r="S93" s="541">
        <v>482800</v>
      </c>
      <c r="T93" s="148">
        <v>7.3</v>
      </c>
      <c r="U93" s="146">
        <v>38200</v>
      </c>
      <c r="V93" s="541">
        <v>471000</v>
      </c>
      <c r="W93" s="148">
        <v>8.1</v>
      </c>
      <c r="X93" s="146">
        <v>43100</v>
      </c>
      <c r="Y93" s="541">
        <v>483500</v>
      </c>
      <c r="Z93" s="148">
        <v>8.9</v>
      </c>
      <c r="AA93" s="541">
        <v>39100</v>
      </c>
      <c r="AB93" s="541">
        <v>486700</v>
      </c>
      <c r="AC93" s="546">
        <v>8</v>
      </c>
      <c r="AD93" s="146">
        <v>45900</v>
      </c>
      <c r="AE93" s="541">
        <v>488300</v>
      </c>
      <c r="AF93" s="148">
        <v>9.4</v>
      </c>
      <c r="AG93" s="146">
        <v>26500</v>
      </c>
      <c r="AH93" s="541">
        <v>489700</v>
      </c>
      <c r="AI93" s="148">
        <v>5.4</v>
      </c>
      <c r="AJ93" s="146">
        <v>25500</v>
      </c>
      <c r="AK93" s="541">
        <v>491500</v>
      </c>
      <c r="AL93" s="148">
        <v>5.2</v>
      </c>
      <c r="AM93" s="146">
        <v>22500</v>
      </c>
      <c r="AN93" s="541">
        <v>489800</v>
      </c>
      <c r="AO93" s="148">
        <v>4.5999999999999996</v>
      </c>
      <c r="AP93" s="146">
        <v>24300</v>
      </c>
      <c r="AQ93" s="541">
        <v>508000</v>
      </c>
      <c r="AR93" s="148">
        <v>4.8</v>
      </c>
      <c r="AS93" s="146">
        <v>25100</v>
      </c>
      <c r="AT93" s="541">
        <v>505600</v>
      </c>
      <c r="AU93" s="148">
        <v>5</v>
      </c>
    </row>
    <row r="94" spans="1:47" x14ac:dyDescent="0.25">
      <c r="B94" s="385" t="s">
        <v>76</v>
      </c>
      <c r="C94" s="146">
        <v>19300</v>
      </c>
      <c r="D94" s="541">
        <v>520100</v>
      </c>
      <c r="E94" s="148">
        <v>3.7</v>
      </c>
      <c r="F94" s="146">
        <v>19800</v>
      </c>
      <c r="G94" s="541">
        <v>520300</v>
      </c>
      <c r="H94" s="148">
        <v>3.8</v>
      </c>
      <c r="I94" s="146">
        <v>20100</v>
      </c>
      <c r="J94" s="541">
        <v>527600</v>
      </c>
      <c r="K94" s="148">
        <v>3.8</v>
      </c>
      <c r="L94" s="541">
        <v>26300</v>
      </c>
      <c r="M94" s="541">
        <v>530800</v>
      </c>
      <c r="N94" s="546">
        <v>5</v>
      </c>
      <c r="O94" s="146">
        <v>27500</v>
      </c>
      <c r="P94" s="541">
        <v>540200</v>
      </c>
      <c r="Q94" s="148">
        <v>5.0999999999999996</v>
      </c>
      <c r="R94" s="146">
        <v>42400</v>
      </c>
      <c r="S94" s="541">
        <v>542800</v>
      </c>
      <c r="T94" s="148">
        <v>7.8</v>
      </c>
      <c r="U94" s="146">
        <v>39500</v>
      </c>
      <c r="V94" s="541">
        <v>529600</v>
      </c>
      <c r="W94" s="148">
        <v>7.4</v>
      </c>
      <c r="X94" s="146">
        <v>46400</v>
      </c>
      <c r="Y94" s="541">
        <v>532800</v>
      </c>
      <c r="Z94" s="148">
        <v>8.6999999999999993</v>
      </c>
      <c r="AA94" s="541">
        <v>34200</v>
      </c>
      <c r="AB94" s="541">
        <v>528500</v>
      </c>
      <c r="AC94" s="546">
        <v>6.5</v>
      </c>
      <c r="AD94" s="146">
        <v>29700</v>
      </c>
      <c r="AE94" s="541">
        <v>531900</v>
      </c>
      <c r="AF94" s="148">
        <v>5.6</v>
      </c>
      <c r="AG94" s="146">
        <v>29200</v>
      </c>
      <c r="AH94" s="541">
        <v>524700</v>
      </c>
      <c r="AI94" s="148">
        <v>5.6</v>
      </c>
      <c r="AJ94" s="146">
        <v>27300</v>
      </c>
      <c r="AK94" s="541">
        <v>542600</v>
      </c>
      <c r="AL94" s="148">
        <v>5</v>
      </c>
      <c r="AM94" s="146">
        <v>23800</v>
      </c>
      <c r="AN94" s="541">
        <v>550800</v>
      </c>
      <c r="AO94" s="148">
        <v>4.3</v>
      </c>
      <c r="AP94" s="146">
        <v>24900</v>
      </c>
      <c r="AQ94" s="541">
        <v>557100</v>
      </c>
      <c r="AR94" s="148">
        <v>4.5</v>
      </c>
      <c r="AS94" s="146">
        <v>21700</v>
      </c>
      <c r="AT94" s="541">
        <v>544900</v>
      </c>
      <c r="AU94" s="148">
        <v>4</v>
      </c>
    </row>
    <row r="95" spans="1:47" x14ac:dyDescent="0.25">
      <c r="B95" s="385" t="s">
        <v>77</v>
      </c>
      <c r="C95" s="146">
        <v>9900</v>
      </c>
      <c r="D95" s="541">
        <v>307900</v>
      </c>
      <c r="E95" s="148">
        <v>3.2</v>
      </c>
      <c r="F95" s="146">
        <v>11600</v>
      </c>
      <c r="G95" s="541">
        <v>312300</v>
      </c>
      <c r="H95" s="148">
        <v>3.7</v>
      </c>
      <c r="I95" s="146">
        <v>14200</v>
      </c>
      <c r="J95" s="541">
        <v>314100</v>
      </c>
      <c r="K95" s="148">
        <v>4.5</v>
      </c>
      <c r="L95" s="541">
        <v>13100</v>
      </c>
      <c r="M95" s="541">
        <v>311500</v>
      </c>
      <c r="N95" s="546">
        <v>4.2</v>
      </c>
      <c r="O95" s="146">
        <v>13100</v>
      </c>
      <c r="P95" s="541">
        <v>315700</v>
      </c>
      <c r="Q95" s="148">
        <v>4.2</v>
      </c>
      <c r="R95" s="146">
        <v>21200</v>
      </c>
      <c r="S95" s="541">
        <v>318700</v>
      </c>
      <c r="T95" s="148">
        <v>6.7</v>
      </c>
      <c r="U95" s="146">
        <v>18400</v>
      </c>
      <c r="V95" s="541">
        <v>316400</v>
      </c>
      <c r="W95" s="148">
        <v>5.8</v>
      </c>
      <c r="X95" s="146">
        <v>23700</v>
      </c>
      <c r="Y95" s="541">
        <v>316500</v>
      </c>
      <c r="Z95" s="148">
        <v>7.5</v>
      </c>
      <c r="AA95" s="541">
        <v>21700</v>
      </c>
      <c r="AB95" s="541">
        <v>314200</v>
      </c>
      <c r="AC95" s="546">
        <v>6.9</v>
      </c>
      <c r="AD95" s="146">
        <v>22000</v>
      </c>
      <c r="AE95" s="541">
        <v>322800</v>
      </c>
      <c r="AF95" s="148">
        <v>6.8</v>
      </c>
      <c r="AG95" s="146">
        <v>13800</v>
      </c>
      <c r="AH95" s="541">
        <v>318900</v>
      </c>
      <c r="AI95" s="148">
        <v>4.3</v>
      </c>
      <c r="AJ95" s="146">
        <v>14700</v>
      </c>
      <c r="AK95" s="541">
        <v>325700</v>
      </c>
      <c r="AL95" s="148">
        <v>4.5</v>
      </c>
      <c r="AM95" s="146">
        <v>13900</v>
      </c>
      <c r="AN95" s="541">
        <v>323800</v>
      </c>
      <c r="AO95" s="148">
        <v>4.3</v>
      </c>
      <c r="AP95" s="146">
        <v>13100</v>
      </c>
      <c r="AQ95" s="541">
        <v>324800</v>
      </c>
      <c r="AR95" s="148">
        <v>4</v>
      </c>
      <c r="AS95" s="146">
        <v>10100</v>
      </c>
      <c r="AT95" s="541">
        <v>329000</v>
      </c>
      <c r="AU95" s="148">
        <v>3.1</v>
      </c>
    </row>
    <row r="96" spans="1:47" x14ac:dyDescent="0.25">
      <c r="B96" s="385" t="s">
        <v>78</v>
      </c>
      <c r="C96" s="146">
        <v>9900</v>
      </c>
      <c r="D96" s="541">
        <v>271000</v>
      </c>
      <c r="E96" s="148">
        <v>3.7</v>
      </c>
      <c r="F96" s="146">
        <v>8000</v>
      </c>
      <c r="G96" s="541">
        <v>274500</v>
      </c>
      <c r="H96" s="148">
        <v>2.9</v>
      </c>
      <c r="I96" s="146">
        <v>8800</v>
      </c>
      <c r="J96" s="541">
        <v>284300</v>
      </c>
      <c r="K96" s="148">
        <v>3.1</v>
      </c>
      <c r="L96" s="541">
        <v>12100</v>
      </c>
      <c r="M96" s="541">
        <v>279000</v>
      </c>
      <c r="N96" s="546">
        <v>4.3</v>
      </c>
      <c r="O96" s="146">
        <v>12200</v>
      </c>
      <c r="P96" s="541">
        <v>281500</v>
      </c>
      <c r="Q96" s="148">
        <v>4.3</v>
      </c>
      <c r="R96" s="146">
        <v>15900</v>
      </c>
      <c r="S96" s="541">
        <v>284900</v>
      </c>
      <c r="T96" s="148">
        <v>5.6</v>
      </c>
      <c r="U96" s="146">
        <v>16000</v>
      </c>
      <c r="V96" s="541">
        <v>281000</v>
      </c>
      <c r="W96" s="148">
        <v>5.7</v>
      </c>
      <c r="X96" s="146">
        <v>14300</v>
      </c>
      <c r="Y96" s="541">
        <v>271400</v>
      </c>
      <c r="Z96" s="148">
        <v>5.3</v>
      </c>
      <c r="AA96" s="541">
        <v>15800</v>
      </c>
      <c r="AB96" s="541">
        <v>282400</v>
      </c>
      <c r="AC96" s="546">
        <v>5.6</v>
      </c>
      <c r="AD96" s="146">
        <v>13900</v>
      </c>
      <c r="AE96" s="541">
        <v>282900</v>
      </c>
      <c r="AF96" s="148">
        <v>4.9000000000000004</v>
      </c>
      <c r="AG96" s="146">
        <v>11900</v>
      </c>
      <c r="AH96" s="541">
        <v>285000</v>
      </c>
      <c r="AI96" s="148">
        <v>4.2</v>
      </c>
      <c r="AJ96" s="146">
        <v>10300</v>
      </c>
      <c r="AK96" s="541">
        <v>276500</v>
      </c>
      <c r="AL96" s="148">
        <v>3.7</v>
      </c>
      <c r="AM96" s="146">
        <v>10300</v>
      </c>
      <c r="AN96" s="541">
        <v>276100</v>
      </c>
      <c r="AO96" s="148">
        <v>3.7</v>
      </c>
      <c r="AP96" s="146">
        <v>10700</v>
      </c>
      <c r="AQ96" s="541">
        <v>280300</v>
      </c>
      <c r="AR96" s="148">
        <v>3.8</v>
      </c>
      <c r="AS96" s="146">
        <v>9400</v>
      </c>
      <c r="AT96" s="541">
        <v>285500</v>
      </c>
      <c r="AU96" s="148">
        <v>3.3</v>
      </c>
    </row>
    <row r="97" spans="2:47" ht="15.75" thickBot="1" x14ac:dyDescent="0.3">
      <c r="B97" s="386" t="s">
        <v>448</v>
      </c>
      <c r="C97" s="565">
        <f>SUM(C88:C96)</f>
        <v>235100</v>
      </c>
      <c r="D97" s="562">
        <f>SUM(D88:D96)</f>
        <v>4775900</v>
      </c>
      <c r="E97" s="564">
        <f>(C97/D97)*100</f>
        <v>4.922632383425114</v>
      </c>
      <c r="F97" s="565">
        <f>SUM(F88:F96)</f>
        <v>238600</v>
      </c>
      <c r="G97" s="562">
        <f>SUM(G88:G96)</f>
        <v>4832200</v>
      </c>
      <c r="H97" s="564">
        <f>(F97/G97)*100</f>
        <v>4.9377095318902366</v>
      </c>
      <c r="I97" s="565">
        <f>SUM(I88:I96)</f>
        <v>264500</v>
      </c>
      <c r="J97" s="562">
        <f>SUM(J88:J96)</f>
        <v>4915600</v>
      </c>
      <c r="K97" s="564">
        <f>(I97/J97)*100</f>
        <v>5.3808283831068433</v>
      </c>
      <c r="L97" s="562">
        <f>SUM(L88:L96)</f>
        <v>277900</v>
      </c>
      <c r="M97" s="562">
        <f>SUM(M88:M96)</f>
        <v>4918200</v>
      </c>
      <c r="N97" s="563">
        <f>(L97/M97)*100</f>
        <v>5.6504412183319097</v>
      </c>
      <c r="O97" s="565">
        <f>SUM(O88:O96)</f>
        <v>327100</v>
      </c>
      <c r="P97" s="562">
        <f>SUM(P88:P96)</f>
        <v>4980700</v>
      </c>
      <c r="Q97" s="564">
        <f>(O97/P97)*100</f>
        <v>6.5673499708876264</v>
      </c>
      <c r="R97" s="565">
        <f>SUM(R88:R96)</f>
        <v>431000</v>
      </c>
      <c r="S97" s="562">
        <f>SUM(S88:S96)</f>
        <v>4987500</v>
      </c>
      <c r="T97" s="564">
        <f>(R97/S97)*100</f>
        <v>8.6416040100250626</v>
      </c>
      <c r="U97" s="565">
        <f>SUM(U88:U96)</f>
        <v>417900</v>
      </c>
      <c r="V97" s="562">
        <f>SUM(V88:V96)</f>
        <v>4933500</v>
      </c>
      <c r="W97" s="564">
        <f>(U97/V97)*100</f>
        <v>8.4706597750076007</v>
      </c>
      <c r="X97" s="565">
        <f>SUM(X88:X96)</f>
        <v>449900</v>
      </c>
      <c r="Y97" s="562">
        <f>SUM(Y88:Y96)</f>
        <v>4956600</v>
      </c>
      <c r="Z97" s="564">
        <f>(X97/Y97)*100</f>
        <v>9.0767865068797171</v>
      </c>
      <c r="AA97" s="562">
        <f>SUM(AA88:AA96)</f>
        <v>428000</v>
      </c>
      <c r="AB97" s="562">
        <f>SUM(AB88:AB96)</f>
        <v>4991400</v>
      </c>
      <c r="AC97" s="563">
        <f>(AA97/AB97)*100</f>
        <v>8.5747485675361634</v>
      </c>
      <c r="AD97" s="565">
        <f>SUM(AD88:AD96)</f>
        <v>403800</v>
      </c>
      <c r="AE97" s="562">
        <f>SUM(AE88:AE96)</f>
        <v>5014600</v>
      </c>
      <c r="AF97" s="564">
        <f>(AD97/AE97)*100</f>
        <v>8.0524867387229282</v>
      </c>
      <c r="AG97" s="565">
        <f>SUM(AG88:AG96)</f>
        <v>326300</v>
      </c>
      <c r="AH97" s="562">
        <f>SUM(AH88:AH96)</f>
        <v>5021700</v>
      </c>
      <c r="AI97" s="564">
        <f>(AG97/AH97)*100</f>
        <v>6.4977995499532035</v>
      </c>
      <c r="AJ97" s="565">
        <f>SUM(AJ88:AJ96)</f>
        <v>280700</v>
      </c>
      <c r="AK97" s="562">
        <f>SUM(AK88:AK96)</f>
        <v>5027100</v>
      </c>
      <c r="AL97" s="564">
        <f>(AJ97/AK97)*100</f>
        <v>5.5837361500666383</v>
      </c>
      <c r="AM97" s="565">
        <f>SUM(AM88:AM96)</f>
        <v>256500</v>
      </c>
      <c r="AN97" s="562">
        <f>SUM(AN88:AN96)</f>
        <v>5054500</v>
      </c>
      <c r="AO97" s="564">
        <f>(AM97/AN97)*100</f>
        <v>5.0746859234345632</v>
      </c>
      <c r="AP97" s="565">
        <f>SUM(AP88:AP96)</f>
        <v>252200</v>
      </c>
      <c r="AQ97" s="562">
        <f>SUM(AQ88:AQ96)</f>
        <v>5152800</v>
      </c>
      <c r="AR97" s="564">
        <f>(AP97/AQ97)*100</f>
        <v>4.8944263313150129</v>
      </c>
      <c r="AS97" s="565">
        <f>SUM(AS88:AS96)</f>
        <v>246500</v>
      </c>
      <c r="AT97" s="562">
        <f>SUM(AT88:AT96)</f>
        <v>5173300</v>
      </c>
      <c r="AU97" s="564">
        <f>(AS97/AT97)*100</f>
        <v>4.7648502889838209</v>
      </c>
    </row>
    <row r="99" spans="2:47" x14ac:dyDescent="0.25">
      <c r="T99" s="133"/>
    </row>
  </sheetData>
  <mergeCells count="15">
    <mergeCell ref="R18:T18"/>
    <mergeCell ref="C18:E18"/>
    <mergeCell ref="F18:H18"/>
    <mergeCell ref="I18:K18"/>
    <mergeCell ref="L18:N18"/>
    <mergeCell ref="O18:Q18"/>
    <mergeCell ref="AS18:AU18"/>
    <mergeCell ref="AM18:AO18"/>
    <mergeCell ref="AP18:AR18"/>
    <mergeCell ref="U18:W18"/>
    <mergeCell ref="X18:Z18"/>
    <mergeCell ref="AA18:AC18"/>
    <mergeCell ref="AD18:AF18"/>
    <mergeCell ref="AG18:AI18"/>
    <mergeCell ref="AJ18:AL18"/>
  </mergeCells>
  <hyperlinks>
    <hyperlink ref="V1" location="Contents!A1" display="Table of Contents " xr:uid="{BC11DB79-15C9-423A-BA85-C3BCB0439EF2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FD041-26AD-4528-9E86-03DD29C8EA72}">
  <dimension ref="A1:Z84"/>
  <sheetViews>
    <sheetView zoomScale="70" zoomScaleNormal="70" workbookViewId="0">
      <selection activeCell="K1" sqref="K1"/>
    </sheetView>
  </sheetViews>
  <sheetFormatPr defaultRowHeight="15" x14ac:dyDescent="0.25"/>
  <cols>
    <col min="1" max="1" width="46" bestFit="1" customWidth="1"/>
    <col min="2" max="2" width="12.42578125" bestFit="1" customWidth="1"/>
    <col min="3" max="3" width="12.5703125" bestFit="1" customWidth="1"/>
    <col min="4" max="4" width="9.5703125" bestFit="1" customWidth="1"/>
    <col min="5" max="5" width="16.7109375" bestFit="1" customWidth="1"/>
    <col min="6" max="6" width="21.28515625" customWidth="1"/>
    <col min="7" max="7" width="21.85546875" bestFit="1" customWidth="1"/>
    <col min="8" max="8" width="12.5703125" bestFit="1" customWidth="1"/>
    <col min="9" max="9" width="9.5703125" bestFit="1" customWidth="1"/>
    <col min="10" max="10" width="12.42578125" bestFit="1" customWidth="1"/>
    <col min="11" max="11" width="14.85546875" bestFit="1" customWidth="1"/>
    <col min="13" max="13" width="14.85546875" bestFit="1" customWidth="1"/>
    <col min="14" max="14" width="12.42578125" bestFit="1" customWidth="1"/>
    <col min="15" max="15" width="14.85546875" bestFit="1" customWidth="1"/>
    <col min="16" max="16" width="9.5703125" bestFit="1" customWidth="1"/>
    <col min="18" max="19" width="14.85546875" bestFit="1" customWidth="1"/>
    <col min="22" max="22" width="14.85546875" bestFit="1" customWidth="1"/>
    <col min="23" max="23" width="12.42578125" bestFit="1" customWidth="1"/>
    <col min="24" max="24" width="14.85546875" bestFit="1" customWidth="1"/>
    <col min="25" max="25" width="10" bestFit="1" customWidth="1"/>
    <col min="28" max="28" width="14.85546875" bestFit="1" customWidth="1"/>
    <col min="32" max="32" width="14.85546875" bestFit="1" customWidth="1"/>
    <col min="33" max="33" width="10" bestFit="1" customWidth="1"/>
    <col min="34" max="34" width="12.42578125" bestFit="1" customWidth="1"/>
    <col min="35" max="35" width="14.85546875" bestFit="1" customWidth="1"/>
    <col min="36" max="36" width="10" bestFit="1" customWidth="1"/>
    <col min="37" max="37" width="17.85546875" customWidth="1"/>
    <col min="38" max="38" width="10" bestFit="1" customWidth="1"/>
  </cols>
  <sheetData>
    <row r="1" spans="1:15" s="725" customFormat="1" x14ac:dyDescent="0.25">
      <c r="K1" s="230" t="s">
        <v>876</v>
      </c>
    </row>
    <row r="2" spans="1:15" s="725" customFormat="1" x14ac:dyDescent="0.25">
      <c r="A2" s="3" t="s">
        <v>870</v>
      </c>
    </row>
    <row r="3" spans="1:15" s="725" customFormat="1" x14ac:dyDescent="0.25"/>
    <row r="4" spans="1:15" s="590" customFormat="1" ht="15.75" thickBot="1" x14ac:dyDescent="0.3"/>
    <row r="5" spans="1:15" s="590" customFormat="1" ht="15.75" thickBot="1" x14ac:dyDescent="0.3">
      <c r="B5" s="829" t="s">
        <v>671</v>
      </c>
      <c r="C5" s="830"/>
      <c r="D5" s="831"/>
      <c r="G5" s="829" t="s">
        <v>673</v>
      </c>
      <c r="H5" s="830"/>
      <c r="I5" s="831"/>
    </row>
    <row r="6" spans="1:15" s="590" customFormat="1" ht="26.25" thickBot="1" x14ac:dyDescent="0.3">
      <c r="B6" s="591" t="s">
        <v>109</v>
      </c>
      <c r="C6" s="592" t="s">
        <v>110</v>
      </c>
      <c r="D6" s="593" t="s">
        <v>111</v>
      </c>
      <c r="G6" s="594" t="s">
        <v>109</v>
      </c>
      <c r="H6" s="595" t="s">
        <v>110</v>
      </c>
      <c r="I6" s="596" t="s">
        <v>111</v>
      </c>
      <c r="K6" s="609" t="s">
        <v>674</v>
      </c>
      <c r="N6" s="667" t="s">
        <v>724</v>
      </c>
      <c r="O6" s="668">
        <f>G7-((H7*I20/100))</f>
        <v>-65725.200000000186</v>
      </c>
    </row>
    <row r="7" spans="1:15" s="590" customFormat="1" ht="30" x14ac:dyDescent="0.25">
      <c r="A7" s="597" t="s">
        <v>485</v>
      </c>
      <c r="B7" s="560">
        <v>4811300</v>
      </c>
      <c r="C7" s="560">
        <v>6278400</v>
      </c>
      <c r="D7" s="567">
        <f>B7/C7*100</f>
        <v>76.632581549439351</v>
      </c>
      <c r="F7" s="605" t="s">
        <v>485</v>
      </c>
      <c r="G7" s="560">
        <v>4839300</v>
      </c>
      <c r="H7" s="560">
        <v>6264400</v>
      </c>
      <c r="I7" s="567">
        <f>G7/H7*100</f>
        <v>77.250814124257701</v>
      </c>
      <c r="K7" s="610">
        <f>I7-D7</f>
        <v>0.61823257481835014</v>
      </c>
    </row>
    <row r="8" spans="1:15" s="590" customFormat="1" x14ac:dyDescent="0.25">
      <c r="A8" s="598" t="s">
        <v>70</v>
      </c>
      <c r="B8" s="541">
        <v>531400</v>
      </c>
      <c r="C8" s="541">
        <v>724300</v>
      </c>
      <c r="D8" s="148">
        <v>73.400000000000006</v>
      </c>
      <c r="F8" s="604" t="s">
        <v>70</v>
      </c>
      <c r="G8" s="541">
        <v>533400</v>
      </c>
      <c r="H8" s="541">
        <v>729000</v>
      </c>
      <c r="I8" s="148">
        <v>73.2</v>
      </c>
      <c r="K8" s="610">
        <f>I8-D8</f>
        <v>-0.20000000000000284</v>
      </c>
    </row>
    <row r="9" spans="1:15" s="590" customFormat="1" ht="38.25" customHeight="1" x14ac:dyDescent="0.25">
      <c r="A9" s="598" t="s">
        <v>71</v>
      </c>
      <c r="B9" s="541">
        <v>456700</v>
      </c>
      <c r="C9" s="541">
        <v>581200</v>
      </c>
      <c r="D9" s="148">
        <v>78.599999999999994</v>
      </c>
      <c r="F9" s="604" t="s">
        <v>71</v>
      </c>
      <c r="G9" s="541">
        <v>465100</v>
      </c>
      <c r="H9" s="541">
        <v>583900</v>
      </c>
      <c r="I9" s="148">
        <v>79.7</v>
      </c>
      <c r="K9" s="610">
        <f t="shared" ref="K9:K20" si="0">I9-D9</f>
        <v>1.1000000000000085</v>
      </c>
    </row>
    <row r="10" spans="1:15" s="590" customFormat="1" ht="38.25" x14ac:dyDescent="0.25">
      <c r="A10" s="598" t="s">
        <v>72</v>
      </c>
      <c r="B10" s="541">
        <v>1044600</v>
      </c>
      <c r="C10" s="541">
        <v>1369500</v>
      </c>
      <c r="D10" s="148">
        <v>76.3</v>
      </c>
      <c r="F10" s="604" t="s">
        <v>72</v>
      </c>
      <c r="G10" s="541">
        <v>1053500</v>
      </c>
      <c r="H10" s="541">
        <v>1366100</v>
      </c>
      <c r="I10" s="148">
        <v>77.099999999999994</v>
      </c>
      <c r="K10" s="610">
        <f t="shared" si="0"/>
        <v>0.79999999999999716</v>
      </c>
    </row>
    <row r="11" spans="1:15" s="590" customFormat="1" ht="25.5" x14ac:dyDescent="0.25">
      <c r="A11" s="598" t="s">
        <v>73</v>
      </c>
      <c r="B11" s="541">
        <v>948200</v>
      </c>
      <c r="C11" s="541">
        <v>1266300</v>
      </c>
      <c r="D11" s="148">
        <v>74.900000000000006</v>
      </c>
      <c r="F11" s="604" t="s">
        <v>73</v>
      </c>
      <c r="G11" s="541">
        <v>951300</v>
      </c>
      <c r="H11" s="541">
        <v>1260300</v>
      </c>
      <c r="I11" s="148">
        <v>75.5</v>
      </c>
      <c r="K11" s="610">
        <f t="shared" si="0"/>
        <v>0.59999999999999432</v>
      </c>
    </row>
    <row r="12" spans="1:15" s="590" customFormat="1" x14ac:dyDescent="0.25">
      <c r="A12" s="598" t="s">
        <v>74</v>
      </c>
      <c r="B12" s="541">
        <v>501700</v>
      </c>
      <c r="C12" s="541">
        <v>644000</v>
      </c>
      <c r="D12" s="148">
        <v>77.900000000000006</v>
      </c>
      <c r="F12" s="604" t="s">
        <v>74</v>
      </c>
      <c r="G12" s="541">
        <v>505000</v>
      </c>
      <c r="H12" s="541">
        <v>642000</v>
      </c>
      <c r="I12" s="148">
        <v>78.7</v>
      </c>
      <c r="K12" s="610">
        <f t="shared" si="0"/>
        <v>0.79999999999999716</v>
      </c>
    </row>
    <row r="13" spans="1:15" s="590" customFormat="1" ht="25.5" x14ac:dyDescent="0.25">
      <c r="A13" s="598" t="s">
        <v>75</v>
      </c>
      <c r="B13" s="541">
        <v>508000</v>
      </c>
      <c r="C13" s="541">
        <v>658300</v>
      </c>
      <c r="D13" s="148">
        <v>77.2</v>
      </c>
      <c r="F13" s="604" t="s">
        <v>75</v>
      </c>
      <c r="G13" s="541">
        <v>505600</v>
      </c>
      <c r="H13" s="541">
        <v>654400</v>
      </c>
      <c r="I13" s="148">
        <v>77.3</v>
      </c>
      <c r="K13" s="610">
        <f t="shared" si="0"/>
        <v>9.9999999999994316E-2</v>
      </c>
    </row>
    <row r="14" spans="1:15" s="590" customFormat="1" ht="25.5" x14ac:dyDescent="0.25">
      <c r="A14" s="598" t="s">
        <v>76</v>
      </c>
      <c r="B14" s="541">
        <v>557100</v>
      </c>
      <c r="C14" s="541">
        <v>688700</v>
      </c>
      <c r="D14" s="148">
        <v>80.900000000000006</v>
      </c>
      <c r="F14" s="604" t="s">
        <v>76</v>
      </c>
      <c r="G14" s="541">
        <v>544900</v>
      </c>
      <c r="H14" s="541">
        <v>684500</v>
      </c>
      <c r="I14" s="148">
        <v>79.599999999999994</v>
      </c>
      <c r="K14" s="610">
        <f t="shared" si="0"/>
        <v>-1.3000000000000114</v>
      </c>
    </row>
    <row r="15" spans="1:15" s="590" customFormat="1" x14ac:dyDescent="0.25">
      <c r="A15" s="598" t="s">
        <v>77</v>
      </c>
      <c r="B15" s="541">
        <v>324800</v>
      </c>
      <c r="C15" s="541">
        <v>406100</v>
      </c>
      <c r="D15" s="148">
        <v>80</v>
      </c>
      <c r="F15" s="604" t="s">
        <v>77</v>
      </c>
      <c r="G15" s="541">
        <v>329000</v>
      </c>
      <c r="H15" s="541">
        <v>401700</v>
      </c>
      <c r="I15" s="148">
        <v>81.900000000000006</v>
      </c>
      <c r="K15" s="610">
        <f t="shared" si="0"/>
        <v>1.9000000000000057</v>
      </c>
    </row>
    <row r="16" spans="1:15" s="590" customFormat="1" x14ac:dyDescent="0.25">
      <c r="A16" s="598" t="s">
        <v>78</v>
      </c>
      <c r="B16" s="541">
        <v>280300</v>
      </c>
      <c r="C16" s="541">
        <v>350800</v>
      </c>
      <c r="D16" s="148">
        <v>79.900000000000006</v>
      </c>
      <c r="F16" s="604" t="s">
        <v>78</v>
      </c>
      <c r="G16" s="541">
        <v>285500</v>
      </c>
      <c r="H16" s="541">
        <v>347500</v>
      </c>
      <c r="I16" s="148">
        <v>82.2</v>
      </c>
      <c r="K16" s="610">
        <f t="shared" si="0"/>
        <v>2.2999999999999972</v>
      </c>
    </row>
    <row r="17" spans="1:15" s="590" customFormat="1" x14ac:dyDescent="0.25">
      <c r="A17" s="599" t="s">
        <v>672</v>
      </c>
      <c r="B17" s="542">
        <f>SUM(B8:B16)</f>
        <v>5152800</v>
      </c>
      <c r="C17" s="542">
        <f>SUM(C8:C16)</f>
        <v>6689200</v>
      </c>
      <c r="D17" s="153">
        <f>B17/C17*100</f>
        <v>77.031633080188968</v>
      </c>
      <c r="F17" s="606" t="s">
        <v>672</v>
      </c>
      <c r="G17" s="542">
        <f>SUM(G8:G16)</f>
        <v>5173300</v>
      </c>
      <c r="H17" s="542">
        <f>SUM(H8:H16)</f>
        <v>6669400</v>
      </c>
      <c r="I17" s="153">
        <f>G17/H17*100</f>
        <v>77.567697244129903</v>
      </c>
      <c r="K17" s="610">
        <f t="shared" si="0"/>
        <v>0.53606416394093515</v>
      </c>
    </row>
    <row r="18" spans="1:15" s="590" customFormat="1" x14ac:dyDescent="0.25">
      <c r="A18" s="598"/>
      <c r="B18" s="541"/>
      <c r="C18" s="541"/>
      <c r="D18" s="148"/>
      <c r="F18" s="604"/>
      <c r="G18" s="541"/>
      <c r="H18" s="541"/>
      <c r="I18" s="148"/>
      <c r="K18" s="610"/>
    </row>
    <row r="19" spans="1:15" s="590" customFormat="1" x14ac:dyDescent="0.25">
      <c r="A19" s="598" t="s">
        <v>90</v>
      </c>
      <c r="B19" s="541">
        <v>27229200</v>
      </c>
      <c r="C19" s="541">
        <v>34639800</v>
      </c>
      <c r="D19" s="148">
        <v>78.599999999999994</v>
      </c>
      <c r="F19" s="604" t="s">
        <v>90</v>
      </c>
      <c r="G19" s="541">
        <v>27328200</v>
      </c>
      <c r="H19" s="541">
        <v>34728600</v>
      </c>
      <c r="I19" s="148">
        <v>78.7</v>
      </c>
      <c r="K19" s="610">
        <f t="shared" si="0"/>
        <v>0.10000000000000853</v>
      </c>
    </row>
    <row r="20" spans="1:15" s="590" customFormat="1" ht="15.75" thickBot="1" x14ac:dyDescent="0.3">
      <c r="A20" s="600" t="s">
        <v>69</v>
      </c>
      <c r="B20" s="247">
        <v>32190900</v>
      </c>
      <c r="C20" s="247">
        <v>41157900</v>
      </c>
      <c r="D20" s="248">
        <v>78.2</v>
      </c>
      <c r="F20" s="607" t="s">
        <v>69</v>
      </c>
      <c r="G20" s="247">
        <v>32308100</v>
      </c>
      <c r="H20" s="247">
        <v>41250300</v>
      </c>
      <c r="I20" s="248">
        <v>78.3</v>
      </c>
      <c r="K20" s="611">
        <f t="shared" si="0"/>
        <v>9.9999999999994316E-2</v>
      </c>
    </row>
    <row r="21" spans="1:15" s="590" customFormat="1" x14ac:dyDescent="0.25">
      <c r="F21" s="608"/>
    </row>
    <row r="22" spans="1:15" s="590" customFormat="1" x14ac:dyDescent="0.25">
      <c r="F22" s="608"/>
    </row>
    <row r="23" spans="1:15" x14ac:dyDescent="0.25">
      <c r="F23" s="62"/>
    </row>
    <row r="24" spans="1:15" ht="15.75" thickBot="1" x14ac:dyDescent="0.3">
      <c r="F24" s="62"/>
    </row>
    <row r="25" spans="1:15" ht="15.75" thickBot="1" x14ac:dyDescent="0.3">
      <c r="A25" s="590"/>
      <c r="B25" s="829" t="s">
        <v>675</v>
      </c>
      <c r="C25" s="830"/>
      <c r="D25" s="831"/>
      <c r="F25" s="62"/>
      <c r="G25" s="829" t="s">
        <v>676</v>
      </c>
      <c r="H25" s="830"/>
      <c r="I25" s="831"/>
    </row>
    <row r="26" spans="1:15" ht="26.25" thickBot="1" x14ac:dyDescent="0.3">
      <c r="A26" s="590"/>
      <c r="B26" s="591" t="s">
        <v>109</v>
      </c>
      <c r="C26" s="592" t="s">
        <v>110</v>
      </c>
      <c r="D26" s="593" t="s">
        <v>111</v>
      </c>
      <c r="F26" s="62"/>
      <c r="G26" s="591" t="s">
        <v>109</v>
      </c>
      <c r="H26" s="592" t="s">
        <v>110</v>
      </c>
      <c r="I26" s="593" t="s">
        <v>111</v>
      </c>
      <c r="K26" s="609" t="s">
        <v>674</v>
      </c>
      <c r="N26" s="667" t="s">
        <v>724</v>
      </c>
      <c r="O26" s="668">
        <f>G27-((H27*I40/100))</f>
        <v>65625.199999999953</v>
      </c>
    </row>
    <row r="27" spans="1:15" ht="30" x14ac:dyDescent="0.25">
      <c r="A27" s="597" t="s">
        <v>485</v>
      </c>
      <c r="B27" s="560">
        <v>1467500</v>
      </c>
      <c r="C27" s="560">
        <v>6278500</v>
      </c>
      <c r="D27" s="567">
        <v>23.373417217488253</v>
      </c>
      <c r="F27" s="605" t="s">
        <v>485</v>
      </c>
      <c r="G27" s="601">
        <v>1425000</v>
      </c>
      <c r="H27" s="601">
        <v>6264400</v>
      </c>
      <c r="I27" s="602">
        <v>22.747589553668348</v>
      </c>
      <c r="K27" s="610">
        <f>I27-D27</f>
        <v>-0.62582766381990496</v>
      </c>
    </row>
    <row r="28" spans="1:15" x14ac:dyDescent="0.25">
      <c r="A28" s="598" t="s">
        <v>70</v>
      </c>
      <c r="B28" s="541">
        <v>192900</v>
      </c>
      <c r="C28" s="541">
        <v>724300</v>
      </c>
      <c r="D28" s="148">
        <v>26.6</v>
      </c>
      <c r="F28" s="604" t="s">
        <v>70</v>
      </c>
      <c r="G28" s="541">
        <v>195600</v>
      </c>
      <c r="H28" s="541">
        <v>729000</v>
      </c>
      <c r="I28" s="148">
        <v>26.8</v>
      </c>
      <c r="K28" s="610">
        <f>I28-D28</f>
        <v>0.19999999999999929</v>
      </c>
    </row>
    <row r="29" spans="1:15" ht="25.5" x14ac:dyDescent="0.25">
      <c r="A29" s="598" t="s">
        <v>71</v>
      </c>
      <c r="B29" s="541">
        <v>124500</v>
      </c>
      <c r="C29" s="541">
        <v>581200</v>
      </c>
      <c r="D29" s="148">
        <v>21.4</v>
      </c>
      <c r="F29" s="604" t="s">
        <v>71</v>
      </c>
      <c r="G29" s="541">
        <v>118800</v>
      </c>
      <c r="H29" s="541">
        <v>583900</v>
      </c>
      <c r="I29" s="148">
        <v>20.3</v>
      </c>
      <c r="K29" s="610">
        <f t="shared" ref="K29:K40" si="1">I29-D29</f>
        <v>-1.0999999999999979</v>
      </c>
    </row>
    <row r="30" spans="1:15" ht="38.25" x14ac:dyDescent="0.25">
      <c r="A30" s="598" t="s">
        <v>72</v>
      </c>
      <c r="B30" s="541">
        <v>325000</v>
      </c>
      <c r="C30" s="541">
        <v>1369500</v>
      </c>
      <c r="D30" s="148">
        <v>23.7</v>
      </c>
      <c r="F30" s="604" t="s">
        <v>72</v>
      </c>
      <c r="G30" s="541">
        <v>312600</v>
      </c>
      <c r="H30" s="541">
        <v>1366100</v>
      </c>
      <c r="I30" s="148">
        <v>22.9</v>
      </c>
      <c r="K30" s="610">
        <f t="shared" si="1"/>
        <v>-0.80000000000000071</v>
      </c>
    </row>
    <row r="31" spans="1:15" ht="25.5" x14ac:dyDescent="0.25">
      <c r="A31" s="598" t="s">
        <v>73</v>
      </c>
      <c r="B31" s="541">
        <v>318100</v>
      </c>
      <c r="C31" s="541">
        <v>1266300</v>
      </c>
      <c r="D31" s="148">
        <v>25.1</v>
      </c>
      <c r="F31" s="604" t="s">
        <v>73</v>
      </c>
      <c r="G31" s="541">
        <v>309000</v>
      </c>
      <c r="H31" s="541">
        <v>1260300</v>
      </c>
      <c r="I31" s="148">
        <v>24.5</v>
      </c>
      <c r="K31" s="610">
        <f t="shared" si="1"/>
        <v>-0.60000000000000142</v>
      </c>
    </row>
    <row r="32" spans="1:15" x14ac:dyDescent="0.25">
      <c r="A32" s="598" t="s">
        <v>74</v>
      </c>
      <c r="B32" s="541">
        <v>142300</v>
      </c>
      <c r="C32" s="541">
        <v>644000</v>
      </c>
      <c r="D32" s="148">
        <v>22.1</v>
      </c>
      <c r="F32" s="604" t="s">
        <v>74</v>
      </c>
      <c r="G32" s="541">
        <v>137000</v>
      </c>
      <c r="H32" s="541">
        <v>642000</v>
      </c>
      <c r="I32" s="148">
        <v>21.3</v>
      </c>
      <c r="K32" s="610">
        <f t="shared" si="1"/>
        <v>-0.80000000000000071</v>
      </c>
    </row>
    <row r="33" spans="1:26" ht="25.5" x14ac:dyDescent="0.25">
      <c r="A33" s="598" t="s">
        <v>75</v>
      </c>
      <c r="B33" s="541">
        <v>150300</v>
      </c>
      <c r="C33" s="541">
        <v>658300</v>
      </c>
      <c r="D33" s="148">
        <v>22.8</v>
      </c>
      <c r="F33" s="604" t="s">
        <v>75</v>
      </c>
      <c r="G33" s="541">
        <v>148800</v>
      </c>
      <c r="H33" s="541">
        <v>654400</v>
      </c>
      <c r="I33" s="148">
        <v>22.7</v>
      </c>
      <c r="K33" s="610">
        <f t="shared" si="1"/>
        <v>-0.10000000000000142</v>
      </c>
    </row>
    <row r="34" spans="1:26" ht="25.5" x14ac:dyDescent="0.25">
      <c r="A34" s="598" t="s">
        <v>76</v>
      </c>
      <c r="B34" s="541">
        <v>131600</v>
      </c>
      <c r="C34" s="541">
        <v>688700</v>
      </c>
      <c r="D34" s="148">
        <v>19.100000000000001</v>
      </c>
      <c r="F34" s="604" t="s">
        <v>76</v>
      </c>
      <c r="G34" s="541">
        <v>139600</v>
      </c>
      <c r="H34" s="541">
        <v>684500</v>
      </c>
      <c r="I34" s="148">
        <v>20.399999999999999</v>
      </c>
      <c r="K34" s="610">
        <f t="shared" si="1"/>
        <v>1.2999999999999972</v>
      </c>
    </row>
    <row r="35" spans="1:26" x14ac:dyDescent="0.25">
      <c r="A35" s="598" t="s">
        <v>77</v>
      </c>
      <c r="B35" s="541">
        <v>81300</v>
      </c>
      <c r="C35" s="541">
        <v>406100</v>
      </c>
      <c r="D35" s="148">
        <v>20</v>
      </c>
      <c r="F35" s="604" t="s">
        <v>77</v>
      </c>
      <c r="G35" s="541">
        <v>72700</v>
      </c>
      <c r="H35" s="541">
        <v>401700</v>
      </c>
      <c r="I35" s="148">
        <v>18.100000000000001</v>
      </c>
      <c r="K35" s="610">
        <f t="shared" si="1"/>
        <v>-1.8999999999999986</v>
      </c>
    </row>
    <row r="36" spans="1:26" x14ac:dyDescent="0.25">
      <c r="A36" s="598" t="s">
        <v>78</v>
      </c>
      <c r="B36" s="541">
        <v>70500</v>
      </c>
      <c r="C36" s="541">
        <v>350800</v>
      </c>
      <c r="D36" s="148">
        <v>20.100000000000001</v>
      </c>
      <c r="F36" s="604" t="s">
        <v>78</v>
      </c>
      <c r="G36" s="541">
        <v>62000</v>
      </c>
      <c r="H36" s="541">
        <v>347500</v>
      </c>
      <c r="I36" s="148">
        <v>17.8</v>
      </c>
      <c r="K36" s="610">
        <f t="shared" si="1"/>
        <v>-2.3000000000000007</v>
      </c>
    </row>
    <row r="37" spans="1:26" x14ac:dyDescent="0.25">
      <c r="A37" s="599" t="s">
        <v>672</v>
      </c>
      <c r="B37" s="542">
        <f>SUM(B28:B36)</f>
        <v>1536500</v>
      </c>
      <c r="C37" s="542">
        <f>SUM(C28:C36)</f>
        <v>6689200</v>
      </c>
      <c r="D37" s="153">
        <f>B37/C37*100</f>
        <v>22.969861866889911</v>
      </c>
      <c r="F37" s="606" t="s">
        <v>672</v>
      </c>
      <c r="G37" s="542">
        <f>SUM(G28:G36)</f>
        <v>1496100</v>
      </c>
      <c r="H37" s="542">
        <f>SUM(H28:H36)</f>
        <v>6669400</v>
      </c>
      <c r="I37" s="153">
        <f>G37/H37*100</f>
        <v>22.432302755870094</v>
      </c>
      <c r="K37" s="610">
        <f t="shared" si="1"/>
        <v>-0.53755911101981724</v>
      </c>
    </row>
    <row r="38" spans="1:26" x14ac:dyDescent="0.25">
      <c r="A38" s="598"/>
      <c r="B38" s="541"/>
      <c r="C38" s="541"/>
      <c r="D38" s="148"/>
      <c r="F38" s="604"/>
      <c r="G38" s="541"/>
      <c r="H38" s="541"/>
      <c r="I38" s="148"/>
      <c r="K38" s="610"/>
    </row>
    <row r="39" spans="1:26" x14ac:dyDescent="0.25">
      <c r="A39" s="598" t="s">
        <v>90</v>
      </c>
      <c r="B39" s="541">
        <v>7410700</v>
      </c>
      <c r="C39" s="541">
        <v>34639800</v>
      </c>
      <c r="D39" s="148">
        <v>21.4</v>
      </c>
      <c r="F39" s="604" t="s">
        <v>90</v>
      </c>
      <c r="G39" s="541">
        <v>7400400</v>
      </c>
      <c r="H39" s="541">
        <v>34728600</v>
      </c>
      <c r="I39" s="148">
        <v>21.3</v>
      </c>
      <c r="K39" s="610">
        <f t="shared" si="1"/>
        <v>-9.9999999999997868E-2</v>
      </c>
    </row>
    <row r="40" spans="1:26" ht="15.75" thickBot="1" x14ac:dyDescent="0.3">
      <c r="A40" s="600" t="s">
        <v>69</v>
      </c>
      <c r="B40" s="247">
        <v>8966900</v>
      </c>
      <c r="C40" s="247">
        <v>41157900</v>
      </c>
      <c r="D40" s="248">
        <v>21.8</v>
      </c>
      <c r="F40" s="607" t="s">
        <v>69</v>
      </c>
      <c r="G40" s="247">
        <v>8942200</v>
      </c>
      <c r="H40" s="247">
        <v>41250300</v>
      </c>
      <c r="I40" s="248">
        <v>21.7</v>
      </c>
      <c r="K40" s="611">
        <f t="shared" si="1"/>
        <v>-0.10000000000000142</v>
      </c>
    </row>
    <row r="44" spans="1:26" ht="15" customHeight="1" x14ac:dyDescent="0.25">
      <c r="A44" s="603">
        <v>2018</v>
      </c>
      <c r="B44" s="827" t="s">
        <v>680</v>
      </c>
      <c r="C44" s="828"/>
      <c r="D44" s="828"/>
      <c r="E44" s="828"/>
      <c r="G44" s="827" t="s">
        <v>677</v>
      </c>
      <c r="H44" s="828"/>
      <c r="I44" s="828"/>
      <c r="J44" s="828"/>
      <c r="L44" s="827" t="s">
        <v>686</v>
      </c>
      <c r="M44" s="827"/>
      <c r="N44" s="827"/>
      <c r="O44" s="827"/>
      <c r="Q44" s="827" t="s">
        <v>678</v>
      </c>
      <c r="R44" s="828"/>
      <c r="S44" s="828"/>
      <c r="T44" s="828"/>
      <c r="W44" s="827" t="s">
        <v>679</v>
      </c>
      <c r="X44" s="828"/>
      <c r="Y44" s="828"/>
      <c r="Z44" s="828"/>
    </row>
    <row r="45" spans="1:26" x14ac:dyDescent="0.25">
      <c r="B45" s="585" t="s">
        <v>109</v>
      </c>
      <c r="C45" s="585" t="s">
        <v>110</v>
      </c>
      <c r="D45" s="585" t="s">
        <v>111</v>
      </c>
      <c r="E45" s="585"/>
      <c r="F45" s="585"/>
      <c r="G45" s="585" t="s">
        <v>109</v>
      </c>
      <c r="H45" s="585" t="s">
        <v>110</v>
      </c>
      <c r="I45" s="585" t="s">
        <v>111</v>
      </c>
      <c r="J45" s="585"/>
      <c r="K45" s="585"/>
      <c r="L45" s="626">
        <v>368500</v>
      </c>
      <c r="M45" s="1">
        <v>1425100</v>
      </c>
      <c r="N45" s="627">
        <v>25</v>
      </c>
      <c r="O45" s="585"/>
      <c r="P45" s="585"/>
      <c r="Q45" s="585" t="s">
        <v>109</v>
      </c>
      <c r="R45" s="585" t="s">
        <v>110</v>
      </c>
      <c r="S45" s="585" t="s">
        <v>111</v>
      </c>
      <c r="T45" s="585"/>
      <c r="U45" s="585"/>
      <c r="W45" s="585" t="s">
        <v>109</v>
      </c>
      <c r="X45" s="585" t="s">
        <v>110</v>
      </c>
      <c r="Y45" s="585" t="s">
        <v>111</v>
      </c>
      <c r="Z45" s="585"/>
    </row>
    <row r="46" spans="1:26" s="632" customFormat="1" x14ac:dyDescent="0.25">
      <c r="A46" s="628" t="s">
        <v>688</v>
      </c>
      <c r="B46" s="629">
        <v>384700</v>
      </c>
      <c r="C46" s="629">
        <v>1425100</v>
      </c>
      <c r="D46" s="631">
        <v>27</v>
      </c>
      <c r="E46" s="630"/>
      <c r="F46" s="629"/>
      <c r="G46" s="629">
        <v>332600</v>
      </c>
      <c r="H46" s="629">
        <v>1425100</v>
      </c>
      <c r="I46" s="631">
        <v>23.198372044067085</v>
      </c>
      <c r="J46" s="630"/>
      <c r="K46" s="629"/>
      <c r="L46" s="629"/>
      <c r="M46" s="629"/>
      <c r="N46" s="629"/>
      <c r="O46" s="629"/>
      <c r="P46" s="629"/>
      <c r="Q46" s="631">
        <v>177700</v>
      </c>
      <c r="R46" s="629">
        <v>1425100</v>
      </c>
      <c r="S46" s="631">
        <v>13</v>
      </c>
      <c r="T46" s="630"/>
      <c r="U46" s="629"/>
      <c r="W46" s="631">
        <v>156500</v>
      </c>
      <c r="X46" s="629">
        <v>1425100</v>
      </c>
      <c r="Y46" s="631">
        <v>10</v>
      </c>
      <c r="Z46" s="630"/>
    </row>
    <row r="47" spans="1:26" x14ac:dyDescent="0.25">
      <c r="A47" s="586"/>
      <c r="B47" s="1"/>
      <c r="C47" s="1"/>
      <c r="D47" s="72"/>
      <c r="E47" s="72"/>
      <c r="F47" s="1"/>
      <c r="G47" s="1"/>
      <c r="H47" s="1"/>
      <c r="I47" s="72"/>
      <c r="J47" s="72"/>
      <c r="K47" s="1"/>
      <c r="L47" s="1"/>
      <c r="M47" s="1"/>
      <c r="N47" s="1"/>
      <c r="O47" s="1"/>
      <c r="P47" s="1"/>
      <c r="Q47" s="1"/>
      <c r="R47" s="1"/>
      <c r="S47" s="72"/>
      <c r="T47" s="72"/>
      <c r="U47" s="1"/>
      <c r="W47" s="1"/>
      <c r="X47" s="1"/>
      <c r="Y47" s="72"/>
      <c r="Z47" s="72"/>
    </row>
    <row r="48" spans="1:26" x14ac:dyDescent="0.25">
      <c r="A48" s="586"/>
      <c r="B48" s="1"/>
      <c r="C48" s="1"/>
      <c r="D48" s="72"/>
      <c r="E48" s="72"/>
      <c r="F48" s="1"/>
      <c r="G48" s="1"/>
      <c r="H48" s="1"/>
      <c r="I48" s="72"/>
      <c r="J48" s="72"/>
      <c r="K48" s="1"/>
      <c r="L48" s="1"/>
      <c r="M48" s="1"/>
      <c r="N48" s="1"/>
      <c r="O48" s="1"/>
      <c r="P48" s="1"/>
      <c r="Q48" s="1"/>
      <c r="R48" s="1"/>
      <c r="S48" s="72"/>
      <c r="T48" s="72"/>
      <c r="U48" s="1"/>
      <c r="W48" s="1"/>
      <c r="X48" s="1"/>
      <c r="Y48" s="72"/>
      <c r="Z48" s="72"/>
    </row>
    <row r="49" spans="1:26" x14ac:dyDescent="0.25">
      <c r="A49" s="586" t="s">
        <v>70</v>
      </c>
      <c r="B49" s="1">
        <v>49400</v>
      </c>
      <c r="C49" s="1">
        <v>195600</v>
      </c>
      <c r="D49" s="1">
        <v>25.2</v>
      </c>
      <c r="E49" s="72"/>
      <c r="F49" s="1"/>
      <c r="G49" s="1">
        <v>58500</v>
      </c>
      <c r="H49" s="1">
        <v>195600</v>
      </c>
      <c r="I49" s="1">
        <v>29.9</v>
      </c>
      <c r="J49" s="72"/>
      <c r="K49" s="1"/>
      <c r="L49" s="1">
        <v>46800</v>
      </c>
      <c r="M49" s="1">
        <v>195600</v>
      </c>
      <c r="N49" s="1">
        <v>23.926380368098162</v>
      </c>
      <c r="O49" s="1"/>
      <c r="P49" s="1"/>
      <c r="Q49" s="1">
        <v>20100</v>
      </c>
      <c r="R49" s="1">
        <v>195600</v>
      </c>
      <c r="S49" s="1">
        <v>10.3</v>
      </c>
      <c r="T49" s="72"/>
      <c r="U49" s="1"/>
      <c r="W49" s="1">
        <v>19200</v>
      </c>
      <c r="X49" s="1">
        <v>195600</v>
      </c>
      <c r="Y49" s="1">
        <v>9.8000000000000007</v>
      </c>
      <c r="Z49" s="72"/>
    </row>
    <row r="50" spans="1:26" x14ac:dyDescent="0.25">
      <c r="A50" s="586" t="s">
        <v>71</v>
      </c>
      <c r="B50" s="1">
        <v>33300</v>
      </c>
      <c r="C50" s="1">
        <v>118800</v>
      </c>
      <c r="D50" s="1">
        <v>28</v>
      </c>
      <c r="E50" s="72"/>
      <c r="F50" s="1"/>
      <c r="G50" s="1">
        <v>23600</v>
      </c>
      <c r="H50" s="1">
        <v>118800</v>
      </c>
      <c r="I50" s="1">
        <v>19.899999999999999</v>
      </c>
      <c r="J50" s="72"/>
      <c r="K50" s="1"/>
      <c r="L50" s="1">
        <v>33100</v>
      </c>
      <c r="M50" s="1">
        <v>118800</v>
      </c>
      <c r="N50" s="1">
        <v>27.861952861952862</v>
      </c>
      <c r="O50" s="1"/>
      <c r="P50" s="1"/>
      <c r="Q50" s="1">
        <v>16100</v>
      </c>
      <c r="R50" s="1">
        <v>118800</v>
      </c>
      <c r="S50" s="1">
        <v>13.5</v>
      </c>
      <c r="T50" s="72"/>
      <c r="U50" s="1"/>
      <c r="W50" s="1">
        <v>12000</v>
      </c>
      <c r="X50" s="1">
        <v>118800</v>
      </c>
      <c r="Y50" s="1">
        <v>10.1</v>
      </c>
      <c r="Z50" s="72"/>
    </row>
    <row r="51" spans="1:26" x14ac:dyDescent="0.25">
      <c r="A51" s="586" t="s">
        <v>72</v>
      </c>
      <c r="B51" s="1">
        <v>78900</v>
      </c>
      <c r="C51" s="1">
        <v>312600</v>
      </c>
      <c r="D51" s="1">
        <v>25.2</v>
      </c>
      <c r="E51" s="72"/>
      <c r="F51" s="1"/>
      <c r="G51" s="1">
        <v>67700</v>
      </c>
      <c r="H51" s="1">
        <v>312600</v>
      </c>
      <c r="I51" s="1">
        <v>21.6</v>
      </c>
      <c r="J51" s="72"/>
      <c r="K51" s="1"/>
      <c r="L51" s="1">
        <v>98300</v>
      </c>
      <c r="M51" s="1">
        <v>312600</v>
      </c>
      <c r="N51" s="1">
        <v>31.445937300063981</v>
      </c>
      <c r="O51" s="1"/>
      <c r="P51" s="1"/>
      <c r="Q51" s="1">
        <v>35600</v>
      </c>
      <c r="R51" s="1">
        <v>312600</v>
      </c>
      <c r="S51" s="1">
        <v>11.4</v>
      </c>
      <c r="T51" s="72"/>
      <c r="U51" s="1"/>
      <c r="W51" s="1">
        <v>32000</v>
      </c>
      <c r="X51" s="1">
        <v>312600</v>
      </c>
      <c r="Y51" s="1">
        <v>10.199999999999999</v>
      </c>
      <c r="Z51" s="72"/>
    </row>
    <row r="52" spans="1:26" x14ac:dyDescent="0.25">
      <c r="A52" s="586" t="s">
        <v>73</v>
      </c>
      <c r="B52" s="1">
        <v>106900</v>
      </c>
      <c r="C52" s="1">
        <v>309000</v>
      </c>
      <c r="D52" s="1">
        <v>34.6</v>
      </c>
      <c r="E52" s="72"/>
      <c r="F52" s="1"/>
      <c r="G52" s="1">
        <v>79400</v>
      </c>
      <c r="H52" s="1">
        <v>309000</v>
      </c>
      <c r="I52" s="1">
        <v>25.7</v>
      </c>
      <c r="J52" s="72"/>
      <c r="K52" s="1"/>
      <c r="L52" s="1">
        <v>58300</v>
      </c>
      <c r="M52" s="1">
        <v>309000</v>
      </c>
      <c r="N52" s="1">
        <v>18.867313915857604</v>
      </c>
      <c r="O52" s="1"/>
      <c r="P52" s="1"/>
      <c r="Q52" s="1">
        <v>33200</v>
      </c>
      <c r="R52" s="1">
        <v>309000</v>
      </c>
      <c r="S52" s="1">
        <v>10.8</v>
      </c>
      <c r="T52" s="72"/>
      <c r="U52" s="1"/>
      <c r="W52" s="1">
        <v>29900</v>
      </c>
      <c r="X52" s="1">
        <v>309000</v>
      </c>
      <c r="Y52" s="1">
        <v>9.6999999999999993</v>
      </c>
      <c r="Z52" s="72"/>
    </row>
    <row r="53" spans="1:26" x14ac:dyDescent="0.25">
      <c r="A53" s="586" t="s">
        <v>74</v>
      </c>
      <c r="B53" s="1">
        <v>25300</v>
      </c>
      <c r="C53" s="1">
        <v>137000</v>
      </c>
      <c r="D53" s="1">
        <v>18.399999999999999</v>
      </c>
      <c r="E53" s="72"/>
      <c r="F53" s="1"/>
      <c r="G53" s="1">
        <v>31300</v>
      </c>
      <c r="H53" s="1">
        <v>137000</v>
      </c>
      <c r="I53" s="1">
        <v>22.9</v>
      </c>
      <c r="J53" s="72"/>
      <c r="K53" s="1"/>
      <c r="L53" s="1">
        <v>38700</v>
      </c>
      <c r="M53" s="1">
        <v>137000</v>
      </c>
      <c r="N53" s="1">
        <v>28.248175182481749</v>
      </c>
      <c r="O53" s="1"/>
      <c r="P53" s="1"/>
      <c r="Q53" s="1">
        <v>27500</v>
      </c>
      <c r="R53" s="1">
        <v>137000</v>
      </c>
      <c r="S53" s="1">
        <v>20</v>
      </c>
      <c r="T53" s="72"/>
      <c r="U53" s="1"/>
      <c r="W53" s="1">
        <v>13600</v>
      </c>
      <c r="X53" s="1">
        <v>137000</v>
      </c>
      <c r="Y53" s="1">
        <v>9.9</v>
      </c>
      <c r="Z53" s="72"/>
    </row>
    <row r="54" spans="1:26" x14ac:dyDescent="0.25">
      <c r="A54" s="586" t="s">
        <v>75</v>
      </c>
      <c r="B54" s="1">
        <v>48900</v>
      </c>
      <c r="C54" s="1">
        <v>148800</v>
      </c>
      <c r="D54" s="1">
        <v>32.9</v>
      </c>
      <c r="E54" s="72"/>
      <c r="F54" s="1"/>
      <c r="G54" s="1">
        <v>32400</v>
      </c>
      <c r="H54" s="1">
        <v>148800</v>
      </c>
      <c r="I54" s="1">
        <v>21.8</v>
      </c>
      <c r="J54" s="72"/>
      <c r="K54" s="1"/>
      <c r="L54" s="1">
        <v>34300</v>
      </c>
      <c r="M54" s="1">
        <v>148800</v>
      </c>
      <c r="N54" s="1">
        <v>23.051075268817204</v>
      </c>
      <c r="O54" s="1"/>
      <c r="P54" s="1"/>
      <c r="Q54" s="1">
        <v>14900</v>
      </c>
      <c r="R54" s="1">
        <v>148800</v>
      </c>
      <c r="S54" s="1">
        <v>10</v>
      </c>
      <c r="T54" s="72"/>
      <c r="U54" s="1"/>
      <c r="W54" s="1">
        <v>18300</v>
      </c>
      <c r="X54" s="1">
        <v>148800</v>
      </c>
      <c r="Y54" s="1">
        <v>12.3</v>
      </c>
      <c r="Z54" s="72"/>
    </row>
    <row r="55" spans="1:26" x14ac:dyDescent="0.25">
      <c r="A55" s="586" t="s">
        <v>76</v>
      </c>
      <c r="B55" s="1">
        <v>29700</v>
      </c>
      <c r="C55" s="1">
        <v>139600</v>
      </c>
      <c r="D55" s="1">
        <v>21.3</v>
      </c>
      <c r="E55" s="72"/>
      <c r="F55" s="1"/>
      <c r="G55" s="1">
        <v>25700</v>
      </c>
      <c r="H55" s="1">
        <v>139600</v>
      </c>
      <c r="I55" s="1">
        <v>18.399999999999999</v>
      </c>
      <c r="J55" s="72"/>
      <c r="K55" s="1"/>
      <c r="L55" s="1">
        <v>42500</v>
      </c>
      <c r="M55" s="1">
        <v>139600</v>
      </c>
      <c r="N55" s="1">
        <v>30.444126074498566</v>
      </c>
      <c r="O55" s="1"/>
      <c r="P55" s="1"/>
      <c r="Q55" s="1">
        <v>25400</v>
      </c>
      <c r="R55" s="1">
        <v>139600</v>
      </c>
      <c r="S55" s="1">
        <v>18.2</v>
      </c>
      <c r="T55" s="72"/>
      <c r="U55" s="1"/>
      <c r="W55" s="1">
        <v>15900</v>
      </c>
      <c r="X55" s="1">
        <v>139600</v>
      </c>
      <c r="Y55" s="1">
        <v>11.4</v>
      </c>
      <c r="Z55" s="72"/>
    </row>
    <row r="56" spans="1:26" x14ac:dyDescent="0.25">
      <c r="A56" s="586" t="s">
        <v>77</v>
      </c>
      <c r="B56" s="1">
        <v>15600</v>
      </c>
      <c r="C56" s="1">
        <v>72700</v>
      </c>
      <c r="D56" s="1">
        <v>21.4</v>
      </c>
      <c r="E56" s="72"/>
      <c r="F56" s="1"/>
      <c r="G56" s="1">
        <v>15200</v>
      </c>
      <c r="H56" s="1">
        <v>72700</v>
      </c>
      <c r="I56" s="1">
        <v>21</v>
      </c>
      <c r="J56" s="72"/>
      <c r="K56" s="1"/>
      <c r="L56" s="1">
        <v>17700</v>
      </c>
      <c r="M56" s="1">
        <v>72700</v>
      </c>
      <c r="N56" s="1">
        <v>24.346629986244842</v>
      </c>
      <c r="O56" s="1"/>
      <c r="P56" s="1"/>
      <c r="Q56" s="1">
        <v>12200</v>
      </c>
      <c r="R56" s="1">
        <v>72700</v>
      </c>
      <c r="S56" s="1">
        <v>16.8</v>
      </c>
      <c r="T56" s="72"/>
      <c r="U56" s="1"/>
      <c r="W56" s="1">
        <v>11200</v>
      </c>
      <c r="X56" s="1">
        <v>72700</v>
      </c>
      <c r="Y56" s="1">
        <v>15.4</v>
      </c>
      <c r="Z56" s="72"/>
    </row>
    <row r="57" spans="1:26" x14ac:dyDescent="0.25">
      <c r="A57" s="586" t="s">
        <v>78</v>
      </c>
      <c r="B57" s="1">
        <v>14400</v>
      </c>
      <c r="C57" s="1">
        <v>62000</v>
      </c>
      <c r="D57" s="1">
        <v>23.1</v>
      </c>
      <c r="E57" s="72"/>
      <c r="F57" s="1"/>
      <c r="G57" s="1">
        <v>13400</v>
      </c>
      <c r="H57" s="1">
        <v>62000</v>
      </c>
      <c r="I57" s="1">
        <v>21.6</v>
      </c>
      <c r="J57" s="72"/>
      <c r="K57" s="1"/>
      <c r="L57" s="1" t="e">
        <v>#VALUE!</v>
      </c>
      <c r="M57" s="1">
        <v>62000</v>
      </c>
      <c r="N57" s="1" t="e">
        <v>#VALUE!</v>
      </c>
      <c r="O57" s="1"/>
      <c r="P57" s="1"/>
      <c r="Q57" s="1">
        <v>12400</v>
      </c>
      <c r="R57" s="1">
        <v>62000</v>
      </c>
      <c r="S57" s="1">
        <v>20</v>
      </c>
      <c r="T57" s="72"/>
      <c r="U57" s="1"/>
      <c r="W57" s="1">
        <v>4600</v>
      </c>
      <c r="X57" s="1">
        <v>62000</v>
      </c>
      <c r="Y57" s="1">
        <v>7.5</v>
      </c>
      <c r="Z57" s="72"/>
    </row>
    <row r="58" spans="1:26" x14ac:dyDescent="0.25">
      <c r="A58" s="587" t="s">
        <v>672</v>
      </c>
      <c r="B58" s="588">
        <v>402400</v>
      </c>
      <c r="C58" s="588">
        <v>1496100</v>
      </c>
      <c r="D58" s="588">
        <v>26.896597821001272</v>
      </c>
      <c r="E58" s="72"/>
      <c r="F58" s="1"/>
      <c r="G58" s="588">
        <v>347200</v>
      </c>
      <c r="H58" s="588">
        <v>1496100</v>
      </c>
      <c r="I58" s="588">
        <v>23.207004879352986</v>
      </c>
      <c r="J58" s="72"/>
      <c r="K58" s="1"/>
      <c r="L58" s="1">
        <v>385700</v>
      </c>
      <c r="M58" s="588">
        <v>1496100</v>
      </c>
      <c r="N58" s="1">
        <v>25.780362275248979</v>
      </c>
      <c r="O58" s="1"/>
      <c r="P58" s="1"/>
      <c r="Q58" s="588">
        <v>197400</v>
      </c>
      <c r="R58" s="588">
        <v>1496100</v>
      </c>
      <c r="S58" s="588">
        <v>13.194305193503109</v>
      </c>
      <c r="T58" s="72"/>
      <c r="U58" s="1"/>
      <c r="W58" s="588">
        <v>156700</v>
      </c>
      <c r="X58" s="588">
        <v>1496100</v>
      </c>
      <c r="Y58" s="588">
        <v>10.473898803555912</v>
      </c>
      <c r="Z58" s="72"/>
    </row>
    <row r="59" spans="1:26" x14ac:dyDescent="0.25">
      <c r="A59" s="586"/>
      <c r="B59" s="1"/>
      <c r="C59" s="1"/>
      <c r="D59" s="1"/>
      <c r="E59" s="72"/>
      <c r="F59" s="1"/>
      <c r="G59" s="1"/>
      <c r="H59" s="1"/>
      <c r="I59" s="1"/>
      <c r="J59" s="72"/>
      <c r="K59" s="1"/>
      <c r="L59" s="1"/>
      <c r="M59" s="1"/>
      <c r="N59" s="1"/>
      <c r="O59" s="1"/>
      <c r="P59" s="1"/>
      <c r="Q59" s="1"/>
      <c r="R59" s="1"/>
      <c r="S59" s="1"/>
      <c r="T59" s="72"/>
      <c r="U59" s="1"/>
      <c r="W59" s="1"/>
      <c r="X59" s="1"/>
      <c r="Y59" s="1"/>
      <c r="Z59" s="72"/>
    </row>
    <row r="60" spans="1:26" x14ac:dyDescent="0.25">
      <c r="A60" s="586" t="s">
        <v>90</v>
      </c>
      <c r="B60" s="1">
        <v>2003700</v>
      </c>
      <c r="C60" s="1">
        <v>7400400</v>
      </c>
      <c r="D60" s="1">
        <v>27.1</v>
      </c>
      <c r="E60" s="72"/>
      <c r="F60" s="1"/>
      <c r="G60" s="1">
        <v>1806900</v>
      </c>
      <c r="H60" s="1">
        <v>7400400</v>
      </c>
      <c r="I60" s="1">
        <v>24.4</v>
      </c>
      <c r="J60" s="72"/>
      <c r="K60" s="1"/>
      <c r="L60" s="1">
        <v>1760400</v>
      </c>
      <c r="M60" s="1">
        <v>7400400</v>
      </c>
      <c r="N60" s="1">
        <v>23.78790335657532</v>
      </c>
      <c r="O60" s="1"/>
      <c r="P60" s="1"/>
      <c r="Q60" s="1">
        <v>953200</v>
      </c>
      <c r="R60" s="1">
        <v>7400400</v>
      </c>
      <c r="S60" s="1">
        <v>12.9</v>
      </c>
      <c r="T60" s="72"/>
      <c r="U60" s="1"/>
      <c r="W60" s="1">
        <v>847500</v>
      </c>
      <c r="X60" s="1">
        <v>7400400</v>
      </c>
      <c r="Y60" s="1">
        <v>11.5</v>
      </c>
      <c r="Z60" s="72"/>
    </row>
    <row r="61" spans="1:26" x14ac:dyDescent="0.25">
      <c r="A61" s="586" t="s">
        <v>69</v>
      </c>
      <c r="B61" s="1">
        <v>2407300</v>
      </c>
      <c r="C61" s="1">
        <v>8942200</v>
      </c>
      <c r="D61" s="1">
        <v>26.9</v>
      </c>
      <c r="E61" s="72"/>
      <c r="F61" s="1"/>
      <c r="G61" s="1">
        <v>2111600</v>
      </c>
      <c r="H61" s="1">
        <v>8942200</v>
      </c>
      <c r="I61" s="1">
        <v>23.6</v>
      </c>
      <c r="J61" s="72"/>
      <c r="K61" s="1"/>
      <c r="L61" s="1">
        <v>2219000</v>
      </c>
      <c r="M61" s="1">
        <v>8942200</v>
      </c>
      <c r="N61" s="1">
        <v>24.8149225022925</v>
      </c>
      <c r="O61" s="1"/>
      <c r="P61" s="1"/>
      <c r="Q61" s="1">
        <v>1176200</v>
      </c>
      <c r="R61" s="1">
        <v>8942200</v>
      </c>
      <c r="S61" s="1">
        <v>13.2</v>
      </c>
      <c r="T61" s="72"/>
      <c r="U61" s="1"/>
      <c r="W61" s="1">
        <v>994400</v>
      </c>
      <c r="X61" s="1">
        <v>8942200</v>
      </c>
      <c r="Y61" s="1">
        <v>11.1</v>
      </c>
      <c r="Z61" s="72"/>
    </row>
    <row r="63" spans="1:26" ht="15.75" customHeight="1" x14ac:dyDescent="0.25"/>
    <row r="64" spans="1:26" ht="15.75" customHeight="1" x14ac:dyDescent="0.25"/>
    <row r="65" spans="1:26" ht="15.75" customHeight="1" x14ac:dyDescent="0.25"/>
    <row r="67" spans="1:26" ht="33" customHeight="1" x14ac:dyDescent="0.25">
      <c r="A67" s="603">
        <v>2017</v>
      </c>
      <c r="B67" s="827" t="s">
        <v>680</v>
      </c>
      <c r="C67" s="828"/>
      <c r="D67" s="828"/>
      <c r="E67" s="828"/>
      <c r="G67" s="827" t="s">
        <v>677</v>
      </c>
      <c r="H67" s="828"/>
      <c r="I67" s="828"/>
      <c r="J67" s="828"/>
      <c r="L67" s="827" t="s">
        <v>681</v>
      </c>
      <c r="M67" s="827"/>
      <c r="N67" s="827"/>
      <c r="O67" s="827"/>
      <c r="Q67" s="827" t="s">
        <v>678</v>
      </c>
      <c r="R67" s="828"/>
      <c r="S67" s="828"/>
      <c r="T67" s="828"/>
      <c r="W67" s="827" t="s">
        <v>687</v>
      </c>
      <c r="X67" s="828"/>
      <c r="Y67" s="828"/>
      <c r="Z67" s="828"/>
    </row>
    <row r="68" spans="1:26" x14ac:dyDescent="0.25">
      <c r="B68" s="585" t="s">
        <v>109</v>
      </c>
      <c r="C68" s="585" t="s">
        <v>110</v>
      </c>
      <c r="D68" s="585" t="s">
        <v>111</v>
      </c>
      <c r="E68" s="585"/>
      <c r="F68" s="585"/>
      <c r="G68" s="585" t="s">
        <v>109</v>
      </c>
      <c r="H68" s="585" t="s">
        <v>110</v>
      </c>
      <c r="I68" s="585" t="s">
        <v>111</v>
      </c>
      <c r="J68" s="585"/>
      <c r="K68" s="585"/>
      <c r="L68" s="585" t="s">
        <v>109</v>
      </c>
      <c r="M68" s="585" t="s">
        <v>110</v>
      </c>
      <c r="N68" s="585" t="s">
        <v>111</v>
      </c>
      <c r="O68" s="585"/>
      <c r="P68" s="585"/>
      <c r="Q68" s="585" t="s">
        <v>109</v>
      </c>
      <c r="R68" s="585" t="s">
        <v>110</v>
      </c>
      <c r="S68" s="585" t="s">
        <v>111</v>
      </c>
      <c r="T68" s="585"/>
      <c r="W68" s="585" t="s">
        <v>109</v>
      </c>
      <c r="X68" s="585" t="s">
        <v>110</v>
      </c>
    </row>
    <row r="69" spans="1:26" x14ac:dyDescent="0.25">
      <c r="A69" s="587" t="s">
        <v>689</v>
      </c>
      <c r="B69" s="588">
        <v>395000</v>
      </c>
      <c r="C69" s="588">
        <v>1467500</v>
      </c>
      <c r="D69" s="588">
        <v>26.916524701873932</v>
      </c>
      <c r="E69" s="588"/>
      <c r="F69" s="588"/>
      <c r="G69" s="588">
        <v>361900</v>
      </c>
      <c r="H69" s="588">
        <v>1467500</v>
      </c>
      <c r="I69" s="588">
        <v>24.660988074957409</v>
      </c>
      <c r="J69" s="588"/>
      <c r="K69" s="588"/>
      <c r="L69" s="588">
        <v>352400</v>
      </c>
      <c r="M69" s="588">
        <v>1467500</v>
      </c>
      <c r="N69" s="588">
        <v>24.013628620102217</v>
      </c>
      <c r="O69" s="588"/>
      <c r="P69" s="588"/>
      <c r="Q69" s="588">
        <v>177600</v>
      </c>
      <c r="R69" s="588">
        <v>1467500</v>
      </c>
      <c r="S69" s="588">
        <v>12.10221465076661</v>
      </c>
      <c r="T69" s="589"/>
      <c r="W69" s="70">
        <v>138400</v>
      </c>
      <c r="X69" s="588">
        <v>1467500</v>
      </c>
      <c r="Y69" s="502">
        <v>9.4310051107325386</v>
      </c>
    </row>
    <row r="70" spans="1:26" x14ac:dyDescent="0.25">
      <c r="A70" s="586"/>
      <c r="B70" s="1"/>
      <c r="C70" s="1"/>
      <c r="D70" s="72"/>
      <c r="E70" s="1"/>
      <c r="F70" s="1"/>
      <c r="G70" s="1"/>
      <c r="H70" s="1"/>
      <c r="I70" s="72"/>
      <c r="J70" s="1"/>
      <c r="K70" s="1"/>
      <c r="L70" s="1"/>
      <c r="M70" s="1"/>
      <c r="N70" s="1"/>
      <c r="O70" s="1"/>
      <c r="P70" s="1"/>
      <c r="Q70" s="1"/>
      <c r="R70" s="1"/>
      <c r="S70" s="72"/>
      <c r="T70" s="72"/>
      <c r="W70" s="70"/>
      <c r="X70" s="1"/>
    </row>
    <row r="71" spans="1:26" x14ac:dyDescent="0.25">
      <c r="A71" s="586"/>
      <c r="B71" s="1"/>
      <c r="C71" s="1"/>
      <c r="D71" s="72"/>
      <c r="E71" s="1"/>
      <c r="F71" s="1"/>
      <c r="G71" s="1"/>
      <c r="H71" s="1"/>
      <c r="I71" s="72"/>
      <c r="J71" s="1"/>
      <c r="K71" s="1"/>
      <c r="L71" s="1"/>
      <c r="M71" s="1"/>
      <c r="N71" s="1"/>
      <c r="O71" s="1"/>
      <c r="P71" s="1"/>
      <c r="Q71" s="1"/>
      <c r="R71" s="1"/>
      <c r="S71" s="72"/>
      <c r="T71" s="72"/>
      <c r="W71" s="70"/>
      <c r="X71" s="1"/>
    </row>
    <row r="72" spans="1:26" x14ac:dyDescent="0.25">
      <c r="A72" s="586" t="s">
        <v>70</v>
      </c>
      <c r="B72" s="1">
        <v>48800</v>
      </c>
      <c r="C72" s="1">
        <v>192900</v>
      </c>
      <c r="D72" s="1">
        <v>25.3</v>
      </c>
      <c r="E72" s="72"/>
      <c r="F72" s="72"/>
      <c r="G72" s="1">
        <v>58400</v>
      </c>
      <c r="H72" s="1">
        <v>192900</v>
      </c>
      <c r="I72" s="1">
        <v>30.3</v>
      </c>
      <c r="J72" s="72"/>
      <c r="K72" s="72"/>
      <c r="L72" s="1">
        <v>50500</v>
      </c>
      <c r="M72" s="1">
        <v>1467500</v>
      </c>
      <c r="N72" s="1">
        <v>26.2</v>
      </c>
      <c r="O72" s="72"/>
      <c r="P72" s="72"/>
      <c r="Q72" s="1">
        <v>15900</v>
      </c>
      <c r="R72" s="1">
        <v>192900</v>
      </c>
      <c r="S72" s="1">
        <v>8.3000000000000007</v>
      </c>
      <c r="T72" s="72"/>
      <c r="W72" s="70" t="e">
        <v>#VALUE!</v>
      </c>
      <c r="X72" s="1">
        <v>192900</v>
      </c>
      <c r="Y72" s="502" t="e">
        <v>#VALUE!</v>
      </c>
    </row>
    <row r="73" spans="1:26" x14ac:dyDescent="0.25">
      <c r="A73" s="586" t="s">
        <v>71</v>
      </c>
      <c r="B73" s="1">
        <v>38100</v>
      </c>
      <c r="C73" s="1">
        <v>124500</v>
      </c>
      <c r="D73" s="1">
        <v>30.6</v>
      </c>
      <c r="E73" s="72"/>
      <c r="F73" s="72"/>
      <c r="G73" s="1">
        <v>28300</v>
      </c>
      <c r="H73" s="1">
        <v>124500</v>
      </c>
      <c r="I73" s="1">
        <v>22.8</v>
      </c>
      <c r="J73" s="72"/>
      <c r="K73" s="72"/>
      <c r="L73" s="1">
        <v>23600</v>
      </c>
      <c r="M73" s="1">
        <v>1467501</v>
      </c>
      <c r="N73" s="1">
        <v>19</v>
      </c>
      <c r="O73" s="72"/>
      <c r="P73" s="72"/>
      <c r="Q73" s="1">
        <v>15700</v>
      </c>
      <c r="R73" s="1">
        <v>124500</v>
      </c>
      <c r="S73" s="1">
        <v>12.6</v>
      </c>
      <c r="T73" s="72"/>
      <c r="W73" s="70" t="e">
        <v>#VALUE!</v>
      </c>
      <c r="X73" s="1">
        <v>124500</v>
      </c>
      <c r="Y73" s="502" t="e">
        <v>#VALUE!</v>
      </c>
    </row>
    <row r="74" spans="1:26" x14ac:dyDescent="0.25">
      <c r="A74" s="586" t="s">
        <v>72</v>
      </c>
      <c r="B74" s="1">
        <v>88200</v>
      </c>
      <c r="C74" s="1">
        <v>325000</v>
      </c>
      <c r="D74" s="1">
        <v>27.1</v>
      </c>
      <c r="E74" s="72"/>
      <c r="F74" s="72"/>
      <c r="G74" s="1">
        <v>68900</v>
      </c>
      <c r="H74" s="1">
        <v>325000</v>
      </c>
      <c r="I74" s="1">
        <v>21.2</v>
      </c>
      <c r="J74" s="72"/>
      <c r="K74" s="72"/>
      <c r="L74" s="1">
        <v>94900</v>
      </c>
      <c r="M74" s="1">
        <v>1467502</v>
      </c>
      <c r="N74" s="1">
        <v>29.2</v>
      </c>
      <c r="O74" s="72"/>
      <c r="P74" s="72"/>
      <c r="Q74" s="1">
        <v>44200</v>
      </c>
      <c r="R74" s="1">
        <v>325000</v>
      </c>
      <c r="S74" s="1">
        <v>13.6</v>
      </c>
      <c r="T74" s="72"/>
      <c r="W74" s="70" t="e">
        <v>#VALUE!</v>
      </c>
      <c r="X74" s="1">
        <v>325000</v>
      </c>
      <c r="Y74" s="502" t="e">
        <v>#VALUE!</v>
      </c>
    </row>
    <row r="75" spans="1:26" x14ac:dyDescent="0.25">
      <c r="A75" s="586" t="s">
        <v>73</v>
      </c>
      <c r="B75" s="1">
        <v>107100</v>
      </c>
      <c r="C75" s="1">
        <v>318100</v>
      </c>
      <c r="D75" s="1">
        <v>33.700000000000003</v>
      </c>
      <c r="E75" s="72"/>
      <c r="F75" s="72"/>
      <c r="G75" s="1">
        <v>84600</v>
      </c>
      <c r="H75" s="1">
        <v>318100</v>
      </c>
      <c r="I75" s="1">
        <v>26.6</v>
      </c>
      <c r="J75" s="72"/>
      <c r="K75" s="72"/>
      <c r="L75" s="1">
        <v>67800</v>
      </c>
      <c r="M75" s="1">
        <v>1467503</v>
      </c>
      <c r="N75" s="1">
        <v>21.4</v>
      </c>
      <c r="O75" s="72"/>
      <c r="P75" s="72"/>
      <c r="Q75" s="1">
        <v>28000</v>
      </c>
      <c r="R75" s="1">
        <v>318100</v>
      </c>
      <c r="S75" s="1">
        <v>8.8000000000000007</v>
      </c>
      <c r="T75" s="72"/>
      <c r="W75" s="70">
        <v>30600</v>
      </c>
      <c r="X75" s="1">
        <v>318100</v>
      </c>
      <c r="Y75" s="502">
        <v>9.6196164728072944</v>
      </c>
    </row>
    <row r="76" spans="1:26" x14ac:dyDescent="0.25">
      <c r="A76" s="586" t="s">
        <v>74</v>
      </c>
      <c r="B76" s="1">
        <v>27900</v>
      </c>
      <c r="C76" s="1">
        <v>142300</v>
      </c>
      <c r="D76" s="1">
        <v>19.600000000000001</v>
      </c>
      <c r="E76" s="72"/>
      <c r="F76" s="72"/>
      <c r="G76" s="1">
        <v>32100</v>
      </c>
      <c r="H76" s="1">
        <v>142300</v>
      </c>
      <c r="I76" s="1">
        <v>22.6</v>
      </c>
      <c r="J76" s="72"/>
      <c r="K76" s="72"/>
      <c r="L76" s="1">
        <v>43500</v>
      </c>
      <c r="M76" s="1">
        <v>1467504</v>
      </c>
      <c r="N76" s="1">
        <v>30.599999999999998</v>
      </c>
      <c r="O76" s="72"/>
      <c r="P76" s="72"/>
      <c r="Q76" s="1">
        <v>20900</v>
      </c>
      <c r="R76" s="1">
        <v>142300</v>
      </c>
      <c r="S76" s="1">
        <v>14.7</v>
      </c>
      <c r="T76" s="72"/>
      <c r="W76" s="70">
        <v>17900</v>
      </c>
      <c r="X76" s="1">
        <v>142300</v>
      </c>
      <c r="Y76" s="502">
        <v>12.57905832747716</v>
      </c>
    </row>
    <row r="77" spans="1:26" x14ac:dyDescent="0.25">
      <c r="A77" s="586" t="s">
        <v>75</v>
      </c>
      <c r="B77" s="1">
        <v>42300</v>
      </c>
      <c r="C77" s="1">
        <v>150300</v>
      </c>
      <c r="D77" s="1">
        <v>28.2</v>
      </c>
      <c r="E77" s="72"/>
      <c r="F77" s="72"/>
      <c r="G77" s="1">
        <v>41000</v>
      </c>
      <c r="H77" s="1">
        <v>150300</v>
      </c>
      <c r="I77" s="1">
        <v>27.3</v>
      </c>
      <c r="J77" s="72"/>
      <c r="K77" s="72"/>
      <c r="L77" s="1">
        <v>32200</v>
      </c>
      <c r="M77" s="1">
        <v>1467505</v>
      </c>
      <c r="N77" s="1">
        <v>21.4</v>
      </c>
      <c r="O77" s="72"/>
      <c r="P77" s="72"/>
      <c r="Q77" s="1">
        <v>19100</v>
      </c>
      <c r="R77" s="1">
        <v>150300</v>
      </c>
      <c r="S77" s="1">
        <v>12.7</v>
      </c>
      <c r="T77" s="72"/>
      <c r="W77" s="70">
        <v>15700</v>
      </c>
      <c r="X77" s="1">
        <v>150300</v>
      </c>
      <c r="Y77" s="502">
        <v>10.445775116433799</v>
      </c>
    </row>
    <row r="78" spans="1:26" x14ac:dyDescent="0.25">
      <c r="A78" s="586" t="s">
        <v>76</v>
      </c>
      <c r="B78" s="1">
        <v>23000</v>
      </c>
      <c r="C78" s="1">
        <v>131600</v>
      </c>
      <c r="D78" s="1">
        <v>17.5</v>
      </c>
      <c r="E78" s="72"/>
      <c r="F78" s="72"/>
      <c r="G78" s="1">
        <v>30700</v>
      </c>
      <c r="H78" s="1">
        <v>131600</v>
      </c>
      <c r="I78" s="1">
        <v>23.3</v>
      </c>
      <c r="J78" s="72"/>
      <c r="K78" s="72"/>
      <c r="L78" s="1">
        <v>40200</v>
      </c>
      <c r="M78" s="1">
        <v>1467506</v>
      </c>
      <c r="N78" s="1">
        <v>30.5</v>
      </c>
      <c r="O78" s="72"/>
      <c r="P78" s="72"/>
      <c r="Q78" s="1">
        <v>25800</v>
      </c>
      <c r="R78" s="1">
        <v>131600</v>
      </c>
      <c r="S78" s="1">
        <v>19.600000000000001</v>
      </c>
      <c r="T78" s="72"/>
      <c r="W78" s="70" t="e">
        <v>#VALUE!</v>
      </c>
      <c r="X78" s="1">
        <v>131600</v>
      </c>
      <c r="Y78" s="502" t="e">
        <v>#VALUE!</v>
      </c>
    </row>
    <row r="79" spans="1:26" x14ac:dyDescent="0.25">
      <c r="A79" s="586" t="s">
        <v>77</v>
      </c>
      <c r="B79" s="1">
        <v>17000</v>
      </c>
      <c r="C79" s="1">
        <v>81300</v>
      </c>
      <c r="D79" s="1">
        <v>21</v>
      </c>
      <c r="E79" s="72"/>
      <c r="F79" s="72"/>
      <c r="G79" s="1">
        <v>18700</v>
      </c>
      <c r="H79" s="1">
        <v>81300</v>
      </c>
      <c r="I79" s="1">
        <v>23</v>
      </c>
      <c r="J79" s="72"/>
      <c r="K79" s="72"/>
      <c r="L79" s="1">
        <v>20600</v>
      </c>
      <c r="M79" s="1">
        <v>1467507</v>
      </c>
      <c r="N79" s="1">
        <v>25.3</v>
      </c>
      <c r="O79" s="72"/>
      <c r="P79" s="72"/>
      <c r="Q79" s="1">
        <v>13300</v>
      </c>
      <c r="R79" s="1">
        <v>81300</v>
      </c>
      <c r="S79" s="1">
        <v>16.399999999999999</v>
      </c>
      <c r="T79" s="72"/>
      <c r="W79" s="70" t="e">
        <v>#VALUE!</v>
      </c>
      <c r="X79" s="1">
        <v>81300</v>
      </c>
      <c r="Y79" s="502" t="e">
        <v>#VALUE!</v>
      </c>
    </row>
    <row r="80" spans="1:26" x14ac:dyDescent="0.25">
      <c r="A80" s="586" t="s">
        <v>78</v>
      </c>
      <c r="B80" s="1">
        <v>19300</v>
      </c>
      <c r="C80" s="1">
        <v>70500</v>
      </c>
      <c r="D80" s="1">
        <v>27.3</v>
      </c>
      <c r="E80" s="72"/>
      <c r="F80" s="72"/>
      <c r="G80" s="1">
        <v>18200</v>
      </c>
      <c r="H80" s="1">
        <v>70500</v>
      </c>
      <c r="I80" s="1">
        <v>25.8</v>
      </c>
      <c r="J80" s="72"/>
      <c r="K80" s="72"/>
      <c r="L80" s="1" t="e">
        <v>#VALUE!</v>
      </c>
      <c r="M80" s="1">
        <v>1467508</v>
      </c>
      <c r="N80" s="1" t="e">
        <v>#VALUE!</v>
      </c>
      <c r="O80" s="72"/>
      <c r="P80" s="72"/>
      <c r="Q80" s="1">
        <v>13800</v>
      </c>
      <c r="R80" s="1">
        <v>70500</v>
      </c>
      <c r="S80" s="1">
        <v>19.5</v>
      </c>
      <c r="T80" s="72"/>
      <c r="W80" s="70" t="e">
        <v>#VALUE!</v>
      </c>
      <c r="X80" s="1">
        <v>70500</v>
      </c>
      <c r="Y80" s="502" t="e">
        <v>#VALUE!</v>
      </c>
    </row>
    <row r="81" spans="1:25" x14ac:dyDescent="0.25">
      <c r="A81" s="587" t="s">
        <v>672</v>
      </c>
      <c r="B81" s="588">
        <v>411700</v>
      </c>
      <c r="C81" s="588">
        <v>1536500</v>
      </c>
      <c r="D81" s="588">
        <v>26.794663195574358</v>
      </c>
      <c r="E81" s="589"/>
      <c r="F81" s="589"/>
      <c r="G81" s="588">
        <v>380900</v>
      </c>
      <c r="H81" s="588">
        <v>1536500</v>
      </c>
      <c r="I81" s="588">
        <v>24.790107386918319</v>
      </c>
      <c r="J81" s="589"/>
      <c r="K81" s="589"/>
      <c r="L81" s="1">
        <v>383900</v>
      </c>
      <c r="M81" s="1">
        <v>1467509</v>
      </c>
      <c r="N81" s="1">
        <v>24.985356329319885</v>
      </c>
      <c r="O81" s="589"/>
      <c r="P81" s="589"/>
      <c r="Q81" s="588">
        <v>196700</v>
      </c>
      <c r="R81" s="588">
        <v>1536500</v>
      </c>
      <c r="S81" s="588">
        <v>12.801822323462414</v>
      </c>
      <c r="T81" s="589"/>
      <c r="W81" s="70">
        <v>160900</v>
      </c>
      <c r="X81" s="588">
        <v>1536500</v>
      </c>
      <c r="Y81" s="502">
        <v>10.471851610803775</v>
      </c>
    </row>
    <row r="82" spans="1:25" x14ac:dyDescent="0.25">
      <c r="A82" s="586"/>
      <c r="B82" s="1"/>
      <c r="C82" s="1"/>
      <c r="D82" s="1"/>
      <c r="E82" s="72"/>
      <c r="F82" s="72"/>
      <c r="G82" s="1"/>
      <c r="H82" s="1"/>
      <c r="I82" s="1"/>
      <c r="J82" s="72"/>
      <c r="K82" s="72"/>
      <c r="L82" s="1">
        <v>0</v>
      </c>
      <c r="M82" s="1">
        <v>1467510</v>
      </c>
      <c r="N82" s="1">
        <v>0</v>
      </c>
      <c r="O82" s="72"/>
      <c r="P82" s="72"/>
      <c r="Q82" s="1"/>
      <c r="R82" s="1"/>
      <c r="S82" s="1"/>
      <c r="T82" s="72"/>
      <c r="W82" s="70"/>
      <c r="X82" s="1"/>
      <c r="Y82" s="502"/>
    </row>
    <row r="83" spans="1:25" x14ac:dyDescent="0.25">
      <c r="A83" s="586" t="s">
        <v>90</v>
      </c>
      <c r="B83" s="1">
        <v>2009000</v>
      </c>
      <c r="C83" s="1">
        <v>7410700</v>
      </c>
      <c r="D83" s="1">
        <v>27.1</v>
      </c>
      <c r="E83" s="72"/>
      <c r="F83" s="72"/>
      <c r="G83" s="1">
        <v>1873600</v>
      </c>
      <c r="H83" s="1">
        <v>7410700</v>
      </c>
      <c r="I83" s="1">
        <v>25.3</v>
      </c>
      <c r="J83" s="72"/>
      <c r="K83" s="72"/>
      <c r="L83" s="1">
        <v>1727300</v>
      </c>
      <c r="M83" s="1">
        <v>1467511</v>
      </c>
      <c r="N83" s="1">
        <v>23.3</v>
      </c>
      <c r="O83" s="72"/>
      <c r="P83" s="72"/>
      <c r="Q83" s="1">
        <v>962000</v>
      </c>
      <c r="R83" s="1">
        <v>7410700</v>
      </c>
      <c r="S83" s="1">
        <v>13</v>
      </c>
      <c r="T83" s="72"/>
      <c r="W83" s="70">
        <v>838800</v>
      </c>
      <c r="X83" s="1">
        <v>7410700</v>
      </c>
      <c r="Y83" s="502">
        <v>11.318768807265171</v>
      </c>
    </row>
    <row r="84" spans="1:25" x14ac:dyDescent="0.25">
      <c r="A84" s="586" t="s">
        <v>69</v>
      </c>
      <c r="B84" s="1">
        <v>2424800</v>
      </c>
      <c r="C84" s="1">
        <v>8966900</v>
      </c>
      <c r="D84" s="1">
        <v>27</v>
      </c>
      <c r="E84" s="72"/>
      <c r="F84" s="72"/>
      <c r="G84" s="1">
        <v>2181700</v>
      </c>
      <c r="H84" s="1">
        <v>8966900</v>
      </c>
      <c r="I84" s="1">
        <v>24.3</v>
      </c>
      <c r="J84" s="72"/>
      <c r="K84" s="72"/>
      <c r="L84" s="1">
        <v>2196700</v>
      </c>
      <c r="M84" s="1">
        <v>1467512</v>
      </c>
      <c r="N84" s="1">
        <v>24.5</v>
      </c>
      <c r="O84" s="72"/>
      <c r="P84" s="72"/>
      <c r="Q84" s="1">
        <v>1178900</v>
      </c>
      <c r="R84" s="1">
        <v>8966900</v>
      </c>
      <c r="S84" s="1">
        <v>13.1</v>
      </c>
      <c r="T84" s="72"/>
      <c r="W84" s="70">
        <v>984800</v>
      </c>
      <c r="X84" s="1">
        <v>8966900</v>
      </c>
      <c r="Y84" s="502">
        <v>10.982613835327705</v>
      </c>
    </row>
  </sheetData>
  <mergeCells count="14">
    <mergeCell ref="B5:D5"/>
    <mergeCell ref="G5:I5"/>
    <mergeCell ref="B25:D25"/>
    <mergeCell ref="G25:I25"/>
    <mergeCell ref="Q44:T44"/>
    <mergeCell ref="L44:O44"/>
    <mergeCell ref="W44:Z44"/>
    <mergeCell ref="W67:Z67"/>
    <mergeCell ref="B44:E44"/>
    <mergeCell ref="G44:J44"/>
    <mergeCell ref="B67:E67"/>
    <mergeCell ref="G67:J67"/>
    <mergeCell ref="L67:O67"/>
    <mergeCell ref="Q67:T67"/>
  </mergeCells>
  <hyperlinks>
    <hyperlink ref="K1" location="Contents!A1" display="Table of Contents " xr:uid="{37913891-7E71-4A53-9B8A-A0067FA24714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A8208-4A61-46C7-8CB9-0A8EADEDCACD}">
  <dimension ref="B1:Q36"/>
  <sheetViews>
    <sheetView topLeftCell="B1" zoomScale="70" zoomScaleNormal="70" workbookViewId="0">
      <selection activeCell="O1" sqref="O1"/>
    </sheetView>
  </sheetViews>
  <sheetFormatPr defaultRowHeight="15" x14ac:dyDescent="0.25"/>
  <cols>
    <col min="3" max="3" width="27.85546875" bestFit="1" customWidth="1"/>
    <col min="15" max="15" width="22.85546875" bestFit="1" customWidth="1"/>
    <col min="17" max="17" width="10.140625" bestFit="1" customWidth="1"/>
  </cols>
  <sheetData>
    <row r="1" spans="2:17" x14ac:dyDescent="0.25">
      <c r="B1" s="3" t="s">
        <v>437</v>
      </c>
      <c r="O1" s="230" t="s">
        <v>876</v>
      </c>
    </row>
    <row r="2" spans="2:17" x14ac:dyDescent="0.25">
      <c r="D2" s="125">
        <v>2018</v>
      </c>
    </row>
    <row r="3" spans="2:17" x14ac:dyDescent="0.25">
      <c r="C3" s="125" t="s">
        <v>241</v>
      </c>
      <c r="D3" s="157">
        <v>69.7</v>
      </c>
    </row>
    <row r="4" spans="2:17" x14ac:dyDescent="0.25">
      <c r="C4" s="125" t="s">
        <v>90</v>
      </c>
      <c r="D4" s="399">
        <v>71.5</v>
      </c>
    </row>
    <row r="6" spans="2:17" x14ac:dyDescent="0.25">
      <c r="B6" s="401" t="s">
        <v>326</v>
      </c>
      <c r="C6" s="93"/>
    </row>
    <row r="7" spans="2:17" x14ac:dyDescent="0.25">
      <c r="B7" s="63"/>
    </row>
    <row r="8" spans="2:17" x14ac:dyDescent="0.25">
      <c r="C8" s="253" t="s">
        <v>92</v>
      </c>
      <c r="D8" s="125">
        <v>2013</v>
      </c>
      <c r="E8" s="125">
        <v>2014</v>
      </c>
      <c r="F8" s="125">
        <v>2015</v>
      </c>
      <c r="G8" s="125">
        <v>2016</v>
      </c>
      <c r="H8" s="125">
        <v>2017</v>
      </c>
      <c r="I8" s="495">
        <v>2018</v>
      </c>
      <c r="O8" s="498"/>
      <c r="P8" s="503">
        <v>2017</v>
      </c>
      <c r="Q8" s="502">
        <v>2018</v>
      </c>
    </row>
    <row r="9" spans="2:17" x14ac:dyDescent="0.25">
      <c r="C9" s="398" t="s">
        <v>63</v>
      </c>
      <c r="D9" s="400">
        <v>50.9</v>
      </c>
      <c r="E9" s="400">
        <v>57.9</v>
      </c>
      <c r="F9" s="400">
        <v>66.8</v>
      </c>
      <c r="G9" s="400">
        <v>70.599999999999994</v>
      </c>
      <c r="H9" s="400">
        <v>70.8</v>
      </c>
      <c r="I9" s="496">
        <v>70</v>
      </c>
      <c r="J9" s="493">
        <f>I9-H9</f>
        <v>-0.79999999999999716</v>
      </c>
      <c r="O9" s="500" t="s">
        <v>63</v>
      </c>
      <c r="P9" s="501">
        <v>0.70799999999999996</v>
      </c>
      <c r="Q9" s="499">
        <v>0.7</v>
      </c>
    </row>
    <row r="10" spans="2:17" x14ac:dyDescent="0.25">
      <c r="C10" s="398" t="s">
        <v>64</v>
      </c>
      <c r="D10" s="400">
        <v>52.7</v>
      </c>
      <c r="E10" s="400">
        <v>64.7</v>
      </c>
      <c r="F10" s="400">
        <v>70.099999999999994</v>
      </c>
      <c r="G10" s="400">
        <v>73.900000000000006</v>
      </c>
      <c r="H10" s="400">
        <v>72.099999999999994</v>
      </c>
      <c r="I10" s="496">
        <v>71</v>
      </c>
      <c r="J10" s="493">
        <f t="shared" ref="J10:J33" si="0">I10-H10</f>
        <v>-1.0999999999999943</v>
      </c>
      <c r="O10" s="500" t="s">
        <v>64</v>
      </c>
      <c r="P10" s="501">
        <v>0.72099999999999997</v>
      </c>
      <c r="Q10" s="499">
        <v>0.71</v>
      </c>
    </row>
    <row r="11" spans="2:17" x14ac:dyDescent="0.25">
      <c r="C11" s="398" t="s">
        <v>31</v>
      </c>
      <c r="D11" s="400">
        <v>40.9</v>
      </c>
      <c r="E11" s="400">
        <v>51.3</v>
      </c>
      <c r="F11" s="400">
        <v>60.4</v>
      </c>
      <c r="G11" s="400">
        <v>66.400000000000006</v>
      </c>
      <c r="H11" s="400">
        <v>68</v>
      </c>
      <c r="I11" s="496">
        <v>69.5</v>
      </c>
      <c r="J11" s="493">
        <f t="shared" si="0"/>
        <v>1.5</v>
      </c>
      <c r="O11" s="500" t="s">
        <v>31</v>
      </c>
      <c r="P11" s="501">
        <v>0.68</v>
      </c>
      <c r="Q11" s="499">
        <v>0.69499999999999995</v>
      </c>
    </row>
    <row r="12" spans="2:17" x14ac:dyDescent="0.25">
      <c r="C12" s="398" t="s">
        <v>305</v>
      </c>
      <c r="D12" s="400">
        <v>49.6</v>
      </c>
      <c r="E12" s="400">
        <v>61.5</v>
      </c>
      <c r="F12" s="400">
        <v>68.400000000000006</v>
      </c>
      <c r="G12" s="400">
        <v>70.8</v>
      </c>
      <c r="H12" s="400">
        <v>70.400000000000006</v>
      </c>
      <c r="I12" s="496">
        <v>70.8</v>
      </c>
      <c r="J12" s="493">
        <f t="shared" si="0"/>
        <v>0.39999999999999147</v>
      </c>
      <c r="O12" s="500" t="s">
        <v>305</v>
      </c>
      <c r="P12" s="501">
        <v>0.70399999999999996</v>
      </c>
      <c r="Q12" s="499">
        <v>0.70799999999999996</v>
      </c>
    </row>
    <row r="13" spans="2:17" x14ac:dyDescent="0.25">
      <c r="C13" s="398" t="s">
        <v>48</v>
      </c>
      <c r="D13" s="400">
        <v>27.7</v>
      </c>
      <c r="E13" s="400">
        <v>41.2</v>
      </c>
      <c r="F13" s="400">
        <v>50.7</v>
      </c>
      <c r="G13" s="400">
        <v>60.6</v>
      </c>
      <c r="H13" s="400">
        <v>64.400000000000006</v>
      </c>
      <c r="I13" s="496">
        <v>66.400000000000006</v>
      </c>
      <c r="J13" s="493">
        <f t="shared" si="0"/>
        <v>2</v>
      </c>
      <c r="O13" s="500" t="s">
        <v>48</v>
      </c>
      <c r="P13" s="501">
        <v>0.64400000000000002</v>
      </c>
      <c r="Q13" s="499">
        <v>0.66400000000000003</v>
      </c>
    </row>
    <row r="14" spans="2:17" x14ac:dyDescent="0.25">
      <c r="C14" s="398" t="s">
        <v>306</v>
      </c>
      <c r="D14" s="400">
        <v>46.3</v>
      </c>
      <c r="E14" s="400">
        <v>58</v>
      </c>
      <c r="F14" s="400">
        <v>63.5</v>
      </c>
      <c r="G14" s="400">
        <v>67.5</v>
      </c>
      <c r="H14" s="400">
        <v>70.099999999999994</v>
      </c>
      <c r="I14" s="496">
        <v>70.8</v>
      </c>
      <c r="J14" s="493">
        <f t="shared" si="0"/>
        <v>0.70000000000000284</v>
      </c>
      <c r="O14" s="500" t="s">
        <v>306</v>
      </c>
      <c r="P14" s="501">
        <v>0.70099999999999996</v>
      </c>
      <c r="Q14" s="499">
        <v>0.70799999999999996</v>
      </c>
    </row>
    <row r="15" spans="2:17" x14ac:dyDescent="0.25">
      <c r="C15" s="398" t="s">
        <v>199</v>
      </c>
      <c r="D15" s="400">
        <v>65.400000000000006</v>
      </c>
      <c r="E15" s="400">
        <v>67.400000000000006</v>
      </c>
      <c r="F15" s="400">
        <v>69.099999999999994</v>
      </c>
      <c r="G15" s="400">
        <v>70.5</v>
      </c>
      <c r="H15" s="400">
        <v>69.599999999999994</v>
      </c>
      <c r="I15" s="496">
        <v>69.099999999999994</v>
      </c>
      <c r="J15" s="493">
        <f t="shared" si="0"/>
        <v>-0.5</v>
      </c>
      <c r="O15" s="500" t="s">
        <v>199</v>
      </c>
      <c r="P15" s="501">
        <v>0.69599999999999995</v>
      </c>
      <c r="Q15" s="499">
        <v>0.69099999999999995</v>
      </c>
    </row>
    <row r="16" spans="2:17" x14ac:dyDescent="0.25">
      <c r="C16" s="398" t="s">
        <v>40</v>
      </c>
      <c r="D16" s="400">
        <v>39.9</v>
      </c>
      <c r="E16" s="400">
        <v>46.5</v>
      </c>
      <c r="F16" s="400">
        <v>58</v>
      </c>
      <c r="G16" s="400">
        <v>63.5</v>
      </c>
      <c r="H16" s="400">
        <v>66.2</v>
      </c>
      <c r="I16" s="496">
        <v>67.599999999999994</v>
      </c>
      <c r="J16" s="493">
        <f t="shared" si="0"/>
        <v>1.3999999999999915</v>
      </c>
      <c r="O16" s="500" t="s">
        <v>40</v>
      </c>
      <c r="P16" s="501">
        <v>0.66200000000000003</v>
      </c>
      <c r="Q16" s="499">
        <v>0.67600000000000005</v>
      </c>
    </row>
    <row r="17" spans="3:17" x14ac:dyDescent="0.25">
      <c r="C17" s="398" t="s">
        <v>308</v>
      </c>
      <c r="D17" s="400">
        <v>56.6</v>
      </c>
      <c r="E17" s="400">
        <v>61.6</v>
      </c>
      <c r="F17" s="400">
        <v>65.2</v>
      </c>
      <c r="G17" s="400">
        <v>67</v>
      </c>
      <c r="H17" s="400">
        <v>68.099999999999994</v>
      </c>
      <c r="I17" s="496">
        <v>69.7</v>
      </c>
      <c r="J17" s="493">
        <f t="shared" si="0"/>
        <v>1.6000000000000085</v>
      </c>
      <c r="O17" s="500" t="s">
        <v>308</v>
      </c>
      <c r="P17" s="501">
        <v>0.68100000000000005</v>
      </c>
      <c r="Q17" s="499">
        <v>0.69699999999999995</v>
      </c>
    </row>
    <row r="18" spans="3:17" x14ac:dyDescent="0.25">
      <c r="C18" s="398" t="s">
        <v>24</v>
      </c>
      <c r="D18" s="400">
        <v>49.6</v>
      </c>
      <c r="E18" s="400">
        <v>56.4</v>
      </c>
      <c r="F18" s="400">
        <v>61.9</v>
      </c>
      <c r="G18" s="400">
        <v>63.7</v>
      </c>
      <c r="H18" s="400">
        <v>65.900000000000006</v>
      </c>
      <c r="I18" s="496">
        <v>67.7</v>
      </c>
      <c r="J18" s="493">
        <f t="shared" si="0"/>
        <v>1.7999999999999972</v>
      </c>
      <c r="O18" s="500" t="s">
        <v>24</v>
      </c>
      <c r="P18" s="501">
        <v>0.65900000000000003</v>
      </c>
      <c r="Q18" s="499">
        <v>0.67700000000000005</v>
      </c>
    </row>
    <row r="19" spans="3:17" x14ac:dyDescent="0.25">
      <c r="C19" s="398" t="s">
        <v>26</v>
      </c>
      <c r="D19" s="400">
        <v>55.4</v>
      </c>
      <c r="E19" s="400">
        <v>59.6</v>
      </c>
      <c r="F19" s="400">
        <v>63.9</v>
      </c>
      <c r="G19" s="400">
        <v>65.400000000000006</v>
      </c>
      <c r="H19" s="496">
        <v>66.099999999999994</v>
      </c>
      <c r="I19" s="496">
        <v>67.7</v>
      </c>
      <c r="J19" s="493">
        <f t="shared" si="0"/>
        <v>1.6000000000000085</v>
      </c>
      <c r="O19" s="500" t="s">
        <v>26</v>
      </c>
      <c r="P19" s="501">
        <v>0.66100000000000003</v>
      </c>
      <c r="Q19" s="499">
        <v>0.67700000000000005</v>
      </c>
    </row>
    <row r="20" spans="3:17" x14ac:dyDescent="0.25">
      <c r="C20" s="398" t="s">
        <v>27</v>
      </c>
      <c r="D20" s="400">
        <v>51.1</v>
      </c>
      <c r="E20" s="400">
        <v>57.2</v>
      </c>
      <c r="F20" s="400">
        <v>60.6</v>
      </c>
      <c r="G20" s="400">
        <v>64.400000000000006</v>
      </c>
      <c r="H20" s="496">
        <v>65.400000000000006</v>
      </c>
      <c r="I20" s="496">
        <v>66.599999999999994</v>
      </c>
      <c r="J20" s="493">
        <f t="shared" si="0"/>
        <v>1.1999999999999886</v>
      </c>
      <c r="O20" s="500" t="s">
        <v>27</v>
      </c>
      <c r="P20" s="501">
        <v>0.65400000000000003</v>
      </c>
      <c r="Q20" s="499">
        <v>0.66600000000000004</v>
      </c>
    </row>
    <row r="21" spans="3:17" x14ac:dyDescent="0.25">
      <c r="C21" s="398" t="s">
        <v>278</v>
      </c>
      <c r="D21" s="400">
        <v>55</v>
      </c>
      <c r="E21" s="400">
        <v>59.9</v>
      </c>
      <c r="F21" s="400">
        <v>65.099999999999994</v>
      </c>
      <c r="G21" s="400">
        <v>71.7</v>
      </c>
      <c r="H21" s="496">
        <v>75</v>
      </c>
      <c r="I21" s="496">
        <v>74.099999999999994</v>
      </c>
      <c r="J21" s="493">
        <f t="shared" si="0"/>
        <v>-0.90000000000000568</v>
      </c>
      <c r="O21" s="500" t="s">
        <v>278</v>
      </c>
      <c r="P21" s="501">
        <v>0.75</v>
      </c>
      <c r="Q21" s="499">
        <v>0.74099999999999999</v>
      </c>
    </row>
    <row r="22" spans="3:17" x14ac:dyDescent="0.25">
      <c r="C22" s="398" t="s">
        <v>28</v>
      </c>
      <c r="D22" s="400">
        <v>45.6</v>
      </c>
      <c r="E22" s="400">
        <v>53.9</v>
      </c>
      <c r="F22" s="400">
        <v>57.7</v>
      </c>
      <c r="G22" s="400">
        <v>60.5</v>
      </c>
      <c r="H22" s="496">
        <v>63.9</v>
      </c>
      <c r="I22" s="496">
        <v>66.400000000000006</v>
      </c>
      <c r="J22" s="493">
        <f t="shared" si="0"/>
        <v>2.5000000000000071</v>
      </c>
      <c r="O22" s="500" t="s">
        <v>28</v>
      </c>
      <c r="P22" s="501">
        <v>0.63900000000000001</v>
      </c>
      <c r="Q22" s="499">
        <v>0.66400000000000003</v>
      </c>
    </row>
    <row r="23" spans="3:17" x14ac:dyDescent="0.25">
      <c r="C23" s="398" t="s">
        <v>14</v>
      </c>
      <c r="D23" s="400">
        <v>52.4</v>
      </c>
      <c r="E23" s="400">
        <v>64.099999999999994</v>
      </c>
      <c r="F23" s="400">
        <v>68.3</v>
      </c>
      <c r="G23" s="400">
        <v>69.599999999999994</v>
      </c>
      <c r="H23" s="496">
        <v>71.2</v>
      </c>
      <c r="I23" s="496">
        <v>69.900000000000006</v>
      </c>
      <c r="J23" s="493">
        <f t="shared" si="0"/>
        <v>-1.2999999999999972</v>
      </c>
      <c r="O23" s="500" t="s">
        <v>14</v>
      </c>
      <c r="P23" s="501">
        <v>0.71199999999999997</v>
      </c>
      <c r="Q23" s="499">
        <v>0.69899999999999995</v>
      </c>
    </row>
    <row r="24" spans="3:17" x14ac:dyDescent="0.25">
      <c r="C24" s="398" t="s">
        <v>25</v>
      </c>
      <c r="D24" s="400">
        <v>56</v>
      </c>
      <c r="E24" s="400">
        <v>61.4</v>
      </c>
      <c r="F24" s="400">
        <v>68.5</v>
      </c>
      <c r="G24" s="400">
        <v>71.8</v>
      </c>
      <c r="H24" s="496">
        <v>71.7</v>
      </c>
      <c r="I24" s="496">
        <v>72.7</v>
      </c>
      <c r="J24" s="493">
        <f t="shared" si="0"/>
        <v>1</v>
      </c>
      <c r="O24" s="500" t="s">
        <v>25</v>
      </c>
      <c r="P24" s="501">
        <v>0.71699999999999997</v>
      </c>
      <c r="Q24" s="499">
        <v>0.72699999999999998</v>
      </c>
    </row>
    <row r="25" spans="3:17" x14ac:dyDescent="0.25">
      <c r="C25" s="398" t="s">
        <v>307</v>
      </c>
      <c r="D25" s="400">
        <v>53.6</v>
      </c>
      <c r="E25" s="400">
        <v>63.8</v>
      </c>
      <c r="F25" s="400">
        <v>70</v>
      </c>
      <c r="G25" s="400">
        <v>73.8</v>
      </c>
      <c r="H25" s="496">
        <v>74.5</v>
      </c>
      <c r="I25" s="496">
        <v>75</v>
      </c>
      <c r="J25" s="493">
        <f t="shared" si="0"/>
        <v>0.5</v>
      </c>
      <c r="O25" s="500" t="s">
        <v>307</v>
      </c>
      <c r="P25" s="501">
        <v>0.745</v>
      </c>
      <c r="Q25" s="499">
        <v>0.75</v>
      </c>
    </row>
    <row r="26" spans="3:17" x14ac:dyDescent="0.25">
      <c r="C26" s="398" t="s">
        <v>15</v>
      </c>
      <c r="D26" s="400">
        <v>52</v>
      </c>
      <c r="E26" s="400">
        <v>54.6</v>
      </c>
      <c r="F26" s="400">
        <v>62.7</v>
      </c>
      <c r="G26" s="400">
        <v>65.099999999999994</v>
      </c>
      <c r="H26" s="496">
        <v>66.099999999999994</v>
      </c>
      <c r="I26" s="496">
        <v>65.900000000000006</v>
      </c>
      <c r="J26" s="493">
        <f t="shared" si="0"/>
        <v>-0.19999999999998863</v>
      </c>
      <c r="O26" s="500" t="s">
        <v>15</v>
      </c>
      <c r="P26" s="501">
        <v>0.66100000000000003</v>
      </c>
      <c r="Q26" s="499">
        <v>0.65900000000000003</v>
      </c>
    </row>
    <row r="27" spans="3:17" x14ac:dyDescent="0.25">
      <c r="C27" s="398" t="s">
        <v>13</v>
      </c>
      <c r="D27" s="400">
        <v>45.1</v>
      </c>
      <c r="E27" s="400">
        <v>58.3</v>
      </c>
      <c r="F27" s="400">
        <v>66.599999999999994</v>
      </c>
      <c r="G27" s="400">
        <v>69.099999999999994</v>
      </c>
      <c r="H27" s="496">
        <v>69.7</v>
      </c>
      <c r="I27" s="496">
        <v>70.900000000000006</v>
      </c>
      <c r="J27" s="493">
        <f t="shared" si="0"/>
        <v>1.2000000000000028</v>
      </c>
      <c r="O27" s="500" t="s">
        <v>13</v>
      </c>
      <c r="P27" s="501">
        <v>0.69699999999999995</v>
      </c>
      <c r="Q27" s="499">
        <v>0.70899999999999996</v>
      </c>
    </row>
    <row r="28" spans="3:17" x14ac:dyDescent="0.25">
      <c r="C28" s="398" t="s">
        <v>29</v>
      </c>
      <c r="D28" s="400">
        <v>46.3</v>
      </c>
      <c r="E28" s="400">
        <v>53.3</v>
      </c>
      <c r="F28" s="400">
        <v>60.8</v>
      </c>
      <c r="G28" s="400">
        <v>64.8</v>
      </c>
      <c r="H28" s="496">
        <v>65.7</v>
      </c>
      <c r="I28" s="496">
        <v>68.099999999999994</v>
      </c>
      <c r="J28" s="493">
        <f t="shared" si="0"/>
        <v>2.3999999999999915</v>
      </c>
      <c r="O28" s="500" t="s">
        <v>29</v>
      </c>
      <c r="P28" s="501">
        <v>0.65700000000000003</v>
      </c>
      <c r="Q28" s="499">
        <v>0.68100000000000005</v>
      </c>
    </row>
    <row r="29" spans="3:17" x14ac:dyDescent="0.25">
      <c r="C29" s="398" t="s">
        <v>202</v>
      </c>
      <c r="D29" s="400">
        <v>44.9</v>
      </c>
      <c r="E29" s="400">
        <v>60.1</v>
      </c>
      <c r="F29" s="400">
        <v>67.2</v>
      </c>
      <c r="G29" s="400">
        <v>71</v>
      </c>
      <c r="H29" s="496">
        <v>72.599999999999994</v>
      </c>
      <c r="I29" s="496">
        <v>72.3</v>
      </c>
      <c r="J29" s="493">
        <f t="shared" si="0"/>
        <v>-0.29999999999999716</v>
      </c>
      <c r="O29" s="500" t="s">
        <v>202</v>
      </c>
      <c r="P29" s="501">
        <v>0.72599999999999998</v>
      </c>
      <c r="Q29" s="499">
        <v>0.72299999999999998</v>
      </c>
    </row>
    <row r="30" spans="3:17" x14ac:dyDescent="0.25">
      <c r="C30" s="398" t="s">
        <v>30</v>
      </c>
      <c r="D30" s="400">
        <v>44.2</v>
      </c>
      <c r="E30" s="400">
        <v>56.5</v>
      </c>
      <c r="F30" s="400">
        <v>60.9</v>
      </c>
      <c r="G30" s="400">
        <v>62.4</v>
      </c>
      <c r="H30" s="496">
        <v>65.5</v>
      </c>
      <c r="I30" s="496">
        <v>68.7</v>
      </c>
      <c r="J30" s="493">
        <f t="shared" si="0"/>
        <v>3.2000000000000028</v>
      </c>
      <c r="O30" s="500" t="s">
        <v>30</v>
      </c>
      <c r="P30" s="501">
        <v>0.65500000000000003</v>
      </c>
      <c r="Q30" s="499">
        <v>0.68700000000000006</v>
      </c>
    </row>
    <row r="31" spans="3:17" x14ac:dyDescent="0.25">
      <c r="C31" s="398" t="s">
        <v>78</v>
      </c>
      <c r="D31" s="400">
        <v>49.4</v>
      </c>
      <c r="E31" s="400">
        <v>58.1</v>
      </c>
      <c r="F31" s="400">
        <v>66.400000000000006</v>
      </c>
      <c r="G31" s="400">
        <v>69</v>
      </c>
      <c r="H31" s="496">
        <v>69.7</v>
      </c>
      <c r="I31" s="496">
        <v>71.2</v>
      </c>
      <c r="J31" s="493">
        <f t="shared" si="0"/>
        <v>1.5</v>
      </c>
      <c r="O31" s="500" t="s">
        <v>78</v>
      </c>
      <c r="P31" s="501">
        <v>0.69699999999999995</v>
      </c>
      <c r="Q31" s="499">
        <v>0.71199999999999997</v>
      </c>
    </row>
    <row r="32" spans="3:17" x14ac:dyDescent="0.25">
      <c r="C32" s="398" t="s">
        <v>327</v>
      </c>
      <c r="D32" s="157">
        <f>AVERAGE(D9:D31)</f>
        <v>49.15652173913044</v>
      </c>
      <c r="E32" s="157">
        <f t="shared" ref="E32:I32" si="1">AVERAGE(E9:E31)</f>
        <v>57.708695652173901</v>
      </c>
      <c r="F32" s="157">
        <f t="shared" si="1"/>
        <v>64.034782608695664</v>
      </c>
      <c r="G32" s="157">
        <f t="shared" si="1"/>
        <v>67.526086956521738</v>
      </c>
      <c r="H32" s="157">
        <f t="shared" si="1"/>
        <v>68.813043478260866</v>
      </c>
      <c r="I32" s="157">
        <f t="shared" si="1"/>
        <v>69.656521739130454</v>
      </c>
      <c r="J32" s="493">
        <f t="shared" si="0"/>
        <v>0.84347826086958833</v>
      </c>
      <c r="O32" s="500" t="s">
        <v>327</v>
      </c>
      <c r="P32" s="501">
        <v>0.68799999999999994</v>
      </c>
      <c r="Q32" s="499">
        <v>0.69699999999999995</v>
      </c>
    </row>
    <row r="33" spans="3:17" x14ac:dyDescent="0.25">
      <c r="C33" s="398" t="s">
        <v>90</v>
      </c>
      <c r="D33" s="400">
        <v>51.7</v>
      </c>
      <c r="E33" s="400">
        <v>60.4</v>
      </c>
      <c r="F33" s="400">
        <v>66.3</v>
      </c>
      <c r="G33" s="400">
        <v>69.3</v>
      </c>
      <c r="H33" s="400">
        <v>70.7</v>
      </c>
      <c r="I33" s="496">
        <v>71.5</v>
      </c>
      <c r="J33" s="493">
        <f t="shared" si="0"/>
        <v>0.79999999999999716</v>
      </c>
      <c r="O33" s="500" t="s">
        <v>90</v>
      </c>
      <c r="P33" s="501">
        <v>0.70699999999999996</v>
      </c>
      <c r="Q33" s="499">
        <v>0.71499999999999997</v>
      </c>
    </row>
    <row r="35" spans="3:17" x14ac:dyDescent="0.25">
      <c r="H35" s="493">
        <f>H32-G32</f>
        <v>1.2869565217391283</v>
      </c>
      <c r="I35" s="497">
        <f>I32-H32</f>
        <v>0.84347826086958833</v>
      </c>
    </row>
    <row r="36" spans="3:17" x14ac:dyDescent="0.25">
      <c r="H36" s="493">
        <f>H33-G33</f>
        <v>1.4000000000000057</v>
      </c>
      <c r="I36" s="497">
        <f>I33-H33</f>
        <v>0.79999999999999716</v>
      </c>
    </row>
  </sheetData>
  <hyperlinks>
    <hyperlink ref="O1" location="Contents!A1" display="Table of Contents " xr:uid="{84A666D1-091F-4E23-B5DE-A1CE126B2AE7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3D83-22D3-473C-BB97-064CAE04CE3B}">
  <dimension ref="A1:M33"/>
  <sheetViews>
    <sheetView zoomScale="70" zoomScaleNormal="70" workbookViewId="0">
      <selection activeCell="M1" sqref="M1"/>
    </sheetView>
  </sheetViews>
  <sheetFormatPr defaultRowHeight="15" x14ac:dyDescent="0.25"/>
  <cols>
    <col min="2" max="2" width="23.140625" customWidth="1"/>
    <col min="3" max="3" width="29" customWidth="1"/>
    <col min="13" max="13" width="17.28515625" bestFit="1" customWidth="1"/>
  </cols>
  <sheetData>
    <row r="1" spans="1:13" x14ac:dyDescent="0.25">
      <c r="A1" s="121" t="s">
        <v>437</v>
      </c>
      <c r="M1" s="230" t="s">
        <v>876</v>
      </c>
    </row>
    <row r="2" spans="1:13" x14ac:dyDescent="0.25">
      <c r="A2" s="121" t="s">
        <v>302</v>
      </c>
      <c r="E2" s="401" t="s">
        <v>326</v>
      </c>
    </row>
    <row r="4" spans="1:13" x14ac:dyDescent="0.25">
      <c r="C4" s="125" t="s">
        <v>472</v>
      </c>
    </row>
    <row r="5" spans="1:13" x14ac:dyDescent="0.25">
      <c r="B5" s="125" t="s">
        <v>80</v>
      </c>
      <c r="C5" s="137">
        <v>-9.9130434782608703E-2</v>
      </c>
    </row>
    <row r="6" spans="1:13" x14ac:dyDescent="0.25">
      <c r="B6" s="125" t="s">
        <v>114</v>
      </c>
      <c r="C6" s="135">
        <v>-0.02</v>
      </c>
    </row>
    <row r="8" spans="1:13" ht="42" customHeight="1" x14ac:dyDescent="0.25">
      <c r="B8" s="297" t="s">
        <v>238</v>
      </c>
      <c r="C8" s="297" t="s">
        <v>304</v>
      </c>
    </row>
    <row r="9" spans="1:13" x14ac:dyDescent="0.25">
      <c r="B9" s="135" t="s">
        <v>24</v>
      </c>
      <c r="C9" s="402">
        <v>-0.04</v>
      </c>
    </row>
    <row r="10" spans="1:13" x14ac:dyDescent="0.25">
      <c r="B10" s="135" t="s">
        <v>26</v>
      </c>
      <c r="C10" s="402">
        <v>-0.08</v>
      </c>
    </row>
    <row r="11" spans="1:13" x14ac:dyDescent="0.25">
      <c r="B11" s="135" t="s">
        <v>27</v>
      </c>
      <c r="C11" s="402">
        <v>-0.15</v>
      </c>
    </row>
    <row r="12" spans="1:13" x14ac:dyDescent="0.25">
      <c r="B12" s="135" t="s">
        <v>28</v>
      </c>
      <c r="C12" s="402">
        <v>-0.31</v>
      </c>
    </row>
    <row r="13" spans="1:13" x14ac:dyDescent="0.25">
      <c r="B13" s="135" t="s">
        <v>25</v>
      </c>
      <c r="C13" s="402">
        <v>-0.14000000000000001</v>
      </c>
    </row>
    <row r="14" spans="1:13" x14ac:dyDescent="0.25">
      <c r="B14" s="135" t="s">
        <v>29</v>
      </c>
      <c r="C14" s="402">
        <v>-0.19</v>
      </c>
    </row>
    <row r="15" spans="1:13" x14ac:dyDescent="0.25">
      <c r="B15" s="135" t="s">
        <v>30</v>
      </c>
      <c r="C15" s="402">
        <v>-0.05</v>
      </c>
    </row>
    <row r="16" spans="1:13" x14ac:dyDescent="0.25">
      <c r="B16" s="135" t="s">
        <v>63</v>
      </c>
      <c r="C16" s="402">
        <v>-0.03</v>
      </c>
    </row>
    <row r="17" spans="2:3" x14ac:dyDescent="0.25">
      <c r="B17" s="135" t="s">
        <v>64</v>
      </c>
      <c r="C17" s="402">
        <v>0.11</v>
      </c>
    </row>
    <row r="18" spans="2:3" x14ac:dyDescent="0.25">
      <c r="B18" s="135" t="s">
        <v>305</v>
      </c>
      <c r="C18" s="402">
        <v>-0.23</v>
      </c>
    </row>
    <row r="19" spans="2:3" x14ac:dyDescent="0.25">
      <c r="B19" s="135" t="s">
        <v>31</v>
      </c>
      <c r="C19" s="402">
        <v>-0.19</v>
      </c>
    </row>
    <row r="20" spans="2:3" x14ac:dyDescent="0.25">
      <c r="B20" s="135" t="s">
        <v>306</v>
      </c>
      <c r="C20" s="402">
        <v>-0.04</v>
      </c>
    </row>
    <row r="21" spans="2:3" x14ac:dyDescent="0.25">
      <c r="B21" s="135" t="s">
        <v>48</v>
      </c>
      <c r="C21" s="402">
        <v>-0.04</v>
      </c>
    </row>
    <row r="22" spans="2:3" x14ac:dyDescent="0.25">
      <c r="B22" s="135" t="s">
        <v>307</v>
      </c>
      <c r="C22" s="402">
        <v>-0.12</v>
      </c>
    </row>
    <row r="23" spans="2:3" x14ac:dyDescent="0.25">
      <c r="B23" s="135" t="s">
        <v>15</v>
      </c>
      <c r="C23" s="402">
        <v>-0.26</v>
      </c>
    </row>
    <row r="24" spans="2:3" x14ac:dyDescent="0.25">
      <c r="B24" s="135" t="s">
        <v>1</v>
      </c>
      <c r="C24" s="402">
        <v>-0.03</v>
      </c>
    </row>
    <row r="25" spans="2:3" x14ac:dyDescent="0.25">
      <c r="B25" s="135" t="s">
        <v>78</v>
      </c>
      <c r="C25" s="402">
        <v>0.06</v>
      </c>
    </row>
    <row r="26" spans="2:3" x14ac:dyDescent="0.25">
      <c r="B26" s="135" t="s">
        <v>308</v>
      </c>
      <c r="C26" s="402">
        <v>-0.02</v>
      </c>
    </row>
    <row r="27" spans="2:3" x14ac:dyDescent="0.25">
      <c r="B27" s="135" t="s">
        <v>40</v>
      </c>
      <c r="C27" s="402">
        <v>-0.27</v>
      </c>
    </row>
    <row r="28" spans="2:3" x14ac:dyDescent="0.25">
      <c r="B28" s="135" t="s">
        <v>14</v>
      </c>
      <c r="C28" s="402">
        <v>-0.08</v>
      </c>
    </row>
    <row r="29" spans="2:3" x14ac:dyDescent="0.25">
      <c r="B29" s="135" t="s">
        <v>13</v>
      </c>
      <c r="C29" s="402">
        <v>-0.13</v>
      </c>
    </row>
    <row r="30" spans="2:3" x14ac:dyDescent="0.25">
      <c r="B30" s="135" t="s">
        <v>199</v>
      </c>
      <c r="C30" s="402">
        <v>-0.14000000000000001</v>
      </c>
    </row>
    <row r="31" spans="2:3" x14ac:dyDescent="0.25">
      <c r="B31" s="135" t="s">
        <v>202</v>
      </c>
      <c r="C31" s="402">
        <v>0.06</v>
      </c>
    </row>
    <row r="32" spans="2:3" x14ac:dyDescent="0.25">
      <c r="B32" s="135" t="s">
        <v>80</v>
      </c>
      <c r="C32" s="137">
        <f>AVERAGE(C9:C31)</f>
        <v>-0.10043478260869568</v>
      </c>
    </row>
    <row r="33" spans="2:3" x14ac:dyDescent="0.25">
      <c r="B33" s="135" t="s">
        <v>114</v>
      </c>
      <c r="C33" s="135">
        <v>-0.02</v>
      </c>
    </row>
  </sheetData>
  <hyperlinks>
    <hyperlink ref="M1" location="Contents!A1" display="Table of Contents " xr:uid="{3874CF16-4978-4661-9F3E-F2356BD0BE7A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B9B3-FF4A-44C8-ABC9-D62FB424CBDA}">
  <dimension ref="A1:AG173"/>
  <sheetViews>
    <sheetView zoomScale="60" zoomScaleNormal="60" workbookViewId="0">
      <selection activeCell="K116" sqref="K116"/>
    </sheetView>
  </sheetViews>
  <sheetFormatPr defaultRowHeight="15" x14ac:dyDescent="0.25"/>
  <cols>
    <col min="4" max="4" width="46" customWidth="1"/>
    <col min="5" max="5" width="23.28515625" bestFit="1" customWidth="1"/>
    <col min="6" max="6" width="23" bestFit="1" customWidth="1"/>
    <col min="7" max="8" width="23.28515625" bestFit="1" customWidth="1"/>
    <col min="10" max="10" width="34.140625" customWidth="1"/>
    <col min="11" max="11" width="37.140625" customWidth="1"/>
    <col min="12" max="12" width="47.7109375" bestFit="1" customWidth="1"/>
    <col min="13" max="13" width="23.28515625" bestFit="1" customWidth="1"/>
    <col min="14" max="14" width="23" bestFit="1" customWidth="1"/>
    <col min="15" max="16" width="23.28515625" bestFit="1" customWidth="1"/>
    <col min="17" max="17" width="14.5703125" customWidth="1"/>
    <col min="19" max="19" width="24.28515625" customWidth="1"/>
    <col min="20" max="20" width="29.85546875" customWidth="1"/>
    <col min="21" max="21" width="22.85546875" customWidth="1"/>
    <col min="22" max="22" width="23" bestFit="1" customWidth="1"/>
    <col min="23" max="24" width="23.28515625" bestFit="1" customWidth="1"/>
    <col min="29" max="29" width="47.7109375" bestFit="1" customWidth="1"/>
    <col min="30" max="30" width="23.28515625" bestFit="1" customWidth="1"/>
    <col min="31" max="31" width="23" bestFit="1" customWidth="1"/>
    <col min="32" max="33" width="23.28515625" bestFit="1" customWidth="1"/>
  </cols>
  <sheetData>
    <row r="1" spans="1:20" x14ac:dyDescent="0.25">
      <c r="A1" s="121" t="s">
        <v>437</v>
      </c>
      <c r="K1" s="230" t="s">
        <v>876</v>
      </c>
    </row>
    <row r="3" spans="1:20" x14ac:dyDescent="0.25">
      <c r="D3" s="135"/>
      <c r="E3" s="67" t="s">
        <v>390</v>
      </c>
      <c r="F3" s="67" t="s">
        <v>391</v>
      </c>
      <c r="G3" s="67" t="s">
        <v>392</v>
      </c>
      <c r="H3" s="67" t="s">
        <v>393</v>
      </c>
      <c r="J3" s="297" t="s">
        <v>411</v>
      </c>
      <c r="K3" s="297" t="s">
        <v>412</v>
      </c>
      <c r="M3" s="135"/>
      <c r="N3" s="67" t="s">
        <v>390</v>
      </c>
      <c r="O3" s="67" t="s">
        <v>391</v>
      </c>
      <c r="P3" s="67" t="s">
        <v>392</v>
      </c>
      <c r="Q3" s="67" t="s">
        <v>393</v>
      </c>
      <c r="S3" s="66" t="s">
        <v>411</v>
      </c>
      <c r="T3" s="66" t="s">
        <v>412</v>
      </c>
    </row>
    <row r="4" spans="1:20" x14ac:dyDescent="0.25">
      <c r="D4" s="125" t="s">
        <v>147</v>
      </c>
      <c r="E4" s="135"/>
      <c r="F4" s="135"/>
      <c r="G4" s="135"/>
      <c r="H4" s="135"/>
      <c r="M4" s="125" t="s">
        <v>114</v>
      </c>
      <c r="N4" s="135"/>
      <c r="O4" s="135"/>
      <c r="P4" s="135"/>
      <c r="Q4" s="135"/>
    </row>
    <row r="5" spans="1:20" x14ac:dyDescent="0.25">
      <c r="D5" s="135" t="s">
        <v>386</v>
      </c>
      <c r="E5" s="403">
        <f>E84</f>
        <v>63480</v>
      </c>
      <c r="F5" s="403">
        <f t="shared" ref="F5:H5" si="0">F84</f>
        <v>61200</v>
      </c>
      <c r="G5" s="403">
        <f t="shared" si="0"/>
        <v>56260</v>
      </c>
      <c r="H5" s="403">
        <f t="shared" si="0"/>
        <v>32610</v>
      </c>
      <c r="J5" s="403">
        <f>H5-G5</f>
        <v>-23650</v>
      </c>
      <c r="K5" s="127">
        <f>(H5-G5)/G5</f>
        <v>-0.42036971205119089</v>
      </c>
      <c r="M5" s="135" t="s">
        <v>386</v>
      </c>
      <c r="N5" s="139">
        <v>295000</v>
      </c>
      <c r="O5" s="139">
        <v>288200</v>
      </c>
      <c r="P5" s="139">
        <v>256300</v>
      </c>
      <c r="Q5" s="403">
        <v>161400</v>
      </c>
      <c r="S5" s="403">
        <f>Q5-P5</f>
        <v>-94900</v>
      </c>
      <c r="T5" s="127">
        <f>(Q5-P5)/P5</f>
        <v>-0.37026921576277799</v>
      </c>
    </row>
    <row r="6" spans="1:20" x14ac:dyDescent="0.25">
      <c r="D6" s="135" t="s">
        <v>387</v>
      </c>
      <c r="E6" s="403">
        <f>M84</f>
        <v>37430</v>
      </c>
      <c r="F6" s="403">
        <f t="shared" ref="F6:H6" si="1">N84</f>
        <v>38240</v>
      </c>
      <c r="G6" s="403">
        <f t="shared" si="1"/>
        <v>40440</v>
      </c>
      <c r="H6" s="403">
        <f t="shared" si="1"/>
        <v>32700</v>
      </c>
      <c r="J6" s="403">
        <f t="shared" ref="J6:J8" si="2">H6-G6</f>
        <v>-7740</v>
      </c>
      <c r="K6" s="127">
        <f t="shared" ref="K6:K8" si="3">(H6-G6)/G6</f>
        <v>-0.1913946587537092</v>
      </c>
      <c r="M6" s="135" t="s">
        <v>387</v>
      </c>
      <c r="N6" s="139">
        <v>179600</v>
      </c>
      <c r="O6" s="139">
        <v>188800</v>
      </c>
      <c r="P6" s="139">
        <v>193600</v>
      </c>
      <c r="Q6" s="403">
        <v>166200</v>
      </c>
      <c r="S6" s="403">
        <f t="shared" ref="S6:S8" si="4">Q6-P6</f>
        <v>-27400</v>
      </c>
      <c r="T6" s="127">
        <f t="shared" ref="T6:T8" si="5">(Q6-P6)/P6</f>
        <v>-0.14152892561983471</v>
      </c>
    </row>
    <row r="7" spans="1:20" x14ac:dyDescent="0.25">
      <c r="D7" s="135" t="s">
        <v>388</v>
      </c>
      <c r="E7" s="403">
        <f>U84</f>
        <v>4390</v>
      </c>
      <c r="F7" s="403">
        <f t="shared" ref="F7:H7" si="6">V84</f>
        <v>5750</v>
      </c>
      <c r="G7" s="403">
        <f t="shared" si="6"/>
        <v>7170</v>
      </c>
      <c r="H7" s="403">
        <f t="shared" si="6"/>
        <v>8940</v>
      </c>
      <c r="J7" s="403">
        <f t="shared" si="2"/>
        <v>1770</v>
      </c>
      <c r="K7" s="127">
        <f t="shared" si="3"/>
        <v>0.24686192468619247</v>
      </c>
      <c r="M7" s="135" t="s">
        <v>388</v>
      </c>
      <c r="N7" s="139">
        <v>19500</v>
      </c>
      <c r="O7" s="139">
        <v>26900</v>
      </c>
      <c r="P7" s="139">
        <v>35700</v>
      </c>
      <c r="Q7" s="403">
        <v>48200</v>
      </c>
      <c r="S7" s="403">
        <f t="shared" si="4"/>
        <v>12500</v>
      </c>
      <c r="T7" s="127">
        <f t="shared" si="5"/>
        <v>0.35014005602240894</v>
      </c>
    </row>
    <row r="8" spans="1:20" x14ac:dyDescent="0.25">
      <c r="D8" s="135" t="s">
        <v>389</v>
      </c>
      <c r="E8" s="403">
        <f>AD84</f>
        <v>105320</v>
      </c>
      <c r="F8" s="403">
        <f t="shared" ref="F8:H8" si="7">AE84</f>
        <v>105140</v>
      </c>
      <c r="G8" s="403">
        <f t="shared" si="7"/>
        <v>103840</v>
      </c>
      <c r="H8" s="403">
        <f t="shared" si="7"/>
        <v>74250</v>
      </c>
      <c r="I8" s="64">
        <f>H8-G8</f>
        <v>-29590</v>
      </c>
      <c r="J8" s="403">
        <f t="shared" si="2"/>
        <v>-29590</v>
      </c>
      <c r="K8" s="127">
        <f t="shared" si="3"/>
        <v>-0.28495762711864409</v>
      </c>
      <c r="M8" s="135" t="s">
        <v>389</v>
      </c>
      <c r="N8" s="139">
        <v>494200</v>
      </c>
      <c r="O8" s="139">
        <v>503900</v>
      </c>
      <c r="P8" s="139">
        <v>485600</v>
      </c>
      <c r="Q8" s="403">
        <v>375800</v>
      </c>
      <c r="R8" s="71">
        <f>(Q8-P8)/P8</f>
        <v>-0.22611202635914332</v>
      </c>
      <c r="S8" s="403">
        <f t="shared" si="4"/>
        <v>-109800</v>
      </c>
      <c r="T8" s="127">
        <f t="shared" si="5"/>
        <v>-0.22611202635914332</v>
      </c>
    </row>
    <row r="9" spans="1:20" x14ac:dyDescent="0.25">
      <c r="I9" s="71">
        <f>(H8-G8)/G8</f>
        <v>-0.28495762711864409</v>
      </c>
    </row>
    <row r="10" spans="1:20" x14ac:dyDescent="0.25">
      <c r="D10" s="135"/>
      <c r="E10" s="67" t="s">
        <v>390</v>
      </c>
      <c r="F10" s="67" t="s">
        <v>391</v>
      </c>
      <c r="G10" s="67" t="s">
        <v>392</v>
      </c>
      <c r="H10" s="67" t="s">
        <v>393</v>
      </c>
      <c r="J10" s="125" t="s">
        <v>411</v>
      </c>
      <c r="K10" s="125" t="s">
        <v>412</v>
      </c>
    </row>
    <row r="11" spans="1:20" x14ac:dyDescent="0.25">
      <c r="D11" s="125" t="s">
        <v>449</v>
      </c>
      <c r="E11" s="135"/>
      <c r="F11" s="135"/>
      <c r="G11" s="135"/>
      <c r="H11" s="135"/>
    </row>
    <row r="12" spans="1:20" x14ac:dyDescent="0.25">
      <c r="D12" s="135" t="s">
        <v>386</v>
      </c>
      <c r="E12" s="403">
        <f>E96</f>
        <v>67730</v>
      </c>
      <c r="F12" s="403">
        <f t="shared" ref="F12:H12" si="8">F96</f>
        <v>65410</v>
      </c>
      <c r="G12" s="403">
        <f t="shared" si="8"/>
        <v>60360</v>
      </c>
      <c r="H12" s="403">
        <f t="shared" si="8"/>
        <v>34840</v>
      </c>
      <c r="J12" s="403">
        <f>H12-G12</f>
        <v>-25520</v>
      </c>
      <c r="K12" s="127">
        <f>(H12-G12)/G12</f>
        <v>-0.42279655400927768</v>
      </c>
    </row>
    <row r="13" spans="1:20" x14ac:dyDescent="0.25">
      <c r="D13" s="135" t="s">
        <v>387</v>
      </c>
      <c r="E13" s="403">
        <f>M96</f>
        <v>40720</v>
      </c>
      <c r="F13" s="403">
        <f t="shared" ref="F13:H13" si="9">N96</f>
        <v>41100</v>
      </c>
      <c r="G13" s="403">
        <f t="shared" si="9"/>
        <v>43770</v>
      </c>
      <c r="H13" s="403">
        <f t="shared" si="9"/>
        <v>35330</v>
      </c>
      <c r="J13" s="403">
        <f t="shared" ref="J13:J15" si="10">H13-G13</f>
        <v>-8440</v>
      </c>
      <c r="K13" s="127">
        <f t="shared" ref="K13:K15" si="11">(H13-G13)/G13</f>
        <v>-0.19282613662325793</v>
      </c>
    </row>
    <row r="14" spans="1:20" x14ac:dyDescent="0.25">
      <c r="D14" s="135" t="s">
        <v>388</v>
      </c>
      <c r="E14" s="403">
        <f>U96</f>
        <v>4740</v>
      </c>
      <c r="F14" s="403">
        <f t="shared" ref="F14:H14" si="12">V96</f>
        <v>6210</v>
      </c>
      <c r="G14" s="403">
        <f t="shared" si="12"/>
        <v>7650</v>
      </c>
      <c r="H14" s="403">
        <f t="shared" si="12"/>
        <v>9590</v>
      </c>
      <c r="J14" s="403">
        <f t="shared" si="10"/>
        <v>1940</v>
      </c>
      <c r="K14" s="127">
        <f t="shared" si="11"/>
        <v>0.25359477124183005</v>
      </c>
    </row>
    <row r="15" spans="1:20" x14ac:dyDescent="0.25">
      <c r="D15" s="135" t="s">
        <v>389</v>
      </c>
      <c r="E15" s="403">
        <f>AD96</f>
        <v>113230</v>
      </c>
      <c r="F15" s="403">
        <f t="shared" ref="F15:H15" si="13">AE96</f>
        <v>112660</v>
      </c>
      <c r="G15" s="403">
        <f t="shared" si="13"/>
        <v>111760</v>
      </c>
      <c r="H15" s="403">
        <f t="shared" si="13"/>
        <v>79780</v>
      </c>
      <c r="J15" s="403">
        <f t="shared" si="10"/>
        <v>-31980</v>
      </c>
      <c r="K15" s="127">
        <f t="shared" si="11"/>
        <v>-0.28614889047959913</v>
      </c>
    </row>
    <row r="19" spans="3:33" x14ac:dyDescent="0.25">
      <c r="C19" s="404" t="s">
        <v>372</v>
      </c>
      <c r="D19" s="405" t="s">
        <v>373</v>
      </c>
      <c r="E19" s="405" t="s">
        <v>374</v>
      </c>
      <c r="F19" s="405" t="s">
        <v>375</v>
      </c>
      <c r="G19" s="405" t="s">
        <v>376</v>
      </c>
      <c r="H19" s="405" t="s">
        <v>377</v>
      </c>
      <c r="K19" s="404" t="s">
        <v>372</v>
      </c>
      <c r="L19" s="405" t="s">
        <v>373</v>
      </c>
      <c r="M19" s="405" t="s">
        <v>374</v>
      </c>
      <c r="N19" s="405" t="s">
        <v>375</v>
      </c>
      <c r="O19" s="405" t="s">
        <v>376</v>
      </c>
      <c r="P19" s="405" t="s">
        <v>377</v>
      </c>
      <c r="S19" s="404" t="s">
        <v>372</v>
      </c>
      <c r="T19" s="405" t="s">
        <v>373</v>
      </c>
      <c r="U19" s="405" t="s">
        <v>374</v>
      </c>
      <c r="V19" s="405" t="s">
        <v>375</v>
      </c>
      <c r="W19" s="405" t="s">
        <v>376</v>
      </c>
      <c r="X19" s="405" t="s">
        <v>377</v>
      </c>
      <c r="AB19" s="404" t="s">
        <v>372</v>
      </c>
      <c r="AC19" s="405" t="s">
        <v>373</v>
      </c>
      <c r="AD19" s="655" t="s">
        <v>713</v>
      </c>
      <c r="AE19" s="655" t="s">
        <v>714</v>
      </c>
      <c r="AF19" s="655" t="s">
        <v>715</v>
      </c>
      <c r="AG19" s="655" t="s">
        <v>716</v>
      </c>
    </row>
    <row r="20" spans="3:33" x14ac:dyDescent="0.25">
      <c r="C20" s="93" t="s">
        <v>378</v>
      </c>
      <c r="D20" s="135" t="s">
        <v>35</v>
      </c>
      <c r="E20" s="406">
        <v>960</v>
      </c>
      <c r="F20" s="406">
        <v>850</v>
      </c>
      <c r="G20" s="406">
        <v>780</v>
      </c>
      <c r="H20" s="406">
        <v>460</v>
      </c>
      <c r="K20" s="93" t="s">
        <v>384</v>
      </c>
      <c r="L20" s="135" t="s">
        <v>35</v>
      </c>
      <c r="M20" s="406">
        <v>510</v>
      </c>
      <c r="N20" s="406">
        <v>520</v>
      </c>
      <c r="O20" s="406">
        <v>580</v>
      </c>
      <c r="P20" s="406">
        <v>490</v>
      </c>
      <c r="S20" s="93" t="s">
        <v>385</v>
      </c>
      <c r="T20" s="135" t="s">
        <v>35</v>
      </c>
      <c r="U20" s="406">
        <v>60</v>
      </c>
      <c r="V20" s="406">
        <v>60</v>
      </c>
      <c r="W20" s="406">
        <v>90</v>
      </c>
      <c r="X20" s="406">
        <v>130</v>
      </c>
      <c r="AB20" s="93" t="s">
        <v>382</v>
      </c>
      <c r="AC20" s="135" t="s">
        <v>35</v>
      </c>
      <c r="AD20" s="406">
        <v>1530</v>
      </c>
      <c r="AE20" s="406">
        <v>1430</v>
      </c>
      <c r="AF20" s="406">
        <v>1450</v>
      </c>
      <c r="AG20" s="406">
        <v>1080</v>
      </c>
    </row>
    <row r="21" spans="3:33" x14ac:dyDescent="0.25">
      <c r="C21" s="93"/>
      <c r="D21" s="135" t="s">
        <v>41</v>
      </c>
      <c r="E21" s="406">
        <v>1130</v>
      </c>
      <c r="F21" s="406">
        <v>1040</v>
      </c>
      <c r="G21" s="406">
        <v>880</v>
      </c>
      <c r="H21" s="406">
        <v>580</v>
      </c>
      <c r="K21" s="59"/>
      <c r="L21" s="135" t="s">
        <v>41</v>
      </c>
      <c r="M21" s="406">
        <v>550</v>
      </c>
      <c r="N21" s="406">
        <v>620</v>
      </c>
      <c r="O21" s="406">
        <v>650</v>
      </c>
      <c r="P21" s="406">
        <v>500</v>
      </c>
      <c r="S21" s="93"/>
      <c r="T21" s="135" t="s">
        <v>41</v>
      </c>
      <c r="U21" s="406">
        <v>70</v>
      </c>
      <c r="V21" s="406">
        <v>80</v>
      </c>
      <c r="W21" s="406">
        <v>90</v>
      </c>
      <c r="X21" s="406">
        <v>140</v>
      </c>
      <c r="AB21" s="93"/>
      <c r="AC21" s="135" t="s">
        <v>41</v>
      </c>
      <c r="AD21" s="406">
        <v>1750</v>
      </c>
      <c r="AE21" s="406">
        <v>1740</v>
      </c>
      <c r="AF21" s="406">
        <v>1620</v>
      </c>
      <c r="AG21" s="406">
        <v>1210</v>
      </c>
    </row>
    <row r="22" spans="3:33" x14ac:dyDescent="0.25">
      <c r="C22" s="93"/>
      <c r="D22" s="135" t="s">
        <v>42</v>
      </c>
      <c r="E22" s="406">
        <v>790</v>
      </c>
      <c r="F22" s="406">
        <v>740</v>
      </c>
      <c r="G22" s="406">
        <v>740</v>
      </c>
      <c r="H22" s="406">
        <v>360</v>
      </c>
      <c r="K22" s="59"/>
      <c r="L22" s="135" t="s">
        <v>42</v>
      </c>
      <c r="M22" s="406">
        <v>490</v>
      </c>
      <c r="N22" s="406">
        <v>560</v>
      </c>
      <c r="O22" s="406">
        <v>470</v>
      </c>
      <c r="P22" s="406">
        <v>380</v>
      </c>
      <c r="S22" s="93"/>
      <c r="T22" s="135" t="s">
        <v>42</v>
      </c>
      <c r="U22" s="406">
        <v>50</v>
      </c>
      <c r="V22" s="406">
        <v>60</v>
      </c>
      <c r="W22" s="406">
        <v>120</v>
      </c>
      <c r="X22" s="406">
        <v>120</v>
      </c>
      <c r="AB22" s="93"/>
      <c r="AC22" s="135" t="s">
        <v>42</v>
      </c>
      <c r="AD22" s="406">
        <v>1330</v>
      </c>
      <c r="AE22" s="406">
        <v>1360</v>
      </c>
      <c r="AF22" s="406">
        <v>1320</v>
      </c>
      <c r="AG22" s="406">
        <v>860</v>
      </c>
    </row>
    <row r="23" spans="3:33" x14ac:dyDescent="0.25">
      <c r="C23" s="93"/>
      <c r="D23" s="135" t="s">
        <v>24</v>
      </c>
      <c r="E23" s="406">
        <v>7360</v>
      </c>
      <c r="F23" s="406">
        <v>6470</v>
      </c>
      <c r="G23" s="406">
        <v>6190</v>
      </c>
      <c r="H23" s="406">
        <v>3000</v>
      </c>
      <c r="K23" s="59"/>
      <c r="L23" s="135" t="s">
        <v>24</v>
      </c>
      <c r="M23" s="406">
        <v>3560</v>
      </c>
      <c r="N23" s="406">
        <v>3450</v>
      </c>
      <c r="O23" s="406">
        <v>3830</v>
      </c>
      <c r="P23" s="406">
        <v>2950</v>
      </c>
      <c r="S23" s="93"/>
      <c r="T23" s="135" t="s">
        <v>24</v>
      </c>
      <c r="U23" s="406">
        <v>540</v>
      </c>
      <c r="V23" s="406">
        <v>700</v>
      </c>
      <c r="W23" s="406">
        <v>840</v>
      </c>
      <c r="X23" s="406">
        <v>860</v>
      </c>
      <c r="AB23" s="93"/>
      <c r="AC23" s="135" t="s">
        <v>24</v>
      </c>
      <c r="AD23" s="406">
        <v>11470</v>
      </c>
      <c r="AE23" s="406">
        <v>10620</v>
      </c>
      <c r="AF23" s="406">
        <v>10860</v>
      </c>
      <c r="AG23" s="406">
        <v>6800</v>
      </c>
    </row>
    <row r="24" spans="3:33" x14ac:dyDescent="0.25">
      <c r="C24" s="93"/>
      <c r="D24" s="135" t="s">
        <v>49</v>
      </c>
      <c r="E24" s="406">
        <v>630</v>
      </c>
      <c r="F24" s="406">
        <v>550</v>
      </c>
      <c r="G24" s="406">
        <v>510</v>
      </c>
      <c r="H24" s="406">
        <v>360</v>
      </c>
      <c r="K24" s="59"/>
      <c r="L24" s="135" t="s">
        <v>49</v>
      </c>
      <c r="M24" s="406">
        <v>360</v>
      </c>
      <c r="N24" s="406">
        <v>330</v>
      </c>
      <c r="O24" s="406">
        <v>390</v>
      </c>
      <c r="P24" s="406">
        <v>350</v>
      </c>
      <c r="S24" s="93"/>
      <c r="T24" s="135" t="s">
        <v>49</v>
      </c>
      <c r="U24" s="406">
        <v>40</v>
      </c>
      <c r="V24" s="406">
        <v>50</v>
      </c>
      <c r="W24" s="406">
        <v>60</v>
      </c>
      <c r="X24" s="406">
        <v>90</v>
      </c>
      <c r="AB24" s="93"/>
      <c r="AC24" s="135" t="s">
        <v>49</v>
      </c>
      <c r="AD24" s="406">
        <v>1030</v>
      </c>
      <c r="AE24" s="406">
        <v>920</v>
      </c>
      <c r="AF24" s="406">
        <v>960</v>
      </c>
      <c r="AG24" s="406">
        <v>800</v>
      </c>
    </row>
    <row r="25" spans="3:33" x14ac:dyDescent="0.25">
      <c r="C25" s="93"/>
      <c r="D25" s="135" t="s">
        <v>32</v>
      </c>
      <c r="E25" s="406">
        <v>690</v>
      </c>
      <c r="F25" s="406">
        <v>710</v>
      </c>
      <c r="G25" s="406">
        <v>650</v>
      </c>
      <c r="H25" s="406">
        <v>350</v>
      </c>
      <c r="K25" s="59"/>
      <c r="L25" s="135" t="s">
        <v>32</v>
      </c>
      <c r="M25" s="406">
        <v>380</v>
      </c>
      <c r="N25" s="406">
        <v>410</v>
      </c>
      <c r="O25" s="406">
        <v>440</v>
      </c>
      <c r="P25" s="406">
        <v>310</v>
      </c>
      <c r="S25" s="93"/>
      <c r="T25" s="135" t="s">
        <v>32</v>
      </c>
      <c r="U25" s="406">
        <v>50</v>
      </c>
      <c r="V25" s="406">
        <v>60</v>
      </c>
      <c r="W25" s="406">
        <v>80</v>
      </c>
      <c r="X25" s="406">
        <v>90</v>
      </c>
      <c r="AB25" s="93"/>
      <c r="AC25" s="135" t="s">
        <v>32</v>
      </c>
      <c r="AD25" s="406">
        <v>1120</v>
      </c>
      <c r="AE25" s="406">
        <v>1180</v>
      </c>
      <c r="AF25" s="406">
        <v>1180</v>
      </c>
      <c r="AG25" s="406">
        <v>750</v>
      </c>
    </row>
    <row r="26" spans="3:33" x14ac:dyDescent="0.25">
      <c r="C26" s="93"/>
      <c r="D26" s="135" t="s">
        <v>56</v>
      </c>
      <c r="E26" s="406">
        <v>370</v>
      </c>
      <c r="F26" s="406">
        <v>350</v>
      </c>
      <c r="G26" s="406">
        <v>290</v>
      </c>
      <c r="H26" s="406">
        <v>200</v>
      </c>
      <c r="K26" s="59"/>
      <c r="L26" s="135" t="s">
        <v>56</v>
      </c>
      <c r="M26" s="406">
        <v>200</v>
      </c>
      <c r="N26" s="406">
        <v>190</v>
      </c>
      <c r="O26" s="406">
        <v>220</v>
      </c>
      <c r="P26" s="406">
        <v>180</v>
      </c>
      <c r="S26" s="93"/>
      <c r="T26" s="135" t="s">
        <v>56</v>
      </c>
      <c r="U26" s="406">
        <v>20</v>
      </c>
      <c r="V26" s="406">
        <v>20</v>
      </c>
      <c r="W26" s="406">
        <v>30</v>
      </c>
      <c r="X26" s="406">
        <v>40</v>
      </c>
      <c r="AB26" s="93"/>
      <c r="AC26" s="135" t="s">
        <v>56</v>
      </c>
      <c r="AD26" s="406">
        <v>590</v>
      </c>
      <c r="AE26" s="406">
        <v>560</v>
      </c>
      <c r="AF26" s="406">
        <v>540</v>
      </c>
      <c r="AG26" s="406">
        <v>420</v>
      </c>
    </row>
    <row r="27" spans="3:33" x14ac:dyDescent="0.25">
      <c r="C27" s="93"/>
      <c r="D27" s="135" t="s">
        <v>2</v>
      </c>
      <c r="E27" s="406">
        <v>430</v>
      </c>
      <c r="F27" s="406">
        <v>420</v>
      </c>
      <c r="G27" s="406">
        <v>380</v>
      </c>
      <c r="H27" s="406">
        <v>230</v>
      </c>
      <c r="K27" s="59"/>
      <c r="L27" s="135" t="s">
        <v>2</v>
      </c>
      <c r="M27" s="406">
        <v>320</v>
      </c>
      <c r="N27" s="406">
        <v>290</v>
      </c>
      <c r="O27" s="406">
        <v>340</v>
      </c>
      <c r="P27" s="406">
        <v>260</v>
      </c>
      <c r="S27" s="93"/>
      <c r="T27" s="135" t="s">
        <v>2</v>
      </c>
      <c r="U27" s="406">
        <v>40</v>
      </c>
      <c r="V27" s="406">
        <v>70</v>
      </c>
      <c r="W27" s="406">
        <v>70</v>
      </c>
      <c r="X27" s="406">
        <v>100</v>
      </c>
      <c r="AB27" s="93"/>
      <c r="AC27" s="135" t="s">
        <v>2</v>
      </c>
      <c r="AD27" s="406">
        <v>800</v>
      </c>
      <c r="AE27" s="406">
        <v>780</v>
      </c>
      <c r="AF27" s="406">
        <v>790</v>
      </c>
      <c r="AG27" s="406">
        <v>590</v>
      </c>
    </row>
    <row r="28" spans="3:33" x14ac:dyDescent="0.25">
      <c r="C28" s="93"/>
      <c r="D28" s="135" t="s">
        <v>45</v>
      </c>
      <c r="E28" s="406">
        <v>620</v>
      </c>
      <c r="F28" s="406">
        <v>560</v>
      </c>
      <c r="G28" s="406">
        <v>500</v>
      </c>
      <c r="H28" s="406">
        <v>340</v>
      </c>
      <c r="K28" s="59"/>
      <c r="L28" s="135" t="s">
        <v>45</v>
      </c>
      <c r="M28" s="406">
        <v>370</v>
      </c>
      <c r="N28" s="406">
        <v>370</v>
      </c>
      <c r="O28" s="406">
        <v>370</v>
      </c>
      <c r="P28" s="406">
        <v>310</v>
      </c>
      <c r="S28" s="93"/>
      <c r="T28" s="135" t="s">
        <v>45</v>
      </c>
      <c r="U28" s="406">
        <v>40</v>
      </c>
      <c r="V28" s="406">
        <v>50</v>
      </c>
      <c r="W28" s="406">
        <v>60</v>
      </c>
      <c r="X28" s="406">
        <v>120</v>
      </c>
      <c r="AB28" s="93"/>
      <c r="AC28" s="135" t="s">
        <v>45</v>
      </c>
      <c r="AD28" s="406">
        <v>1020</v>
      </c>
      <c r="AE28" s="406">
        <v>980</v>
      </c>
      <c r="AF28" s="406">
        <v>940</v>
      </c>
      <c r="AG28" s="406">
        <v>770</v>
      </c>
    </row>
    <row r="29" spans="3:33" x14ac:dyDescent="0.25">
      <c r="C29" s="93"/>
      <c r="D29" s="135" t="s">
        <v>16</v>
      </c>
      <c r="E29" s="406">
        <v>760</v>
      </c>
      <c r="F29" s="406">
        <v>720</v>
      </c>
      <c r="G29" s="406">
        <v>670</v>
      </c>
      <c r="H29" s="406">
        <v>380</v>
      </c>
      <c r="K29" s="59"/>
      <c r="L29" s="135" t="s">
        <v>16</v>
      </c>
      <c r="M29" s="406">
        <v>420</v>
      </c>
      <c r="N29" s="406">
        <v>480</v>
      </c>
      <c r="O29" s="406">
        <v>470</v>
      </c>
      <c r="P29" s="406">
        <v>380</v>
      </c>
      <c r="S29" s="93"/>
      <c r="T29" s="135" t="s">
        <v>16</v>
      </c>
      <c r="U29" s="406">
        <v>60</v>
      </c>
      <c r="V29" s="406">
        <v>80</v>
      </c>
      <c r="W29" s="406">
        <v>90</v>
      </c>
      <c r="X29" s="406">
        <v>90</v>
      </c>
      <c r="AB29" s="93"/>
      <c r="AC29" s="135" t="s">
        <v>16</v>
      </c>
      <c r="AD29" s="406">
        <v>1240</v>
      </c>
      <c r="AE29" s="406">
        <v>1280</v>
      </c>
      <c r="AF29" s="406">
        <v>1240</v>
      </c>
      <c r="AG29" s="406">
        <v>850</v>
      </c>
    </row>
    <row r="30" spans="3:33" x14ac:dyDescent="0.25">
      <c r="C30" s="93"/>
      <c r="D30" s="135" t="s">
        <v>50</v>
      </c>
      <c r="E30" s="406">
        <v>920</v>
      </c>
      <c r="F30" s="406">
        <v>880</v>
      </c>
      <c r="G30" s="406">
        <v>800</v>
      </c>
      <c r="H30" s="406">
        <v>490</v>
      </c>
      <c r="K30" s="59"/>
      <c r="L30" s="135" t="s">
        <v>50</v>
      </c>
      <c r="M30" s="406">
        <v>530</v>
      </c>
      <c r="N30" s="406">
        <v>580</v>
      </c>
      <c r="O30" s="406">
        <v>570</v>
      </c>
      <c r="P30" s="406">
        <v>490</v>
      </c>
      <c r="S30" s="93"/>
      <c r="T30" s="135" t="s">
        <v>50</v>
      </c>
      <c r="U30" s="406">
        <v>60</v>
      </c>
      <c r="V30" s="406">
        <v>80</v>
      </c>
      <c r="W30" s="406">
        <v>90</v>
      </c>
      <c r="X30" s="406">
        <v>170</v>
      </c>
      <c r="AB30" s="93"/>
      <c r="AC30" s="135" t="s">
        <v>50</v>
      </c>
      <c r="AD30" s="406">
        <v>1520</v>
      </c>
      <c r="AE30" s="406">
        <v>1530</v>
      </c>
      <c r="AF30" s="406">
        <v>1460</v>
      </c>
      <c r="AG30" s="406">
        <v>1160</v>
      </c>
    </row>
    <row r="31" spans="3:33" x14ac:dyDescent="0.25">
      <c r="C31" s="93"/>
      <c r="D31" s="135" t="s">
        <v>33</v>
      </c>
      <c r="E31" s="406">
        <v>910</v>
      </c>
      <c r="F31" s="406">
        <v>800</v>
      </c>
      <c r="G31" s="406">
        <v>770</v>
      </c>
      <c r="H31" s="406">
        <v>410</v>
      </c>
      <c r="K31" s="59"/>
      <c r="L31" s="135" t="s">
        <v>33</v>
      </c>
      <c r="M31" s="406">
        <v>530</v>
      </c>
      <c r="N31" s="406">
        <v>530</v>
      </c>
      <c r="O31" s="406">
        <v>580</v>
      </c>
      <c r="P31" s="406">
        <v>370</v>
      </c>
      <c r="S31" s="93"/>
      <c r="T31" s="135" t="s">
        <v>33</v>
      </c>
      <c r="U31" s="406">
        <v>70</v>
      </c>
      <c r="V31" s="406">
        <v>110</v>
      </c>
      <c r="W31" s="406">
        <v>110</v>
      </c>
      <c r="X31" s="406">
        <v>100</v>
      </c>
      <c r="AB31" s="93"/>
      <c r="AC31" s="135" t="s">
        <v>33</v>
      </c>
      <c r="AD31" s="406">
        <v>1510</v>
      </c>
      <c r="AE31" s="406">
        <v>1440</v>
      </c>
      <c r="AF31" s="406">
        <v>1450</v>
      </c>
      <c r="AG31" s="406">
        <v>880</v>
      </c>
    </row>
    <row r="32" spans="3:33" x14ac:dyDescent="0.25">
      <c r="C32" s="93"/>
      <c r="D32" s="135" t="s">
        <v>26</v>
      </c>
      <c r="E32" s="406">
        <v>2120</v>
      </c>
      <c r="F32" s="406">
        <v>1800</v>
      </c>
      <c r="G32" s="406">
        <v>1850</v>
      </c>
      <c r="H32" s="406">
        <v>1040</v>
      </c>
      <c r="K32" s="59"/>
      <c r="L32" s="135" t="s">
        <v>26</v>
      </c>
      <c r="M32" s="406">
        <v>1230</v>
      </c>
      <c r="N32" s="406">
        <v>1180</v>
      </c>
      <c r="O32" s="406">
        <v>1340</v>
      </c>
      <c r="P32" s="406">
        <v>1040</v>
      </c>
      <c r="S32" s="93"/>
      <c r="T32" s="135" t="s">
        <v>26</v>
      </c>
      <c r="U32" s="406">
        <v>120</v>
      </c>
      <c r="V32" s="406">
        <v>170</v>
      </c>
      <c r="W32" s="406">
        <v>210</v>
      </c>
      <c r="X32" s="406">
        <v>330</v>
      </c>
      <c r="AB32" s="93"/>
      <c r="AC32" s="135" t="s">
        <v>26</v>
      </c>
      <c r="AD32" s="406">
        <v>3460</v>
      </c>
      <c r="AE32" s="406">
        <v>3150</v>
      </c>
      <c r="AF32" s="406">
        <v>3400</v>
      </c>
      <c r="AG32" s="406">
        <v>2400</v>
      </c>
    </row>
    <row r="33" spans="3:33" x14ac:dyDescent="0.25">
      <c r="C33" s="93"/>
      <c r="D33" s="135" t="s">
        <v>31</v>
      </c>
      <c r="E33" s="406">
        <v>1730</v>
      </c>
      <c r="F33" s="406">
        <v>1580</v>
      </c>
      <c r="G33" s="406">
        <v>1680</v>
      </c>
      <c r="H33" s="406">
        <v>1000</v>
      </c>
      <c r="K33" s="59"/>
      <c r="L33" s="135" t="s">
        <v>31</v>
      </c>
      <c r="M33" s="406">
        <v>970</v>
      </c>
      <c r="N33" s="406">
        <v>1010</v>
      </c>
      <c r="O33" s="406">
        <v>1110</v>
      </c>
      <c r="P33" s="406">
        <v>920</v>
      </c>
      <c r="S33" s="93"/>
      <c r="T33" s="135" t="s">
        <v>31</v>
      </c>
      <c r="U33" s="406">
        <v>120</v>
      </c>
      <c r="V33" s="406">
        <v>150</v>
      </c>
      <c r="W33" s="406">
        <v>200</v>
      </c>
      <c r="X33" s="406">
        <v>260</v>
      </c>
      <c r="AB33" s="93"/>
      <c r="AC33" s="135" t="s">
        <v>31</v>
      </c>
      <c r="AD33" s="406">
        <v>2820</v>
      </c>
      <c r="AE33" s="406">
        <v>2740</v>
      </c>
      <c r="AF33" s="406">
        <v>2990</v>
      </c>
      <c r="AG33" s="406">
        <v>2180</v>
      </c>
    </row>
    <row r="34" spans="3:33" x14ac:dyDescent="0.25">
      <c r="C34" s="93"/>
      <c r="D34" s="135" t="s">
        <v>37</v>
      </c>
      <c r="E34" s="406">
        <v>410</v>
      </c>
      <c r="F34" s="406">
        <v>310</v>
      </c>
      <c r="G34" s="406">
        <v>320</v>
      </c>
      <c r="H34" s="406">
        <v>190</v>
      </c>
      <c r="K34" s="59"/>
      <c r="L34" s="135" t="s">
        <v>37</v>
      </c>
      <c r="M34" s="406">
        <v>220</v>
      </c>
      <c r="N34" s="406">
        <v>220</v>
      </c>
      <c r="O34" s="406">
        <v>220</v>
      </c>
      <c r="P34" s="406">
        <v>140</v>
      </c>
      <c r="S34" s="93"/>
      <c r="T34" s="135" t="s">
        <v>37</v>
      </c>
      <c r="U34" s="406">
        <v>30</v>
      </c>
      <c r="V34" s="406">
        <v>40</v>
      </c>
      <c r="W34" s="406">
        <v>40</v>
      </c>
      <c r="X34" s="406">
        <v>50</v>
      </c>
      <c r="AB34" s="93"/>
      <c r="AC34" s="135" t="s">
        <v>37</v>
      </c>
      <c r="AD34" s="406">
        <v>660</v>
      </c>
      <c r="AE34" s="406">
        <v>570</v>
      </c>
      <c r="AF34" s="406">
        <v>570</v>
      </c>
      <c r="AG34" s="406">
        <v>390</v>
      </c>
    </row>
    <row r="35" spans="3:33" x14ac:dyDescent="0.25">
      <c r="C35" s="93"/>
      <c r="D35" s="135" t="s">
        <v>27</v>
      </c>
      <c r="E35" s="406">
        <v>2090</v>
      </c>
      <c r="F35" s="406">
        <v>2140</v>
      </c>
      <c r="G35" s="406">
        <v>2000</v>
      </c>
      <c r="H35" s="406">
        <v>1200</v>
      </c>
      <c r="K35" s="59"/>
      <c r="L35" s="135" t="s">
        <v>27</v>
      </c>
      <c r="M35" s="406">
        <v>1220</v>
      </c>
      <c r="N35" s="406">
        <v>1310</v>
      </c>
      <c r="O35" s="406">
        <v>1410</v>
      </c>
      <c r="P35" s="406">
        <v>1190</v>
      </c>
      <c r="S35" s="93"/>
      <c r="T35" s="135" t="s">
        <v>27</v>
      </c>
      <c r="U35" s="406">
        <v>220</v>
      </c>
      <c r="V35" s="406">
        <v>250</v>
      </c>
      <c r="W35" s="406">
        <v>320</v>
      </c>
      <c r="X35" s="406">
        <v>330</v>
      </c>
      <c r="AB35" s="93"/>
      <c r="AC35" s="135" t="s">
        <v>27</v>
      </c>
      <c r="AD35" s="406">
        <v>3530</v>
      </c>
      <c r="AE35" s="406">
        <v>3690</v>
      </c>
      <c r="AF35" s="406">
        <v>3730</v>
      </c>
      <c r="AG35" s="406">
        <v>2710</v>
      </c>
    </row>
    <row r="36" spans="3:33" x14ac:dyDescent="0.25">
      <c r="C36" s="93"/>
      <c r="D36" s="135" t="s">
        <v>57</v>
      </c>
      <c r="E36" s="406">
        <v>690</v>
      </c>
      <c r="F36" s="406">
        <v>720</v>
      </c>
      <c r="G36" s="406">
        <v>700</v>
      </c>
      <c r="H36" s="406">
        <v>350</v>
      </c>
      <c r="K36" s="59"/>
      <c r="L36" s="135" t="s">
        <v>57</v>
      </c>
      <c r="M36" s="406">
        <v>470</v>
      </c>
      <c r="N36" s="406">
        <v>480</v>
      </c>
      <c r="O36" s="406">
        <v>430</v>
      </c>
      <c r="P36" s="406">
        <v>340</v>
      </c>
      <c r="S36" s="93"/>
      <c r="T36" s="135" t="s">
        <v>57</v>
      </c>
      <c r="U36" s="406">
        <v>30</v>
      </c>
      <c r="V36" s="406">
        <v>50</v>
      </c>
      <c r="W36" s="406">
        <v>70</v>
      </c>
      <c r="X36" s="406">
        <v>60</v>
      </c>
      <c r="AB36" s="93"/>
      <c r="AC36" s="135" t="s">
        <v>57</v>
      </c>
      <c r="AD36" s="406">
        <v>1190</v>
      </c>
      <c r="AE36" s="406">
        <v>1250</v>
      </c>
      <c r="AF36" s="406">
        <v>1190</v>
      </c>
      <c r="AG36" s="406">
        <v>750</v>
      </c>
    </row>
    <row r="37" spans="3:33" x14ac:dyDescent="0.25">
      <c r="C37" s="93"/>
      <c r="D37" s="135" t="s">
        <v>17</v>
      </c>
      <c r="E37" s="406">
        <v>780</v>
      </c>
      <c r="F37" s="406">
        <v>800</v>
      </c>
      <c r="G37" s="406">
        <v>820</v>
      </c>
      <c r="H37" s="406">
        <v>420</v>
      </c>
      <c r="K37" s="59"/>
      <c r="L37" s="135" t="s">
        <v>17</v>
      </c>
      <c r="M37" s="406">
        <v>420</v>
      </c>
      <c r="N37" s="406">
        <v>430</v>
      </c>
      <c r="O37" s="406">
        <v>430</v>
      </c>
      <c r="P37" s="406">
        <v>420</v>
      </c>
      <c r="S37" s="93"/>
      <c r="T37" s="135" t="s">
        <v>17</v>
      </c>
      <c r="U37" s="406">
        <v>50</v>
      </c>
      <c r="V37" s="406">
        <v>50</v>
      </c>
      <c r="W37" s="406">
        <v>60</v>
      </c>
      <c r="X37" s="406">
        <v>110</v>
      </c>
      <c r="AB37" s="93"/>
      <c r="AC37" s="135" t="s">
        <v>17</v>
      </c>
      <c r="AD37" s="406">
        <v>1240</v>
      </c>
      <c r="AE37" s="406">
        <v>1280</v>
      </c>
      <c r="AF37" s="406">
        <v>1300</v>
      </c>
      <c r="AG37" s="406">
        <v>950</v>
      </c>
    </row>
    <row r="38" spans="3:33" x14ac:dyDescent="0.25">
      <c r="C38" s="93"/>
      <c r="D38" s="135" t="s">
        <v>38</v>
      </c>
      <c r="E38" s="406">
        <v>860</v>
      </c>
      <c r="F38" s="406">
        <v>860</v>
      </c>
      <c r="G38" s="406">
        <v>680</v>
      </c>
      <c r="H38" s="406">
        <v>450</v>
      </c>
      <c r="K38" s="59"/>
      <c r="L38" s="135" t="s">
        <v>38</v>
      </c>
      <c r="M38" s="406">
        <v>470</v>
      </c>
      <c r="N38" s="406">
        <v>490</v>
      </c>
      <c r="O38" s="406">
        <v>510</v>
      </c>
      <c r="P38" s="406">
        <v>430</v>
      </c>
      <c r="S38" s="93"/>
      <c r="T38" s="135" t="s">
        <v>38</v>
      </c>
      <c r="U38" s="406">
        <v>70</v>
      </c>
      <c r="V38" s="406">
        <v>70</v>
      </c>
      <c r="W38" s="406">
        <v>80</v>
      </c>
      <c r="X38" s="406">
        <v>120</v>
      </c>
      <c r="AB38" s="93"/>
      <c r="AC38" s="135" t="s">
        <v>38</v>
      </c>
      <c r="AD38" s="406">
        <v>1400</v>
      </c>
      <c r="AE38" s="406">
        <v>1430</v>
      </c>
      <c r="AF38" s="406">
        <v>1270</v>
      </c>
      <c r="AG38" s="406">
        <v>1010</v>
      </c>
    </row>
    <row r="39" spans="3:33" x14ac:dyDescent="0.25">
      <c r="C39" s="93"/>
      <c r="D39" s="135" t="s">
        <v>46</v>
      </c>
      <c r="E39" s="406">
        <v>710</v>
      </c>
      <c r="F39" s="406">
        <v>670</v>
      </c>
      <c r="G39" s="406">
        <v>640</v>
      </c>
      <c r="H39" s="406">
        <v>360</v>
      </c>
      <c r="K39" s="59"/>
      <c r="L39" s="135" t="s">
        <v>46</v>
      </c>
      <c r="M39" s="406">
        <v>410</v>
      </c>
      <c r="N39" s="406">
        <v>480</v>
      </c>
      <c r="O39" s="406">
        <v>440</v>
      </c>
      <c r="P39" s="406">
        <v>380</v>
      </c>
      <c r="S39" s="93"/>
      <c r="T39" s="135" t="s">
        <v>46</v>
      </c>
      <c r="U39" s="406">
        <v>40</v>
      </c>
      <c r="V39" s="406">
        <v>50</v>
      </c>
      <c r="W39" s="406">
        <v>70</v>
      </c>
      <c r="X39" s="406">
        <v>110</v>
      </c>
      <c r="AB39" s="93"/>
      <c r="AC39" s="135" t="s">
        <v>46</v>
      </c>
      <c r="AD39" s="406">
        <v>1170</v>
      </c>
      <c r="AE39" s="406">
        <v>1190</v>
      </c>
      <c r="AF39" s="406">
        <v>1160</v>
      </c>
      <c r="AG39" s="406">
        <v>850</v>
      </c>
    </row>
    <row r="40" spans="3:33" x14ac:dyDescent="0.25">
      <c r="C40" s="93"/>
      <c r="D40" s="135" t="s">
        <v>51</v>
      </c>
      <c r="E40" s="406">
        <v>440</v>
      </c>
      <c r="F40" s="406">
        <v>400</v>
      </c>
      <c r="G40" s="406">
        <v>390</v>
      </c>
      <c r="H40" s="406">
        <v>220</v>
      </c>
      <c r="K40" s="59"/>
      <c r="L40" s="135" t="s">
        <v>51</v>
      </c>
      <c r="M40" s="406">
        <v>260</v>
      </c>
      <c r="N40" s="406">
        <v>260</v>
      </c>
      <c r="O40" s="406">
        <v>270</v>
      </c>
      <c r="P40" s="406">
        <v>240</v>
      </c>
      <c r="S40" s="93"/>
      <c r="T40" s="135" t="s">
        <v>51</v>
      </c>
      <c r="U40" s="406">
        <v>30</v>
      </c>
      <c r="V40" s="406">
        <v>30</v>
      </c>
      <c r="W40" s="406">
        <v>50</v>
      </c>
      <c r="X40" s="406">
        <v>70</v>
      </c>
      <c r="AB40" s="93"/>
      <c r="AC40" s="135" t="s">
        <v>51</v>
      </c>
      <c r="AD40" s="406">
        <v>720</v>
      </c>
      <c r="AE40" s="406">
        <v>680</v>
      </c>
      <c r="AF40" s="406">
        <v>710</v>
      </c>
      <c r="AG40" s="406">
        <v>530</v>
      </c>
    </row>
    <row r="41" spans="3:33" x14ac:dyDescent="0.25">
      <c r="C41" s="93"/>
      <c r="D41" s="135" t="s">
        <v>383</v>
      </c>
      <c r="E41" s="406">
        <v>900</v>
      </c>
      <c r="F41" s="406">
        <v>790</v>
      </c>
      <c r="G41" s="406">
        <v>710</v>
      </c>
      <c r="H41" s="406">
        <v>430</v>
      </c>
      <c r="K41" s="59"/>
      <c r="L41" s="135" t="s">
        <v>383</v>
      </c>
      <c r="M41" s="406">
        <v>720</v>
      </c>
      <c r="N41" s="406">
        <v>670</v>
      </c>
      <c r="O41" s="406">
        <v>630</v>
      </c>
      <c r="P41" s="406">
        <v>490</v>
      </c>
      <c r="S41" s="93"/>
      <c r="T41" s="135" t="s">
        <v>383</v>
      </c>
      <c r="U41" s="406">
        <v>80</v>
      </c>
      <c r="V41" s="406">
        <v>140</v>
      </c>
      <c r="W41" s="406">
        <v>130</v>
      </c>
      <c r="X41" s="406">
        <v>110</v>
      </c>
      <c r="AB41" s="93"/>
      <c r="AC41" s="135" t="s">
        <v>383</v>
      </c>
      <c r="AD41" s="406">
        <v>1700</v>
      </c>
      <c r="AE41" s="406">
        <v>1590</v>
      </c>
      <c r="AF41" s="406">
        <v>1470</v>
      </c>
      <c r="AG41" s="406">
        <v>1030</v>
      </c>
    </row>
    <row r="42" spans="3:33" x14ac:dyDescent="0.25">
      <c r="C42" s="93"/>
      <c r="D42" s="135" t="s">
        <v>39</v>
      </c>
      <c r="E42" s="406">
        <v>490</v>
      </c>
      <c r="F42" s="406">
        <v>530</v>
      </c>
      <c r="G42" s="406">
        <v>490</v>
      </c>
      <c r="H42" s="406">
        <v>300</v>
      </c>
      <c r="K42" s="59"/>
      <c r="L42" s="135" t="s">
        <v>39</v>
      </c>
      <c r="M42" s="406">
        <v>370</v>
      </c>
      <c r="N42" s="406">
        <v>380</v>
      </c>
      <c r="O42" s="406">
        <v>360</v>
      </c>
      <c r="P42" s="406">
        <v>320</v>
      </c>
      <c r="S42" s="93"/>
      <c r="T42" s="135" t="s">
        <v>39</v>
      </c>
      <c r="U42" s="406">
        <v>50</v>
      </c>
      <c r="V42" s="406">
        <v>60</v>
      </c>
      <c r="W42" s="406">
        <v>60</v>
      </c>
      <c r="X42" s="406">
        <v>80</v>
      </c>
      <c r="AB42" s="93"/>
      <c r="AC42" s="135" t="s">
        <v>39</v>
      </c>
      <c r="AD42" s="406">
        <v>900</v>
      </c>
      <c r="AE42" s="406">
        <v>970</v>
      </c>
      <c r="AF42" s="406">
        <v>910</v>
      </c>
      <c r="AG42" s="406">
        <v>690</v>
      </c>
    </row>
    <row r="43" spans="3:33" x14ac:dyDescent="0.25">
      <c r="C43" s="93"/>
      <c r="D43" s="135" t="s">
        <v>52</v>
      </c>
      <c r="E43" s="406">
        <v>680</v>
      </c>
      <c r="F43" s="406">
        <v>580</v>
      </c>
      <c r="G43" s="406">
        <v>570</v>
      </c>
      <c r="H43" s="406">
        <v>360</v>
      </c>
      <c r="K43" s="59"/>
      <c r="L43" s="135" t="s">
        <v>52</v>
      </c>
      <c r="M43" s="406">
        <v>400</v>
      </c>
      <c r="N43" s="406">
        <v>390</v>
      </c>
      <c r="O43" s="406">
        <v>440</v>
      </c>
      <c r="P43" s="406">
        <v>390</v>
      </c>
      <c r="S43" s="93"/>
      <c r="T43" s="135" t="s">
        <v>52</v>
      </c>
      <c r="U43" s="406">
        <v>50</v>
      </c>
      <c r="V43" s="406">
        <v>60</v>
      </c>
      <c r="W43" s="406">
        <v>90</v>
      </c>
      <c r="X43" s="406">
        <v>90</v>
      </c>
      <c r="AB43" s="93"/>
      <c r="AC43" s="135" t="s">
        <v>52</v>
      </c>
      <c r="AD43" s="406">
        <v>1130</v>
      </c>
      <c r="AE43" s="406">
        <v>1030</v>
      </c>
      <c r="AF43" s="406">
        <v>1100</v>
      </c>
      <c r="AG43" s="406">
        <v>840</v>
      </c>
    </row>
    <row r="44" spans="3:33" x14ac:dyDescent="0.25">
      <c r="C44" s="93"/>
      <c r="D44" s="135" t="s">
        <v>48</v>
      </c>
      <c r="E44" s="406">
        <v>2100</v>
      </c>
      <c r="F44" s="406">
        <v>1990</v>
      </c>
      <c r="G44" s="406">
        <v>1800</v>
      </c>
      <c r="H44" s="406">
        <v>980</v>
      </c>
      <c r="K44" s="59"/>
      <c r="L44" s="135" t="s">
        <v>48</v>
      </c>
      <c r="M44" s="406">
        <v>900</v>
      </c>
      <c r="N44" s="406">
        <v>1080</v>
      </c>
      <c r="O44" s="406">
        <v>1030</v>
      </c>
      <c r="P44" s="406">
        <v>810</v>
      </c>
      <c r="S44" s="93"/>
      <c r="T44" s="135" t="s">
        <v>48</v>
      </c>
      <c r="U44" s="406">
        <v>110</v>
      </c>
      <c r="V44" s="406">
        <v>160</v>
      </c>
      <c r="W44" s="406">
        <v>210</v>
      </c>
      <c r="X44" s="406">
        <v>220</v>
      </c>
      <c r="AB44" s="93"/>
      <c r="AC44" s="135" t="s">
        <v>48</v>
      </c>
      <c r="AD44" s="406">
        <v>3120</v>
      </c>
      <c r="AE44" s="406">
        <v>3220</v>
      </c>
      <c r="AF44" s="406">
        <v>3050</v>
      </c>
      <c r="AG44" s="406">
        <v>2000</v>
      </c>
    </row>
    <row r="45" spans="3:33" x14ac:dyDescent="0.25">
      <c r="C45" s="93"/>
      <c r="D45" s="135" t="s">
        <v>18</v>
      </c>
      <c r="E45" s="406">
        <v>590</v>
      </c>
      <c r="F45" s="406">
        <v>550</v>
      </c>
      <c r="G45" s="406">
        <v>470</v>
      </c>
      <c r="H45" s="406">
        <v>260</v>
      </c>
      <c r="K45" s="59"/>
      <c r="L45" s="135" t="s">
        <v>18</v>
      </c>
      <c r="M45" s="406">
        <v>1030</v>
      </c>
      <c r="N45" s="406">
        <v>670</v>
      </c>
      <c r="O45" s="406">
        <v>880</v>
      </c>
      <c r="P45" s="406">
        <v>670</v>
      </c>
      <c r="S45" s="93"/>
      <c r="T45" s="135" t="s">
        <v>18</v>
      </c>
      <c r="U45" s="406">
        <v>60</v>
      </c>
      <c r="V45" s="406">
        <v>70</v>
      </c>
      <c r="W45" s="406">
        <v>70</v>
      </c>
      <c r="X45" s="406">
        <v>110</v>
      </c>
      <c r="AB45" s="93"/>
      <c r="AC45" s="135" t="s">
        <v>18</v>
      </c>
      <c r="AD45" s="406">
        <v>1680</v>
      </c>
      <c r="AE45" s="406">
        <v>1290</v>
      </c>
      <c r="AF45" s="406">
        <v>1420</v>
      </c>
      <c r="AG45" s="406">
        <v>1050</v>
      </c>
    </row>
    <row r="46" spans="3:33" x14ac:dyDescent="0.25">
      <c r="C46" s="93"/>
      <c r="D46" s="135" t="s">
        <v>58</v>
      </c>
      <c r="E46" s="406">
        <v>590</v>
      </c>
      <c r="F46" s="406">
        <v>650</v>
      </c>
      <c r="G46" s="406">
        <v>630</v>
      </c>
      <c r="H46" s="406">
        <v>410</v>
      </c>
      <c r="K46" s="59"/>
      <c r="L46" s="135" t="s">
        <v>58</v>
      </c>
      <c r="M46" s="406">
        <v>360</v>
      </c>
      <c r="N46" s="406">
        <v>330</v>
      </c>
      <c r="O46" s="406">
        <v>360</v>
      </c>
      <c r="P46" s="406">
        <v>330</v>
      </c>
      <c r="S46" s="93"/>
      <c r="T46" s="135" t="s">
        <v>58</v>
      </c>
      <c r="U46" s="406">
        <v>30</v>
      </c>
      <c r="V46" s="406">
        <v>30</v>
      </c>
      <c r="W46" s="406">
        <v>50</v>
      </c>
      <c r="X46" s="406">
        <v>90</v>
      </c>
      <c r="AB46" s="93"/>
      <c r="AC46" s="135" t="s">
        <v>58</v>
      </c>
      <c r="AD46" s="406">
        <v>990</v>
      </c>
      <c r="AE46" s="406">
        <v>1010</v>
      </c>
      <c r="AF46" s="406">
        <v>1050</v>
      </c>
      <c r="AG46" s="406">
        <v>840</v>
      </c>
    </row>
    <row r="47" spans="3:33" x14ac:dyDescent="0.25">
      <c r="C47" s="93"/>
      <c r="D47" s="135" t="s">
        <v>3</v>
      </c>
      <c r="E47" s="406">
        <v>350</v>
      </c>
      <c r="F47" s="406">
        <v>300</v>
      </c>
      <c r="G47" s="406">
        <v>320</v>
      </c>
      <c r="H47" s="406">
        <v>170</v>
      </c>
      <c r="K47" s="59"/>
      <c r="L47" s="135" t="s">
        <v>3</v>
      </c>
      <c r="M47" s="406">
        <v>260</v>
      </c>
      <c r="N47" s="406">
        <v>210</v>
      </c>
      <c r="O47" s="406">
        <v>250</v>
      </c>
      <c r="P47" s="406">
        <v>180</v>
      </c>
      <c r="S47" s="93"/>
      <c r="T47" s="135" t="s">
        <v>3</v>
      </c>
      <c r="U47" s="406">
        <v>30</v>
      </c>
      <c r="V47" s="406">
        <v>50</v>
      </c>
      <c r="W47" s="406">
        <v>60</v>
      </c>
      <c r="X47" s="406">
        <v>60</v>
      </c>
      <c r="AB47" s="93"/>
      <c r="AC47" s="135" t="s">
        <v>3</v>
      </c>
      <c r="AD47" s="406">
        <v>640</v>
      </c>
      <c r="AE47" s="406">
        <v>550</v>
      </c>
      <c r="AF47" s="406">
        <v>630</v>
      </c>
      <c r="AG47" s="406">
        <v>410</v>
      </c>
    </row>
    <row r="48" spans="3:33" x14ac:dyDescent="0.25">
      <c r="C48" s="93"/>
      <c r="D48" s="135" t="s">
        <v>43</v>
      </c>
      <c r="E48" s="406">
        <v>1040</v>
      </c>
      <c r="F48" s="406">
        <v>940</v>
      </c>
      <c r="G48" s="406">
        <v>770</v>
      </c>
      <c r="H48" s="406">
        <v>470</v>
      </c>
      <c r="K48" s="59"/>
      <c r="L48" s="135" t="s">
        <v>43</v>
      </c>
      <c r="M48" s="406">
        <v>520</v>
      </c>
      <c r="N48" s="406">
        <v>500</v>
      </c>
      <c r="O48" s="406">
        <v>550</v>
      </c>
      <c r="P48" s="406">
        <v>370</v>
      </c>
      <c r="S48" s="93"/>
      <c r="T48" s="135" t="s">
        <v>43</v>
      </c>
      <c r="U48" s="406">
        <v>70</v>
      </c>
      <c r="V48" s="406">
        <v>80</v>
      </c>
      <c r="W48" s="406">
        <v>130</v>
      </c>
      <c r="X48" s="406">
        <v>110</v>
      </c>
      <c r="AB48" s="93"/>
      <c r="AC48" s="135" t="s">
        <v>43</v>
      </c>
      <c r="AD48" s="406">
        <v>1630</v>
      </c>
      <c r="AE48" s="406">
        <v>1520</v>
      </c>
      <c r="AF48" s="406">
        <v>1460</v>
      </c>
      <c r="AG48" s="406">
        <v>950</v>
      </c>
    </row>
    <row r="49" spans="3:33" x14ac:dyDescent="0.25">
      <c r="C49" s="93"/>
      <c r="D49" s="135" t="s">
        <v>53</v>
      </c>
      <c r="E49" s="406">
        <v>270</v>
      </c>
      <c r="F49" s="406">
        <v>250</v>
      </c>
      <c r="G49" s="406">
        <v>330</v>
      </c>
      <c r="H49" s="406">
        <v>140</v>
      </c>
      <c r="K49" s="59"/>
      <c r="L49" s="135" t="s">
        <v>53</v>
      </c>
      <c r="M49" s="406">
        <v>160</v>
      </c>
      <c r="N49" s="406">
        <v>200</v>
      </c>
      <c r="O49" s="406">
        <v>200</v>
      </c>
      <c r="P49" s="406">
        <v>150</v>
      </c>
      <c r="S49" s="93"/>
      <c r="T49" s="135" t="s">
        <v>53</v>
      </c>
      <c r="U49" s="406">
        <v>10</v>
      </c>
      <c r="V49" s="406">
        <v>20</v>
      </c>
      <c r="W49" s="406">
        <v>20</v>
      </c>
      <c r="X49" s="406">
        <v>40</v>
      </c>
      <c r="AB49" s="93"/>
      <c r="AC49" s="135" t="s">
        <v>53</v>
      </c>
      <c r="AD49" s="406">
        <v>440</v>
      </c>
      <c r="AE49" s="406">
        <v>470</v>
      </c>
      <c r="AF49" s="406">
        <v>540</v>
      </c>
      <c r="AG49" s="406">
        <v>320</v>
      </c>
    </row>
    <row r="50" spans="3:33" x14ac:dyDescent="0.25">
      <c r="C50" s="93"/>
      <c r="D50" s="135" t="s">
        <v>44</v>
      </c>
      <c r="E50" s="406">
        <v>780</v>
      </c>
      <c r="F50" s="406">
        <v>880</v>
      </c>
      <c r="G50" s="406">
        <v>780</v>
      </c>
      <c r="H50" s="406">
        <v>390</v>
      </c>
      <c r="K50" s="59"/>
      <c r="L50" s="135" t="s">
        <v>44</v>
      </c>
      <c r="M50" s="406">
        <v>410</v>
      </c>
      <c r="N50" s="406">
        <v>530</v>
      </c>
      <c r="O50" s="406">
        <v>520</v>
      </c>
      <c r="P50" s="406">
        <v>390</v>
      </c>
      <c r="S50" s="93"/>
      <c r="T50" s="135" t="s">
        <v>44</v>
      </c>
      <c r="U50" s="406">
        <v>40</v>
      </c>
      <c r="V50" s="406">
        <v>70</v>
      </c>
      <c r="W50" s="406">
        <v>90</v>
      </c>
      <c r="X50" s="406">
        <v>120</v>
      </c>
      <c r="AB50" s="93"/>
      <c r="AC50" s="135" t="s">
        <v>44</v>
      </c>
      <c r="AD50" s="406">
        <v>1230</v>
      </c>
      <c r="AE50" s="406">
        <v>1480</v>
      </c>
      <c r="AF50" s="406">
        <v>1390</v>
      </c>
      <c r="AG50" s="406">
        <v>890</v>
      </c>
    </row>
    <row r="51" spans="3:33" x14ac:dyDescent="0.25">
      <c r="C51" s="93"/>
      <c r="D51" s="135" t="s">
        <v>379</v>
      </c>
      <c r="E51" s="406">
        <v>830</v>
      </c>
      <c r="F51" s="406">
        <v>820</v>
      </c>
      <c r="G51" s="406">
        <v>760</v>
      </c>
      <c r="H51" s="406">
        <v>410</v>
      </c>
      <c r="K51" s="59"/>
      <c r="L51" s="135" t="s">
        <v>379</v>
      </c>
      <c r="M51" s="406">
        <v>560</v>
      </c>
      <c r="N51" s="406">
        <v>540</v>
      </c>
      <c r="O51" s="406">
        <v>540</v>
      </c>
      <c r="P51" s="406">
        <v>370</v>
      </c>
      <c r="S51" s="93"/>
      <c r="T51" s="135" t="s">
        <v>379</v>
      </c>
      <c r="U51" s="406">
        <v>50</v>
      </c>
      <c r="V51" s="406">
        <v>70</v>
      </c>
      <c r="W51" s="406">
        <v>100</v>
      </c>
      <c r="X51" s="406">
        <v>140</v>
      </c>
      <c r="AB51" s="93"/>
      <c r="AC51" s="135" t="s">
        <v>379</v>
      </c>
      <c r="AD51" s="406">
        <v>1440</v>
      </c>
      <c r="AE51" s="406">
        <v>1430</v>
      </c>
      <c r="AF51" s="406">
        <v>1400</v>
      </c>
      <c r="AG51" s="406">
        <v>920</v>
      </c>
    </row>
    <row r="52" spans="3:33" x14ac:dyDescent="0.25">
      <c r="C52" s="93"/>
      <c r="D52" s="135" t="s">
        <v>34</v>
      </c>
      <c r="E52" s="406">
        <v>710</v>
      </c>
      <c r="F52" s="406">
        <v>630</v>
      </c>
      <c r="G52" s="406">
        <v>600</v>
      </c>
      <c r="H52" s="406">
        <v>370</v>
      </c>
      <c r="K52" s="59"/>
      <c r="L52" s="135" t="s">
        <v>34</v>
      </c>
      <c r="M52" s="406">
        <v>480</v>
      </c>
      <c r="N52" s="406">
        <v>410</v>
      </c>
      <c r="O52" s="406">
        <v>440</v>
      </c>
      <c r="P52" s="406">
        <v>330</v>
      </c>
      <c r="S52" s="93"/>
      <c r="T52" s="135" t="s">
        <v>34</v>
      </c>
      <c r="U52" s="406">
        <v>50</v>
      </c>
      <c r="V52" s="406">
        <v>70</v>
      </c>
      <c r="W52" s="406">
        <v>100</v>
      </c>
      <c r="X52" s="406">
        <v>100</v>
      </c>
      <c r="AB52" s="93"/>
      <c r="AC52" s="135" t="s">
        <v>34</v>
      </c>
      <c r="AD52" s="406">
        <v>1250</v>
      </c>
      <c r="AE52" s="406">
        <v>1120</v>
      </c>
      <c r="AF52" s="406">
        <v>1140</v>
      </c>
      <c r="AG52" s="406">
        <v>800</v>
      </c>
    </row>
    <row r="53" spans="3:33" x14ac:dyDescent="0.25">
      <c r="C53" s="93"/>
      <c r="D53" s="135" t="s">
        <v>63</v>
      </c>
      <c r="E53" s="406">
        <v>880</v>
      </c>
      <c r="F53" s="406">
        <v>1050</v>
      </c>
      <c r="G53" s="406">
        <v>780</v>
      </c>
      <c r="H53" s="406">
        <v>520</v>
      </c>
      <c r="K53" s="59"/>
      <c r="L53" s="135" t="s">
        <v>63</v>
      </c>
      <c r="M53" s="406">
        <v>650</v>
      </c>
      <c r="N53" s="406">
        <v>670</v>
      </c>
      <c r="O53" s="406">
        <v>520</v>
      </c>
      <c r="P53" s="406">
        <v>590</v>
      </c>
      <c r="S53" s="93"/>
      <c r="T53" s="135" t="s">
        <v>63</v>
      </c>
      <c r="U53" s="406">
        <v>40</v>
      </c>
      <c r="V53" s="406">
        <v>60</v>
      </c>
      <c r="W53" s="406">
        <v>90</v>
      </c>
      <c r="X53" s="406">
        <v>140</v>
      </c>
      <c r="AB53" s="93"/>
      <c r="AC53" s="135" t="s">
        <v>63</v>
      </c>
      <c r="AD53" s="406">
        <v>1570</v>
      </c>
      <c r="AE53" s="406">
        <v>1780</v>
      </c>
      <c r="AF53" s="406">
        <v>1380</v>
      </c>
      <c r="AG53" s="406">
        <v>1260</v>
      </c>
    </row>
    <row r="54" spans="3:33" x14ac:dyDescent="0.25">
      <c r="C54" s="93"/>
      <c r="D54" s="135" t="s">
        <v>59</v>
      </c>
      <c r="E54" s="406">
        <v>560</v>
      </c>
      <c r="F54" s="406">
        <v>600</v>
      </c>
      <c r="G54" s="406">
        <v>560</v>
      </c>
      <c r="H54" s="406">
        <v>360</v>
      </c>
      <c r="K54" s="59"/>
      <c r="L54" s="135" t="s">
        <v>59</v>
      </c>
      <c r="M54" s="406">
        <v>420</v>
      </c>
      <c r="N54" s="406">
        <v>390</v>
      </c>
      <c r="O54" s="406">
        <v>450</v>
      </c>
      <c r="P54" s="406">
        <v>360</v>
      </c>
      <c r="S54" s="93"/>
      <c r="T54" s="135" t="s">
        <v>59</v>
      </c>
      <c r="U54" s="406">
        <v>30</v>
      </c>
      <c r="V54" s="406">
        <v>40</v>
      </c>
      <c r="W54" s="406">
        <v>70</v>
      </c>
      <c r="X54" s="406">
        <v>110</v>
      </c>
      <c r="AB54" s="93"/>
      <c r="AC54" s="135" t="s">
        <v>59</v>
      </c>
      <c r="AD54" s="406">
        <v>1000</v>
      </c>
      <c r="AE54" s="406">
        <v>1030</v>
      </c>
      <c r="AF54" s="406">
        <v>1090</v>
      </c>
      <c r="AG54" s="406">
        <v>830</v>
      </c>
    </row>
    <row r="55" spans="3:33" x14ac:dyDescent="0.25">
      <c r="C55" s="93"/>
      <c r="D55" s="135" t="s">
        <v>64</v>
      </c>
      <c r="E55" s="406">
        <v>1140</v>
      </c>
      <c r="F55" s="406">
        <v>1110</v>
      </c>
      <c r="G55" s="406">
        <v>1130</v>
      </c>
      <c r="H55" s="406">
        <v>710</v>
      </c>
      <c r="K55" s="59"/>
      <c r="L55" s="135" t="s">
        <v>64</v>
      </c>
      <c r="M55" s="406">
        <v>760</v>
      </c>
      <c r="N55" s="406">
        <v>740</v>
      </c>
      <c r="O55" s="406">
        <v>760</v>
      </c>
      <c r="P55" s="406">
        <v>630</v>
      </c>
      <c r="S55" s="93"/>
      <c r="T55" s="135" t="s">
        <v>64</v>
      </c>
      <c r="U55" s="406">
        <v>60</v>
      </c>
      <c r="V55" s="406">
        <v>80</v>
      </c>
      <c r="W55" s="406">
        <v>120</v>
      </c>
      <c r="X55" s="406">
        <v>190</v>
      </c>
      <c r="AB55" s="93"/>
      <c r="AC55" s="135" t="s">
        <v>64</v>
      </c>
      <c r="AD55" s="406">
        <v>1960</v>
      </c>
      <c r="AE55" s="406">
        <v>1940</v>
      </c>
      <c r="AF55" s="406">
        <v>2010</v>
      </c>
      <c r="AG55" s="406">
        <v>1530</v>
      </c>
    </row>
    <row r="56" spans="3:33" x14ac:dyDescent="0.25">
      <c r="C56" s="93"/>
      <c r="D56" s="135" t="s">
        <v>8</v>
      </c>
      <c r="E56" s="406">
        <v>440</v>
      </c>
      <c r="F56" s="406">
        <v>380</v>
      </c>
      <c r="G56" s="406">
        <v>320</v>
      </c>
      <c r="H56" s="406">
        <v>210</v>
      </c>
      <c r="K56" s="59"/>
      <c r="L56" s="135" t="s">
        <v>8</v>
      </c>
      <c r="M56" s="406">
        <v>200</v>
      </c>
      <c r="N56" s="406">
        <v>240</v>
      </c>
      <c r="O56" s="406">
        <v>280</v>
      </c>
      <c r="P56" s="406">
        <v>200</v>
      </c>
      <c r="S56" s="93"/>
      <c r="T56" s="135" t="s">
        <v>8</v>
      </c>
      <c r="U56" s="406">
        <v>20</v>
      </c>
      <c r="V56" s="406">
        <v>40</v>
      </c>
      <c r="W56" s="406">
        <v>50</v>
      </c>
      <c r="X56" s="406">
        <v>90</v>
      </c>
      <c r="AB56" s="93"/>
      <c r="AC56" s="135" t="s">
        <v>8</v>
      </c>
      <c r="AD56" s="406">
        <v>670</v>
      </c>
      <c r="AE56" s="406">
        <v>670</v>
      </c>
      <c r="AF56" s="406">
        <v>640</v>
      </c>
      <c r="AG56" s="406">
        <v>490</v>
      </c>
    </row>
    <row r="57" spans="3:33" x14ac:dyDescent="0.25">
      <c r="C57" s="93"/>
      <c r="D57" s="135" t="s">
        <v>54</v>
      </c>
      <c r="E57" s="406">
        <v>650</v>
      </c>
      <c r="F57" s="406">
        <v>550</v>
      </c>
      <c r="G57" s="406">
        <v>500</v>
      </c>
      <c r="H57" s="406">
        <v>410</v>
      </c>
      <c r="K57" s="59"/>
      <c r="L57" s="135" t="s">
        <v>54</v>
      </c>
      <c r="M57" s="406">
        <v>350</v>
      </c>
      <c r="N57" s="406">
        <v>340</v>
      </c>
      <c r="O57" s="406">
        <v>400</v>
      </c>
      <c r="P57" s="406">
        <v>330</v>
      </c>
      <c r="S57" s="93"/>
      <c r="T57" s="135" t="s">
        <v>54</v>
      </c>
      <c r="U57" s="406">
        <v>40</v>
      </c>
      <c r="V57" s="406">
        <v>40</v>
      </c>
      <c r="W57" s="406">
        <v>50</v>
      </c>
      <c r="X57" s="406">
        <v>100</v>
      </c>
      <c r="AB57" s="93"/>
      <c r="AC57" s="135" t="s">
        <v>54</v>
      </c>
      <c r="AD57" s="406">
        <v>1030</v>
      </c>
      <c r="AE57" s="406">
        <v>930</v>
      </c>
      <c r="AF57" s="406">
        <v>960</v>
      </c>
      <c r="AG57" s="406">
        <v>850</v>
      </c>
    </row>
    <row r="58" spans="3:33" x14ac:dyDescent="0.25">
      <c r="C58" s="93"/>
      <c r="D58" s="135" t="s">
        <v>40</v>
      </c>
      <c r="E58" s="406">
        <v>2210</v>
      </c>
      <c r="F58" s="406">
        <v>2140</v>
      </c>
      <c r="G58" s="406">
        <v>1900</v>
      </c>
      <c r="H58" s="406">
        <v>950</v>
      </c>
      <c r="K58" s="59"/>
      <c r="L58" s="135" t="s">
        <v>40</v>
      </c>
      <c r="M58" s="406">
        <v>1020</v>
      </c>
      <c r="N58" s="406">
        <v>1010</v>
      </c>
      <c r="O58" s="406">
        <v>1150</v>
      </c>
      <c r="P58" s="406">
        <v>910</v>
      </c>
      <c r="S58" s="93"/>
      <c r="T58" s="135" t="s">
        <v>40</v>
      </c>
      <c r="U58" s="406">
        <v>130</v>
      </c>
      <c r="V58" s="406">
        <v>140</v>
      </c>
      <c r="W58" s="406">
        <v>150</v>
      </c>
      <c r="X58" s="406">
        <v>230</v>
      </c>
      <c r="AB58" s="93"/>
      <c r="AC58" s="135" t="s">
        <v>40</v>
      </c>
      <c r="AD58" s="406">
        <v>3350</v>
      </c>
      <c r="AE58" s="406">
        <v>3280</v>
      </c>
      <c r="AF58" s="406">
        <v>3200</v>
      </c>
      <c r="AG58" s="406">
        <v>2090</v>
      </c>
    </row>
    <row r="59" spans="3:33" x14ac:dyDescent="0.25">
      <c r="C59" s="93"/>
      <c r="D59" s="135" t="s">
        <v>9</v>
      </c>
      <c r="E59" s="406">
        <v>1000</v>
      </c>
      <c r="F59" s="406">
        <v>900</v>
      </c>
      <c r="G59" s="406">
        <v>760</v>
      </c>
      <c r="H59" s="406">
        <v>480</v>
      </c>
      <c r="K59" s="59"/>
      <c r="L59" s="135" t="s">
        <v>9</v>
      </c>
      <c r="M59" s="406">
        <v>520</v>
      </c>
      <c r="N59" s="406">
        <v>510</v>
      </c>
      <c r="O59" s="406">
        <v>620</v>
      </c>
      <c r="P59" s="406">
        <v>460</v>
      </c>
      <c r="S59" s="93"/>
      <c r="T59" s="135" t="s">
        <v>9</v>
      </c>
      <c r="U59" s="406">
        <v>50</v>
      </c>
      <c r="V59" s="406">
        <v>80</v>
      </c>
      <c r="W59" s="406">
        <v>70</v>
      </c>
      <c r="X59" s="406">
        <v>120</v>
      </c>
      <c r="AB59" s="93"/>
      <c r="AC59" s="135" t="s">
        <v>9</v>
      </c>
      <c r="AD59" s="406">
        <v>1570</v>
      </c>
      <c r="AE59" s="406">
        <v>1490</v>
      </c>
      <c r="AF59" s="406">
        <v>1450</v>
      </c>
      <c r="AG59" s="406">
        <v>1070</v>
      </c>
    </row>
    <row r="60" spans="3:33" x14ac:dyDescent="0.25">
      <c r="C60" s="93"/>
      <c r="D60" s="135" t="s">
        <v>55</v>
      </c>
      <c r="E60" s="406">
        <v>320</v>
      </c>
      <c r="F60" s="406">
        <v>300</v>
      </c>
      <c r="G60" s="406">
        <v>290</v>
      </c>
      <c r="H60" s="406">
        <v>160</v>
      </c>
      <c r="K60" s="59"/>
      <c r="L60" s="135" t="s">
        <v>55</v>
      </c>
      <c r="M60" s="406">
        <v>160</v>
      </c>
      <c r="N60" s="406">
        <v>200</v>
      </c>
      <c r="O60" s="406">
        <v>180</v>
      </c>
      <c r="P60" s="406">
        <v>170</v>
      </c>
      <c r="S60" s="93"/>
      <c r="T60" s="135" t="s">
        <v>55</v>
      </c>
      <c r="U60" s="406">
        <v>20</v>
      </c>
      <c r="V60" s="406">
        <v>20</v>
      </c>
      <c r="W60" s="406">
        <v>30</v>
      </c>
      <c r="X60" s="406">
        <v>60</v>
      </c>
      <c r="AB60" s="93"/>
      <c r="AC60" s="135" t="s">
        <v>55</v>
      </c>
      <c r="AD60" s="406">
        <v>500</v>
      </c>
      <c r="AE60" s="406">
        <v>520</v>
      </c>
      <c r="AF60" s="406">
        <v>490</v>
      </c>
      <c r="AG60" s="406">
        <v>400</v>
      </c>
    </row>
    <row r="61" spans="3:33" x14ac:dyDescent="0.25">
      <c r="C61" s="93"/>
      <c r="D61" s="135" t="s">
        <v>4</v>
      </c>
      <c r="E61" s="406">
        <v>580</v>
      </c>
      <c r="F61" s="406">
        <v>610</v>
      </c>
      <c r="G61" s="406">
        <v>620</v>
      </c>
      <c r="H61" s="406">
        <v>330</v>
      </c>
      <c r="K61" s="59"/>
      <c r="L61" s="135" t="s">
        <v>4</v>
      </c>
      <c r="M61" s="406">
        <v>390</v>
      </c>
      <c r="N61" s="406">
        <v>360</v>
      </c>
      <c r="O61" s="406">
        <v>390</v>
      </c>
      <c r="P61" s="406">
        <v>300</v>
      </c>
      <c r="S61" s="93"/>
      <c r="T61" s="135" t="s">
        <v>4</v>
      </c>
      <c r="U61" s="406">
        <v>60</v>
      </c>
      <c r="V61" s="406">
        <v>70</v>
      </c>
      <c r="W61" s="406">
        <v>60</v>
      </c>
      <c r="X61" s="406">
        <v>80</v>
      </c>
      <c r="AB61" s="93"/>
      <c r="AC61" s="135" t="s">
        <v>4</v>
      </c>
      <c r="AD61" s="406">
        <v>1030</v>
      </c>
      <c r="AE61" s="406">
        <v>1040</v>
      </c>
      <c r="AF61" s="406">
        <v>1080</v>
      </c>
      <c r="AG61" s="406">
        <v>720</v>
      </c>
    </row>
    <row r="62" spans="3:33" x14ac:dyDescent="0.25">
      <c r="C62" s="93"/>
      <c r="D62" s="135" t="s">
        <v>10</v>
      </c>
      <c r="E62" s="406">
        <v>640</v>
      </c>
      <c r="F62" s="406">
        <v>610</v>
      </c>
      <c r="G62" s="406">
        <v>540</v>
      </c>
      <c r="H62" s="406">
        <v>350</v>
      </c>
      <c r="K62" s="59"/>
      <c r="L62" s="135" t="s">
        <v>10</v>
      </c>
      <c r="M62" s="406">
        <v>320</v>
      </c>
      <c r="N62" s="406">
        <v>380</v>
      </c>
      <c r="O62" s="406">
        <v>430</v>
      </c>
      <c r="P62" s="406">
        <v>370</v>
      </c>
      <c r="S62" s="93"/>
      <c r="T62" s="135" t="s">
        <v>10</v>
      </c>
      <c r="U62" s="406">
        <v>50</v>
      </c>
      <c r="V62" s="406">
        <v>40</v>
      </c>
      <c r="W62" s="406">
        <v>60</v>
      </c>
      <c r="X62" s="406">
        <v>100</v>
      </c>
      <c r="AB62" s="93"/>
      <c r="AC62" s="135" t="s">
        <v>10</v>
      </c>
      <c r="AD62" s="406">
        <v>1000</v>
      </c>
      <c r="AE62" s="406">
        <v>1030</v>
      </c>
      <c r="AF62" s="406">
        <v>1030</v>
      </c>
      <c r="AG62" s="406">
        <v>810</v>
      </c>
    </row>
    <row r="63" spans="3:33" x14ac:dyDescent="0.25">
      <c r="C63" s="93"/>
      <c r="D63" s="135" t="s">
        <v>47</v>
      </c>
      <c r="E63" s="406">
        <v>410</v>
      </c>
      <c r="F63" s="406">
        <v>420</v>
      </c>
      <c r="G63" s="406">
        <v>350</v>
      </c>
      <c r="H63" s="406">
        <v>230</v>
      </c>
      <c r="K63" s="59"/>
      <c r="L63" s="135" t="s">
        <v>47</v>
      </c>
      <c r="M63" s="406">
        <v>300</v>
      </c>
      <c r="N63" s="406">
        <v>310</v>
      </c>
      <c r="O63" s="406">
        <v>290</v>
      </c>
      <c r="P63" s="406">
        <v>240</v>
      </c>
      <c r="S63" s="93"/>
      <c r="T63" s="135" t="s">
        <v>47</v>
      </c>
      <c r="U63" s="406">
        <v>30</v>
      </c>
      <c r="V63" s="406">
        <v>50</v>
      </c>
      <c r="W63" s="406">
        <v>60</v>
      </c>
      <c r="X63" s="406">
        <v>90</v>
      </c>
      <c r="AB63" s="93"/>
      <c r="AC63" s="135" t="s">
        <v>47</v>
      </c>
      <c r="AD63" s="406">
        <v>750</v>
      </c>
      <c r="AE63" s="406">
        <v>780</v>
      </c>
      <c r="AF63" s="406">
        <v>700</v>
      </c>
      <c r="AG63" s="406">
        <v>570</v>
      </c>
    </row>
    <row r="64" spans="3:33" x14ac:dyDescent="0.25">
      <c r="C64" s="93"/>
      <c r="D64" s="135" t="s">
        <v>28</v>
      </c>
      <c r="E64" s="406">
        <v>2350</v>
      </c>
      <c r="F64" s="406">
        <v>2380</v>
      </c>
      <c r="G64" s="406">
        <v>2140</v>
      </c>
      <c r="H64" s="406">
        <v>1300</v>
      </c>
      <c r="K64" s="59"/>
      <c r="L64" s="135" t="s">
        <v>28</v>
      </c>
      <c r="M64" s="406">
        <v>1240</v>
      </c>
      <c r="N64" s="406">
        <v>1270</v>
      </c>
      <c r="O64" s="406">
        <v>1420</v>
      </c>
      <c r="P64" s="406">
        <v>1020</v>
      </c>
      <c r="S64" s="93"/>
      <c r="T64" s="135" t="s">
        <v>28</v>
      </c>
      <c r="U64" s="406">
        <v>230</v>
      </c>
      <c r="V64" s="406">
        <v>250</v>
      </c>
      <c r="W64" s="406">
        <v>320</v>
      </c>
      <c r="X64" s="406">
        <v>250</v>
      </c>
      <c r="AB64" s="93"/>
      <c r="AC64" s="135" t="s">
        <v>28</v>
      </c>
      <c r="AD64" s="406">
        <v>3820</v>
      </c>
      <c r="AE64" s="406">
        <v>3910</v>
      </c>
      <c r="AF64" s="406">
        <v>3880</v>
      </c>
      <c r="AG64" s="406">
        <v>2570</v>
      </c>
    </row>
    <row r="65" spans="3:33" x14ac:dyDescent="0.25">
      <c r="C65" s="93"/>
      <c r="D65" s="135" t="s">
        <v>14</v>
      </c>
      <c r="E65" s="406">
        <v>1940</v>
      </c>
      <c r="F65" s="406">
        <v>2160</v>
      </c>
      <c r="G65" s="406">
        <v>1880</v>
      </c>
      <c r="H65" s="406">
        <v>1220</v>
      </c>
      <c r="K65" s="59"/>
      <c r="L65" s="135" t="s">
        <v>14</v>
      </c>
      <c r="M65" s="406">
        <v>1840</v>
      </c>
      <c r="N65" s="406">
        <v>2020</v>
      </c>
      <c r="O65" s="406">
        <v>1890</v>
      </c>
      <c r="P65" s="406">
        <v>2060</v>
      </c>
      <c r="S65" s="93"/>
      <c r="T65" s="135" t="s">
        <v>14</v>
      </c>
      <c r="U65" s="406">
        <v>100</v>
      </c>
      <c r="V65" s="406">
        <v>190</v>
      </c>
      <c r="W65" s="406">
        <v>230</v>
      </c>
      <c r="X65" s="406">
        <v>220</v>
      </c>
      <c r="AB65" s="93"/>
      <c r="AC65" s="135" t="s">
        <v>14</v>
      </c>
      <c r="AD65" s="406">
        <v>3890</v>
      </c>
      <c r="AE65" s="406">
        <v>4370</v>
      </c>
      <c r="AF65" s="406">
        <v>4000</v>
      </c>
      <c r="AG65" s="406">
        <v>3500</v>
      </c>
    </row>
    <row r="66" spans="3:33" x14ac:dyDescent="0.25">
      <c r="C66" s="93"/>
      <c r="D66" s="135" t="s">
        <v>25</v>
      </c>
      <c r="E66" s="406">
        <v>1360</v>
      </c>
      <c r="F66" s="406">
        <v>1110</v>
      </c>
      <c r="G66" s="406">
        <v>960</v>
      </c>
      <c r="H66" s="406">
        <v>620</v>
      </c>
      <c r="K66" s="59"/>
      <c r="L66" s="135" t="s">
        <v>25</v>
      </c>
      <c r="M66" s="406">
        <v>670</v>
      </c>
      <c r="N66" s="406">
        <v>700</v>
      </c>
      <c r="O66" s="406">
        <v>780</v>
      </c>
      <c r="P66" s="406">
        <v>570</v>
      </c>
      <c r="S66" s="93"/>
      <c r="T66" s="135" t="s">
        <v>25</v>
      </c>
      <c r="U66" s="406">
        <v>100</v>
      </c>
      <c r="V66" s="406">
        <v>140</v>
      </c>
      <c r="W66" s="406">
        <v>150</v>
      </c>
      <c r="X66" s="406">
        <v>220</v>
      </c>
      <c r="AB66" s="93"/>
      <c r="AC66" s="135" t="s">
        <v>25</v>
      </c>
      <c r="AD66" s="406">
        <v>2130</v>
      </c>
      <c r="AE66" s="406">
        <v>1950</v>
      </c>
      <c r="AF66" s="406">
        <v>1880</v>
      </c>
      <c r="AG66" s="406">
        <v>1410</v>
      </c>
    </row>
    <row r="67" spans="3:33" x14ac:dyDescent="0.25">
      <c r="C67" s="93"/>
      <c r="D67" s="135" t="s">
        <v>36</v>
      </c>
      <c r="E67" s="406">
        <v>680</v>
      </c>
      <c r="F67" s="406">
        <v>640</v>
      </c>
      <c r="G67" s="406">
        <v>620</v>
      </c>
      <c r="H67" s="406">
        <v>360</v>
      </c>
      <c r="K67" s="59"/>
      <c r="L67" s="135" t="s">
        <v>36</v>
      </c>
      <c r="M67" s="406">
        <v>400</v>
      </c>
      <c r="N67" s="406">
        <v>440</v>
      </c>
      <c r="O67" s="406">
        <v>480</v>
      </c>
      <c r="P67" s="406">
        <v>400</v>
      </c>
      <c r="S67" s="93"/>
      <c r="T67" s="135" t="s">
        <v>36</v>
      </c>
      <c r="U67" s="406">
        <v>60</v>
      </c>
      <c r="V67" s="406">
        <v>50</v>
      </c>
      <c r="W67" s="406">
        <v>90</v>
      </c>
      <c r="X67" s="406">
        <v>100</v>
      </c>
      <c r="AB67" s="93"/>
      <c r="AC67" s="135" t="s">
        <v>36</v>
      </c>
      <c r="AD67" s="406">
        <v>1130</v>
      </c>
      <c r="AE67" s="406">
        <v>1130</v>
      </c>
      <c r="AF67" s="406">
        <v>1180</v>
      </c>
      <c r="AG67" s="406">
        <v>860</v>
      </c>
    </row>
    <row r="68" spans="3:33" x14ac:dyDescent="0.25">
      <c r="C68" s="93"/>
      <c r="D68" s="135" t="s">
        <v>60</v>
      </c>
      <c r="E68" s="406">
        <v>450</v>
      </c>
      <c r="F68" s="406">
        <v>510</v>
      </c>
      <c r="G68" s="406">
        <v>450</v>
      </c>
      <c r="H68" s="406">
        <v>270</v>
      </c>
      <c r="K68" s="59"/>
      <c r="L68" s="135" t="s">
        <v>60</v>
      </c>
      <c r="M68" s="406">
        <v>320</v>
      </c>
      <c r="N68" s="406">
        <v>370</v>
      </c>
      <c r="O68" s="406">
        <v>380</v>
      </c>
      <c r="P68" s="406">
        <v>340</v>
      </c>
      <c r="S68" s="93"/>
      <c r="T68" s="135" t="s">
        <v>60</v>
      </c>
      <c r="U68" s="406">
        <v>30</v>
      </c>
      <c r="V68" s="406">
        <v>40</v>
      </c>
      <c r="W68" s="406">
        <v>60</v>
      </c>
      <c r="X68" s="406">
        <v>90</v>
      </c>
      <c r="AB68" s="93"/>
      <c r="AC68" s="135" t="s">
        <v>60</v>
      </c>
      <c r="AD68" s="406">
        <v>800</v>
      </c>
      <c r="AE68" s="406">
        <v>920</v>
      </c>
      <c r="AF68" s="406">
        <v>890</v>
      </c>
      <c r="AG68" s="406">
        <v>700</v>
      </c>
    </row>
    <row r="69" spans="3:33" x14ac:dyDescent="0.25">
      <c r="C69" s="93"/>
      <c r="D69" s="135" t="s">
        <v>61</v>
      </c>
      <c r="E69" s="406">
        <v>620</v>
      </c>
      <c r="F69" s="406">
        <v>700</v>
      </c>
      <c r="G69" s="406">
        <v>830</v>
      </c>
      <c r="H69" s="406">
        <v>360</v>
      </c>
      <c r="K69" s="59"/>
      <c r="L69" s="135" t="s">
        <v>61</v>
      </c>
      <c r="M69" s="406">
        <v>400</v>
      </c>
      <c r="N69" s="406">
        <v>470</v>
      </c>
      <c r="O69" s="406">
        <v>420</v>
      </c>
      <c r="P69" s="406">
        <v>440</v>
      </c>
      <c r="S69" s="93"/>
      <c r="T69" s="135" t="s">
        <v>61</v>
      </c>
      <c r="U69" s="406">
        <v>40</v>
      </c>
      <c r="V69" s="406">
        <v>40</v>
      </c>
      <c r="W69" s="406">
        <v>70</v>
      </c>
      <c r="X69" s="406">
        <v>120</v>
      </c>
      <c r="AB69" s="93"/>
      <c r="AC69" s="135" t="s">
        <v>61</v>
      </c>
      <c r="AD69" s="406">
        <v>1070</v>
      </c>
      <c r="AE69" s="406">
        <v>1220</v>
      </c>
      <c r="AF69" s="406">
        <v>1320</v>
      </c>
      <c r="AG69" s="406">
        <v>930</v>
      </c>
    </row>
    <row r="70" spans="3:33" x14ac:dyDescent="0.25">
      <c r="C70" s="93"/>
      <c r="D70" s="135" t="s">
        <v>20</v>
      </c>
      <c r="E70" s="406">
        <v>590</v>
      </c>
      <c r="F70" s="406">
        <v>580</v>
      </c>
      <c r="G70" s="406">
        <v>570</v>
      </c>
      <c r="H70" s="406">
        <v>380</v>
      </c>
      <c r="K70" s="59"/>
      <c r="L70" s="135" t="s">
        <v>20</v>
      </c>
      <c r="M70" s="406">
        <v>410</v>
      </c>
      <c r="N70" s="406">
        <v>420</v>
      </c>
      <c r="O70" s="406">
        <v>450</v>
      </c>
      <c r="P70" s="406">
        <v>410</v>
      </c>
      <c r="S70" s="93"/>
      <c r="T70" s="135" t="s">
        <v>20</v>
      </c>
      <c r="U70" s="406">
        <v>70</v>
      </c>
      <c r="V70" s="406">
        <v>70</v>
      </c>
      <c r="W70" s="406">
        <v>70</v>
      </c>
      <c r="X70" s="406">
        <v>120</v>
      </c>
      <c r="AB70" s="93"/>
      <c r="AC70" s="135" t="s">
        <v>20</v>
      </c>
      <c r="AD70" s="406">
        <v>1080</v>
      </c>
      <c r="AE70" s="406">
        <v>1080</v>
      </c>
      <c r="AF70" s="406">
        <v>1090</v>
      </c>
      <c r="AG70" s="406">
        <v>910</v>
      </c>
    </row>
    <row r="71" spans="3:33" x14ac:dyDescent="0.25">
      <c r="C71" s="93"/>
      <c r="D71" s="135" t="s">
        <v>21</v>
      </c>
      <c r="E71" s="406">
        <v>660</v>
      </c>
      <c r="F71" s="406">
        <v>680</v>
      </c>
      <c r="G71" s="406">
        <v>640</v>
      </c>
      <c r="H71" s="406">
        <v>380</v>
      </c>
      <c r="K71" s="59"/>
      <c r="L71" s="135" t="s">
        <v>21</v>
      </c>
      <c r="M71" s="406">
        <v>400</v>
      </c>
      <c r="N71" s="406">
        <v>470</v>
      </c>
      <c r="O71" s="406">
        <v>490</v>
      </c>
      <c r="P71" s="406">
        <v>400</v>
      </c>
      <c r="S71" s="93"/>
      <c r="T71" s="135" t="s">
        <v>21</v>
      </c>
      <c r="U71" s="406">
        <v>60</v>
      </c>
      <c r="V71" s="406">
        <v>70</v>
      </c>
      <c r="W71" s="406">
        <v>80</v>
      </c>
      <c r="X71" s="406">
        <v>140</v>
      </c>
      <c r="AB71" s="93"/>
      <c r="AC71" s="135" t="s">
        <v>21</v>
      </c>
      <c r="AD71" s="406">
        <v>1120</v>
      </c>
      <c r="AE71" s="406">
        <v>1220</v>
      </c>
      <c r="AF71" s="406">
        <v>1210</v>
      </c>
      <c r="AG71" s="406">
        <v>920</v>
      </c>
    </row>
    <row r="72" spans="3:33" x14ac:dyDescent="0.25">
      <c r="C72" s="93"/>
      <c r="D72" s="135" t="s">
        <v>22</v>
      </c>
      <c r="E72" s="406">
        <v>540</v>
      </c>
      <c r="F72" s="406">
        <v>610</v>
      </c>
      <c r="G72" s="406">
        <v>490</v>
      </c>
      <c r="H72" s="406">
        <v>320</v>
      </c>
      <c r="K72" s="59"/>
      <c r="L72" s="135" t="s">
        <v>22</v>
      </c>
      <c r="M72" s="406">
        <v>400</v>
      </c>
      <c r="N72" s="406">
        <v>360</v>
      </c>
      <c r="O72" s="406">
        <v>410</v>
      </c>
      <c r="P72" s="406">
        <v>310</v>
      </c>
      <c r="S72" s="93"/>
      <c r="T72" s="135" t="s">
        <v>22</v>
      </c>
      <c r="U72" s="406">
        <v>40</v>
      </c>
      <c r="V72" s="406">
        <v>40</v>
      </c>
      <c r="W72" s="406">
        <v>70</v>
      </c>
      <c r="X72" s="406">
        <v>100</v>
      </c>
      <c r="AB72" s="93"/>
      <c r="AC72" s="135" t="s">
        <v>22</v>
      </c>
      <c r="AD72" s="406">
        <v>980</v>
      </c>
      <c r="AE72" s="406">
        <v>1010</v>
      </c>
      <c r="AF72" s="406">
        <v>960</v>
      </c>
      <c r="AG72" s="406">
        <v>720</v>
      </c>
    </row>
    <row r="73" spans="3:33" x14ac:dyDescent="0.25">
      <c r="C73" s="93"/>
      <c r="D73" s="135" t="s">
        <v>380</v>
      </c>
      <c r="E73" s="406">
        <v>1980</v>
      </c>
      <c r="F73" s="406">
        <v>2130</v>
      </c>
      <c r="G73" s="406">
        <v>1690</v>
      </c>
      <c r="H73" s="406">
        <v>970</v>
      </c>
      <c r="K73" s="59"/>
      <c r="L73" s="135" t="s">
        <v>380</v>
      </c>
      <c r="M73" s="406">
        <v>1150</v>
      </c>
      <c r="N73" s="406">
        <v>1140</v>
      </c>
      <c r="O73" s="406">
        <v>1150</v>
      </c>
      <c r="P73" s="406">
        <v>820</v>
      </c>
      <c r="S73" s="93"/>
      <c r="T73" s="135" t="s">
        <v>380</v>
      </c>
      <c r="U73" s="406">
        <v>100</v>
      </c>
      <c r="V73" s="406">
        <v>140</v>
      </c>
      <c r="W73" s="406">
        <v>180</v>
      </c>
      <c r="X73" s="406">
        <v>240</v>
      </c>
      <c r="AB73" s="93"/>
      <c r="AC73" s="135" t="s">
        <v>380</v>
      </c>
      <c r="AD73" s="406">
        <v>3230</v>
      </c>
      <c r="AE73" s="406">
        <v>3410</v>
      </c>
      <c r="AF73" s="406">
        <v>3020</v>
      </c>
      <c r="AG73" s="406">
        <v>2020</v>
      </c>
    </row>
    <row r="74" spans="3:33" x14ac:dyDescent="0.25">
      <c r="C74" s="93"/>
      <c r="D74" s="135" t="s">
        <v>381</v>
      </c>
      <c r="E74" s="406">
        <v>510</v>
      </c>
      <c r="F74" s="406">
        <v>510</v>
      </c>
      <c r="G74" s="406">
        <v>420</v>
      </c>
      <c r="H74" s="406">
        <v>250</v>
      </c>
      <c r="K74" s="59"/>
      <c r="L74" s="135" t="s">
        <v>381</v>
      </c>
      <c r="M74" s="406">
        <v>320</v>
      </c>
      <c r="N74" s="406">
        <v>300</v>
      </c>
      <c r="O74" s="406">
        <v>370</v>
      </c>
      <c r="P74" s="406">
        <v>300</v>
      </c>
      <c r="S74" s="93"/>
      <c r="T74" s="135" t="s">
        <v>381</v>
      </c>
      <c r="U74" s="406">
        <v>40</v>
      </c>
      <c r="V74" s="406">
        <v>60</v>
      </c>
      <c r="W74" s="406">
        <v>70</v>
      </c>
      <c r="X74" s="406">
        <v>100</v>
      </c>
      <c r="AB74" s="93"/>
      <c r="AC74" s="135" t="s">
        <v>381</v>
      </c>
      <c r="AD74" s="406">
        <v>870</v>
      </c>
      <c r="AE74" s="406">
        <v>860</v>
      </c>
      <c r="AF74" s="406">
        <v>860</v>
      </c>
      <c r="AG74" s="406">
        <v>650</v>
      </c>
    </row>
    <row r="75" spans="3:33" x14ac:dyDescent="0.25">
      <c r="C75" s="93"/>
      <c r="D75" s="135" t="s">
        <v>23</v>
      </c>
      <c r="E75" s="406">
        <v>540</v>
      </c>
      <c r="F75" s="406">
        <v>510</v>
      </c>
      <c r="G75" s="406">
        <v>560</v>
      </c>
      <c r="H75" s="406">
        <v>210</v>
      </c>
      <c r="K75" s="59"/>
      <c r="L75" s="135" t="s">
        <v>23</v>
      </c>
      <c r="M75" s="406">
        <v>290</v>
      </c>
      <c r="N75" s="406">
        <v>280</v>
      </c>
      <c r="O75" s="406">
        <v>380</v>
      </c>
      <c r="P75" s="406">
        <v>250</v>
      </c>
      <c r="S75" s="93"/>
      <c r="T75" s="135" t="s">
        <v>23</v>
      </c>
      <c r="U75" s="406">
        <v>30</v>
      </c>
      <c r="V75" s="406">
        <v>50</v>
      </c>
      <c r="W75" s="406">
        <v>50</v>
      </c>
      <c r="X75" s="406">
        <v>80</v>
      </c>
      <c r="AB75" s="93"/>
      <c r="AC75" s="135" t="s">
        <v>23</v>
      </c>
      <c r="AD75" s="406">
        <v>870</v>
      </c>
      <c r="AE75" s="406">
        <v>840</v>
      </c>
      <c r="AF75" s="406">
        <v>1000</v>
      </c>
      <c r="AG75" s="406">
        <v>550</v>
      </c>
    </row>
    <row r="76" spans="3:33" x14ac:dyDescent="0.25">
      <c r="C76" s="93"/>
      <c r="D76" s="135" t="s">
        <v>13</v>
      </c>
      <c r="E76" s="406">
        <v>1270</v>
      </c>
      <c r="F76" s="406">
        <v>1310</v>
      </c>
      <c r="G76" s="406">
        <v>1130</v>
      </c>
      <c r="H76" s="406">
        <v>710</v>
      </c>
      <c r="K76" s="59"/>
      <c r="L76" s="135" t="s">
        <v>13</v>
      </c>
      <c r="M76" s="406">
        <v>710</v>
      </c>
      <c r="N76" s="406">
        <v>770</v>
      </c>
      <c r="O76" s="406">
        <v>820</v>
      </c>
      <c r="P76" s="406">
        <v>630</v>
      </c>
      <c r="S76" s="93"/>
      <c r="T76" s="135" t="s">
        <v>13</v>
      </c>
      <c r="U76" s="406">
        <v>80</v>
      </c>
      <c r="V76" s="406">
        <v>150</v>
      </c>
      <c r="W76" s="406">
        <v>160</v>
      </c>
      <c r="X76" s="406">
        <v>140</v>
      </c>
      <c r="AB76" s="93"/>
      <c r="AC76" s="135" t="s">
        <v>13</v>
      </c>
      <c r="AD76" s="406">
        <v>2050</v>
      </c>
      <c r="AE76" s="406">
        <v>2230</v>
      </c>
      <c r="AF76" s="406">
        <v>2110</v>
      </c>
      <c r="AG76" s="406">
        <v>1490</v>
      </c>
    </row>
    <row r="77" spans="3:33" x14ac:dyDescent="0.25">
      <c r="C77" s="93"/>
      <c r="D77" s="135" t="s">
        <v>29</v>
      </c>
      <c r="E77" s="406">
        <v>1920</v>
      </c>
      <c r="F77" s="406">
        <v>1980</v>
      </c>
      <c r="G77" s="406">
        <v>1700</v>
      </c>
      <c r="H77" s="406">
        <v>950</v>
      </c>
      <c r="K77" s="59"/>
      <c r="L77" s="135" t="s">
        <v>29</v>
      </c>
      <c r="M77" s="406">
        <v>990</v>
      </c>
      <c r="N77" s="406">
        <v>1110</v>
      </c>
      <c r="O77" s="406">
        <v>1180</v>
      </c>
      <c r="P77" s="406">
        <v>910</v>
      </c>
      <c r="S77" s="93"/>
      <c r="T77" s="135" t="s">
        <v>29</v>
      </c>
      <c r="U77" s="406">
        <v>140</v>
      </c>
      <c r="V77" s="406">
        <v>190</v>
      </c>
      <c r="W77" s="406">
        <v>240</v>
      </c>
      <c r="X77" s="406">
        <v>250</v>
      </c>
      <c r="AB77" s="93"/>
      <c r="AC77" s="135" t="s">
        <v>29</v>
      </c>
      <c r="AD77" s="406">
        <v>3050</v>
      </c>
      <c r="AE77" s="406">
        <v>3280</v>
      </c>
      <c r="AF77" s="406">
        <v>3110</v>
      </c>
      <c r="AG77" s="406">
        <v>2100</v>
      </c>
    </row>
    <row r="78" spans="3:33" x14ac:dyDescent="0.25">
      <c r="C78" s="93"/>
      <c r="D78" s="135" t="s">
        <v>12</v>
      </c>
      <c r="E78" s="406">
        <v>610</v>
      </c>
      <c r="F78" s="406">
        <v>510</v>
      </c>
      <c r="G78" s="406">
        <v>390</v>
      </c>
      <c r="H78" s="406">
        <v>240</v>
      </c>
      <c r="K78" s="59"/>
      <c r="L78" s="135" t="s">
        <v>12</v>
      </c>
      <c r="M78" s="406">
        <v>340</v>
      </c>
      <c r="N78" s="406">
        <v>340</v>
      </c>
      <c r="O78" s="406">
        <v>370</v>
      </c>
      <c r="P78" s="406">
        <v>290</v>
      </c>
      <c r="S78" s="93"/>
      <c r="T78" s="135" t="s">
        <v>12</v>
      </c>
      <c r="U78" s="406">
        <v>40</v>
      </c>
      <c r="V78" s="406">
        <v>60</v>
      </c>
      <c r="W78" s="406">
        <v>80</v>
      </c>
      <c r="X78" s="406">
        <v>100</v>
      </c>
      <c r="AB78" s="93"/>
      <c r="AC78" s="135" t="s">
        <v>12</v>
      </c>
      <c r="AD78" s="406">
        <v>980</v>
      </c>
      <c r="AE78" s="406">
        <v>900</v>
      </c>
      <c r="AF78" s="406">
        <v>840</v>
      </c>
      <c r="AG78" s="406">
        <v>630</v>
      </c>
    </row>
    <row r="79" spans="3:33" x14ac:dyDescent="0.25">
      <c r="C79" s="93"/>
      <c r="D79" s="135" t="s">
        <v>62</v>
      </c>
      <c r="E79" s="406">
        <v>470</v>
      </c>
      <c r="F79" s="406">
        <v>520</v>
      </c>
      <c r="G79" s="406">
        <v>470</v>
      </c>
      <c r="H79" s="406">
        <v>280</v>
      </c>
      <c r="K79" s="59"/>
      <c r="L79" s="135" t="s">
        <v>62</v>
      </c>
      <c r="M79" s="406">
        <v>350</v>
      </c>
      <c r="N79" s="406">
        <v>300</v>
      </c>
      <c r="O79" s="406">
        <v>330</v>
      </c>
      <c r="P79" s="406">
        <v>240</v>
      </c>
      <c r="S79" s="93"/>
      <c r="T79" s="135" t="s">
        <v>62</v>
      </c>
      <c r="U79" s="406">
        <v>20</v>
      </c>
      <c r="V79" s="406">
        <v>30</v>
      </c>
      <c r="W79" s="406">
        <v>40</v>
      </c>
      <c r="X79" s="406">
        <v>90</v>
      </c>
      <c r="AB79" s="93"/>
      <c r="AC79" s="135" t="s">
        <v>62</v>
      </c>
      <c r="AD79" s="406">
        <v>840</v>
      </c>
      <c r="AE79" s="406">
        <v>850</v>
      </c>
      <c r="AF79" s="406">
        <v>840</v>
      </c>
      <c r="AG79" s="406">
        <v>610</v>
      </c>
    </row>
    <row r="80" spans="3:33" x14ac:dyDescent="0.25">
      <c r="C80" s="93"/>
      <c r="D80" s="135" t="s">
        <v>30</v>
      </c>
      <c r="E80" s="406">
        <v>1740</v>
      </c>
      <c r="F80" s="406">
        <v>1720</v>
      </c>
      <c r="G80" s="406">
        <v>1520</v>
      </c>
      <c r="H80" s="406">
        <v>940</v>
      </c>
      <c r="K80" s="59"/>
      <c r="L80" s="135" t="s">
        <v>30</v>
      </c>
      <c r="M80" s="406">
        <v>920</v>
      </c>
      <c r="N80" s="406">
        <v>1080</v>
      </c>
      <c r="O80" s="406">
        <v>1120</v>
      </c>
      <c r="P80" s="406">
        <v>850</v>
      </c>
      <c r="S80" s="93"/>
      <c r="T80" s="135" t="s">
        <v>30</v>
      </c>
      <c r="U80" s="406">
        <v>110</v>
      </c>
      <c r="V80" s="406">
        <v>180</v>
      </c>
      <c r="W80" s="406">
        <v>210</v>
      </c>
      <c r="X80" s="406">
        <v>240</v>
      </c>
      <c r="AB80" s="93"/>
      <c r="AC80" s="135" t="s">
        <v>30</v>
      </c>
      <c r="AD80" s="406">
        <v>2770</v>
      </c>
      <c r="AE80" s="406">
        <v>2970</v>
      </c>
      <c r="AF80" s="406">
        <v>2850</v>
      </c>
      <c r="AG80" s="406">
        <v>2030</v>
      </c>
    </row>
    <row r="81" spans="3:33" x14ac:dyDescent="0.25">
      <c r="C81" s="93"/>
      <c r="D81" s="135" t="s">
        <v>5</v>
      </c>
      <c r="E81" s="406">
        <v>560</v>
      </c>
      <c r="F81" s="406">
        <v>560</v>
      </c>
      <c r="G81" s="406">
        <v>490</v>
      </c>
      <c r="H81" s="406">
        <v>330</v>
      </c>
      <c r="K81" s="59"/>
      <c r="L81" s="135" t="s">
        <v>5</v>
      </c>
      <c r="M81" s="406">
        <v>330</v>
      </c>
      <c r="N81" s="406">
        <v>370</v>
      </c>
      <c r="O81" s="406">
        <v>400</v>
      </c>
      <c r="P81" s="406">
        <v>340</v>
      </c>
      <c r="S81" s="93"/>
      <c r="T81" s="135" t="s">
        <v>5</v>
      </c>
      <c r="U81" s="406">
        <v>50</v>
      </c>
      <c r="V81" s="406">
        <v>60</v>
      </c>
      <c r="W81" s="406">
        <v>100</v>
      </c>
      <c r="X81" s="406">
        <v>80</v>
      </c>
      <c r="AB81" s="93"/>
      <c r="AC81" s="135" t="s">
        <v>5</v>
      </c>
      <c r="AD81" s="406">
        <v>940</v>
      </c>
      <c r="AE81" s="406">
        <v>990</v>
      </c>
      <c r="AF81" s="406">
        <v>990</v>
      </c>
      <c r="AG81" s="406">
        <v>750</v>
      </c>
    </row>
    <row r="82" spans="3:33" x14ac:dyDescent="0.25">
      <c r="C82" s="93"/>
      <c r="D82" s="135" t="s">
        <v>6</v>
      </c>
      <c r="E82" s="406">
        <v>560</v>
      </c>
      <c r="F82" s="406">
        <v>530</v>
      </c>
      <c r="G82" s="406">
        <v>510</v>
      </c>
      <c r="H82" s="406">
        <v>330</v>
      </c>
      <c r="K82" s="59"/>
      <c r="L82" s="135" t="s">
        <v>6</v>
      </c>
      <c r="M82" s="406">
        <v>380</v>
      </c>
      <c r="N82" s="406">
        <v>430</v>
      </c>
      <c r="O82" s="406">
        <v>420</v>
      </c>
      <c r="P82" s="406">
        <v>340</v>
      </c>
      <c r="S82" s="93"/>
      <c r="T82" s="135" t="s">
        <v>6</v>
      </c>
      <c r="U82" s="406">
        <v>30</v>
      </c>
      <c r="V82" s="406">
        <v>50</v>
      </c>
      <c r="W82" s="406">
        <v>70</v>
      </c>
      <c r="X82" s="406">
        <v>110</v>
      </c>
      <c r="AB82" s="93"/>
      <c r="AC82" s="135" t="s">
        <v>6</v>
      </c>
      <c r="AD82" s="406">
        <v>970</v>
      </c>
      <c r="AE82" s="406">
        <v>1020</v>
      </c>
      <c r="AF82" s="406">
        <v>1000</v>
      </c>
      <c r="AG82" s="406">
        <v>780</v>
      </c>
    </row>
    <row r="83" spans="3:33" x14ac:dyDescent="0.25">
      <c r="C83" s="93"/>
      <c r="D83" s="135" t="s">
        <v>7</v>
      </c>
      <c r="E83" s="406">
        <v>570</v>
      </c>
      <c r="F83" s="406">
        <v>600</v>
      </c>
      <c r="G83" s="406">
        <v>580</v>
      </c>
      <c r="H83" s="406">
        <v>400</v>
      </c>
      <c r="K83" s="59"/>
      <c r="L83" s="135" t="s">
        <v>7</v>
      </c>
      <c r="M83" s="406">
        <v>420</v>
      </c>
      <c r="N83" s="406">
        <v>350</v>
      </c>
      <c r="O83" s="406">
        <v>440</v>
      </c>
      <c r="P83" s="406">
        <v>350</v>
      </c>
      <c r="S83" s="93"/>
      <c r="T83" s="135" t="s">
        <v>7</v>
      </c>
      <c r="U83" s="406">
        <v>50</v>
      </c>
      <c r="V83" s="406">
        <v>70</v>
      </c>
      <c r="W83" s="406">
        <v>80</v>
      </c>
      <c r="X83" s="406">
        <v>80</v>
      </c>
      <c r="AB83" s="93"/>
      <c r="AC83" s="135" t="s">
        <v>7</v>
      </c>
      <c r="AD83" s="406">
        <v>1050</v>
      </c>
      <c r="AE83" s="406">
        <v>1010</v>
      </c>
      <c r="AF83" s="406">
        <v>1090</v>
      </c>
      <c r="AG83" s="406">
        <v>820</v>
      </c>
    </row>
    <row r="84" spans="3:33" x14ac:dyDescent="0.25">
      <c r="D84" s="7" t="s">
        <v>85</v>
      </c>
      <c r="E84" s="252">
        <f>SUM(E20:E83)</f>
        <v>63480</v>
      </c>
      <c r="F84" s="252">
        <f t="shared" ref="F84:AG84" si="14">SUM(F20:F83)</f>
        <v>61200</v>
      </c>
      <c r="G84" s="252">
        <f t="shared" si="14"/>
        <v>56260</v>
      </c>
      <c r="H84" s="252">
        <f t="shared" si="14"/>
        <v>32610</v>
      </c>
      <c r="I84" s="85"/>
      <c r="J84" s="85"/>
      <c r="K84" s="85"/>
      <c r="L84" s="125" t="s">
        <v>85</v>
      </c>
      <c r="M84" s="409">
        <f t="shared" si="14"/>
        <v>37430</v>
      </c>
      <c r="N84" s="409">
        <f t="shared" si="14"/>
        <v>38240</v>
      </c>
      <c r="O84" s="409">
        <f t="shared" si="14"/>
        <v>40440</v>
      </c>
      <c r="P84" s="409">
        <f t="shared" si="14"/>
        <v>32700</v>
      </c>
      <c r="Q84" s="85"/>
      <c r="R84" s="85"/>
      <c r="S84" s="85"/>
      <c r="T84" s="125" t="s">
        <v>85</v>
      </c>
      <c r="U84" s="409">
        <f t="shared" si="14"/>
        <v>4390</v>
      </c>
      <c r="V84" s="409">
        <f t="shared" si="14"/>
        <v>5750</v>
      </c>
      <c r="W84" s="409">
        <f t="shared" si="14"/>
        <v>7170</v>
      </c>
      <c r="X84" s="409">
        <f t="shared" si="14"/>
        <v>8940</v>
      </c>
      <c r="Y84" s="64"/>
      <c r="Z84" s="64"/>
      <c r="AA84" s="64"/>
      <c r="AB84" s="410"/>
      <c r="AC84" s="125" t="s">
        <v>85</v>
      </c>
      <c r="AD84" s="409">
        <f t="shared" si="14"/>
        <v>105320</v>
      </c>
      <c r="AE84" s="409">
        <f t="shared" si="14"/>
        <v>105140</v>
      </c>
      <c r="AF84" s="409">
        <f t="shared" si="14"/>
        <v>103840</v>
      </c>
      <c r="AG84" s="409">
        <f t="shared" si="14"/>
        <v>74250</v>
      </c>
    </row>
    <row r="85" spans="3:33" x14ac:dyDescent="0.25">
      <c r="D85" s="7" t="s">
        <v>90</v>
      </c>
      <c r="E85" s="69">
        <v>295000</v>
      </c>
      <c r="F85" s="69">
        <v>288200</v>
      </c>
      <c r="G85" s="69">
        <v>256300</v>
      </c>
      <c r="H85" s="407">
        <v>161400</v>
      </c>
      <c r="I85" s="3"/>
      <c r="J85" s="3"/>
      <c r="K85" s="3"/>
      <c r="L85" s="125" t="s">
        <v>90</v>
      </c>
      <c r="M85" s="160">
        <v>179600</v>
      </c>
      <c r="N85" s="160">
        <v>188800</v>
      </c>
      <c r="O85" s="160">
        <v>193600</v>
      </c>
      <c r="P85" s="407">
        <v>166200</v>
      </c>
      <c r="Q85" s="3"/>
      <c r="R85" s="3"/>
      <c r="S85" s="3"/>
      <c r="T85" s="125" t="s">
        <v>90</v>
      </c>
      <c r="U85" s="160">
        <v>19500</v>
      </c>
      <c r="V85" s="160">
        <v>26900</v>
      </c>
      <c r="W85" s="160">
        <v>35700</v>
      </c>
      <c r="X85" s="407">
        <v>48200</v>
      </c>
      <c r="AB85" s="93"/>
      <c r="AC85" s="125" t="s">
        <v>90</v>
      </c>
      <c r="AD85" s="160">
        <v>494200</v>
      </c>
      <c r="AE85" s="160">
        <v>503900</v>
      </c>
      <c r="AF85" s="160">
        <v>485600</v>
      </c>
      <c r="AG85" s="160">
        <v>375800</v>
      </c>
    </row>
    <row r="86" spans="3:33" x14ac:dyDescent="0.25">
      <c r="AB86" s="93"/>
      <c r="AC86" s="93"/>
      <c r="AD86" s="93"/>
      <c r="AE86" s="93"/>
      <c r="AF86" s="93"/>
      <c r="AG86" s="93"/>
    </row>
    <row r="87" spans="3:33" x14ac:dyDescent="0.25">
      <c r="D87" s="309" t="s">
        <v>70</v>
      </c>
      <c r="E87" s="408">
        <f>E35+E64+E77+E80</f>
        <v>8100</v>
      </c>
      <c r="F87" s="408">
        <f t="shared" ref="F87:H87" si="15">F35+F64+F77+F80</f>
        <v>8220</v>
      </c>
      <c r="G87" s="408">
        <f t="shared" si="15"/>
        <v>7360</v>
      </c>
      <c r="H87" s="408">
        <f t="shared" si="15"/>
        <v>4390</v>
      </c>
      <c r="L87" s="140" t="s">
        <v>70</v>
      </c>
      <c r="M87" s="136">
        <f>M35+M64+M77+M80</f>
        <v>4370</v>
      </c>
      <c r="N87" s="136">
        <f t="shared" ref="N87:P87" si="16">N35+N64+N77+N80</f>
        <v>4770</v>
      </c>
      <c r="O87" s="136">
        <f t="shared" si="16"/>
        <v>5130</v>
      </c>
      <c r="P87" s="136">
        <f t="shared" si="16"/>
        <v>3970</v>
      </c>
      <c r="T87" s="140" t="s">
        <v>70</v>
      </c>
      <c r="U87" s="136">
        <f>U35+U64+U77+U80</f>
        <v>700</v>
      </c>
      <c r="V87" s="136">
        <f t="shared" ref="V87:X87" si="17">V35+V64+V77+V80</f>
        <v>870</v>
      </c>
      <c r="W87" s="136">
        <f t="shared" si="17"/>
        <v>1090</v>
      </c>
      <c r="X87" s="136">
        <f t="shared" si="17"/>
        <v>1070</v>
      </c>
      <c r="AB87" s="93"/>
      <c r="AC87" s="140" t="s">
        <v>70</v>
      </c>
      <c r="AD87" s="136">
        <f>AD35+AD64+AD77+AD80</f>
        <v>13170</v>
      </c>
      <c r="AE87" s="136">
        <f t="shared" ref="AE87:AG87" si="18">AE35+AE64+AE77+AE80</f>
        <v>13850</v>
      </c>
      <c r="AF87" s="136">
        <f t="shared" si="18"/>
        <v>13570</v>
      </c>
      <c r="AG87" s="136">
        <f t="shared" si="18"/>
        <v>9410</v>
      </c>
    </row>
    <row r="88" spans="3:33" x14ac:dyDescent="0.25">
      <c r="D88" s="309" t="s">
        <v>71</v>
      </c>
      <c r="E88" s="408">
        <f>E32+E56+E59+E62+E74+E78</f>
        <v>5320</v>
      </c>
      <c r="F88" s="408">
        <f t="shared" ref="F88:H88" si="19">F32+F56+F59+F62+F74+F78</f>
        <v>4710</v>
      </c>
      <c r="G88" s="408">
        <f t="shared" si="19"/>
        <v>4280</v>
      </c>
      <c r="H88" s="408">
        <f t="shared" si="19"/>
        <v>2570</v>
      </c>
      <c r="L88" s="140" t="s">
        <v>71</v>
      </c>
      <c r="M88" s="136">
        <f>M32+M56+M59+M62+M74+M78</f>
        <v>2930</v>
      </c>
      <c r="N88" s="136">
        <f t="shared" ref="N88:P88" si="20">N32+N56+N59+N62+N74+N78</f>
        <v>2950</v>
      </c>
      <c r="O88" s="136">
        <f t="shared" si="20"/>
        <v>3410</v>
      </c>
      <c r="P88" s="136">
        <f t="shared" si="20"/>
        <v>2660</v>
      </c>
      <c r="T88" s="140" t="s">
        <v>71</v>
      </c>
      <c r="U88" s="136">
        <f>U32+U56+U59+U62+U74+U78</f>
        <v>320</v>
      </c>
      <c r="V88" s="136">
        <f t="shared" ref="V88:X88" si="21">V32+V56+V59+V62+V74+V78</f>
        <v>450</v>
      </c>
      <c r="W88" s="136">
        <f t="shared" si="21"/>
        <v>540</v>
      </c>
      <c r="X88" s="136">
        <f t="shared" si="21"/>
        <v>840</v>
      </c>
      <c r="AB88" s="93"/>
      <c r="AC88" s="140" t="s">
        <v>71</v>
      </c>
      <c r="AD88" s="136">
        <f>AD32+AD56+AD59+AD62+AD74+AD78</f>
        <v>8550</v>
      </c>
      <c r="AE88" s="136">
        <f t="shared" ref="AE88:AG88" si="22">AE32+AE56+AE59+AE62+AE74+AE78</f>
        <v>8100</v>
      </c>
      <c r="AF88" s="136">
        <f t="shared" si="22"/>
        <v>8220</v>
      </c>
      <c r="AG88" s="136">
        <f t="shared" si="22"/>
        <v>6050</v>
      </c>
    </row>
    <row r="89" spans="3:33" x14ac:dyDescent="0.25">
      <c r="D89" s="309" t="s">
        <v>72</v>
      </c>
      <c r="E89" s="408">
        <f>E20+E21+E22+E25+E28+E31+E33+E34+E38+E39+E42+E48+E50+E52+E58+E63+E67</f>
        <v>15130</v>
      </c>
      <c r="F89" s="408">
        <f t="shared" ref="F89:H89" si="23">F20+F21+F22+F25+F28+F31+F33+F34+F38+F39+F42+F48+F50+F52+F58+F63+F67</f>
        <v>14300</v>
      </c>
      <c r="G89" s="408">
        <f t="shared" si="23"/>
        <v>13150</v>
      </c>
      <c r="H89" s="408">
        <f t="shared" si="23"/>
        <v>7570</v>
      </c>
      <c r="L89" s="140" t="s">
        <v>72</v>
      </c>
      <c r="M89" s="136">
        <f>M20+M21+M22+M25+M28+M31+M33+M34+M38+M39+M42+M48+M50+M52+M58+M63+M67</f>
        <v>8400</v>
      </c>
      <c r="N89" s="136">
        <f t="shared" ref="N89:P89" si="24">N20+N21+N22+N25+N28+N31+N33+N34+N38+N39+N42+N48+N50+N52+N58+N63+N67</f>
        <v>8790</v>
      </c>
      <c r="O89" s="136">
        <f t="shared" si="24"/>
        <v>9160</v>
      </c>
      <c r="P89" s="136">
        <f t="shared" si="24"/>
        <v>7190</v>
      </c>
      <c r="T89" s="140" t="s">
        <v>72</v>
      </c>
      <c r="U89" s="136">
        <f>U20+U21+U22+U25+U28+U31+U33+U34+U38+U39+U42+U48+U50+U52+U58+U63+U67</f>
        <v>1030</v>
      </c>
      <c r="V89" s="136">
        <f t="shared" ref="V89:X89" si="25">V20+V21+V22+V25+V28+V31+V33+V34+V38+V39+V42+V48+V50+V52+V58+V63+V67</f>
        <v>1250</v>
      </c>
      <c r="W89" s="136">
        <f t="shared" si="25"/>
        <v>1620</v>
      </c>
      <c r="X89" s="136">
        <f t="shared" si="25"/>
        <v>2070</v>
      </c>
      <c r="AB89" s="93"/>
      <c r="AC89" s="140" t="s">
        <v>72</v>
      </c>
      <c r="AD89" s="136">
        <f>AD20+AD21+AD22+AD25+AD28+AD31+AD33+AD34+AD38+AD39+AD42+AD48+AD50+AD52+AD58+AD63+AD67</f>
        <v>24550</v>
      </c>
      <c r="AE89" s="136">
        <f t="shared" ref="AE89:AG89" si="26">AE20+AE21+AE22+AE25+AE28+AE31+AE33+AE34+AE38+AE39+AE42+AE48+AE50+AE52+AE58+AE63+AE67</f>
        <v>24340</v>
      </c>
      <c r="AF89" s="136">
        <f t="shared" si="26"/>
        <v>23930</v>
      </c>
      <c r="AG89" s="136">
        <f t="shared" si="26"/>
        <v>16830</v>
      </c>
    </row>
    <row r="90" spans="3:33" x14ac:dyDescent="0.25">
      <c r="D90" s="309" t="s">
        <v>73</v>
      </c>
      <c r="E90" s="408">
        <f>E23+E27+E29+E37+E45+E61+E66+E75+E83</f>
        <v>12970</v>
      </c>
      <c r="F90" s="408">
        <f t="shared" ref="F90:H90" si="27">F23+F27+F29+F37+F45+F61+F66+F75+F83</f>
        <v>11790</v>
      </c>
      <c r="G90" s="408">
        <f t="shared" si="27"/>
        <v>11250</v>
      </c>
      <c r="H90" s="408">
        <f t="shared" si="27"/>
        <v>5850</v>
      </c>
      <c r="L90" s="140" t="s">
        <v>73</v>
      </c>
      <c r="M90" s="136">
        <f>M23+M27+M29+M37+M45+M61+M66+M75+M83</f>
        <v>7520</v>
      </c>
      <c r="N90" s="136">
        <f t="shared" ref="N90:P90" si="28">N23+N27+N29+N37+N45+N61+N66+N75+N83</f>
        <v>7010</v>
      </c>
      <c r="O90" s="136">
        <f t="shared" si="28"/>
        <v>7940</v>
      </c>
      <c r="P90" s="136">
        <f t="shared" si="28"/>
        <v>6150</v>
      </c>
      <c r="T90" s="140" t="s">
        <v>73</v>
      </c>
      <c r="U90" s="136">
        <f>U23+U27+U29+U37+U45+U61+U66+U75+U83</f>
        <v>990</v>
      </c>
      <c r="V90" s="136">
        <f t="shared" ref="V90:X90" si="29">V23+V27+V29+V37+V45+V61+V66+V75+V83</f>
        <v>1300</v>
      </c>
      <c r="W90" s="136">
        <f t="shared" si="29"/>
        <v>1470</v>
      </c>
      <c r="X90" s="136">
        <f t="shared" si="29"/>
        <v>1730</v>
      </c>
      <c r="AB90" s="93"/>
      <c r="AC90" s="140" t="s">
        <v>73</v>
      </c>
      <c r="AD90" s="136">
        <f>AD23+AD27+AD29+AD37+AD45+AD61+AD66+AD75+AD83</f>
        <v>21510</v>
      </c>
      <c r="AE90" s="136">
        <f t="shared" ref="AE90:AG90" si="30">AE23+AE27+AE29+AE37+AE45+AE61+AE66+AE75+AE83</f>
        <v>20090</v>
      </c>
      <c r="AF90" s="136">
        <f t="shared" si="30"/>
        <v>20660</v>
      </c>
      <c r="AG90" s="136">
        <f t="shared" si="30"/>
        <v>13740</v>
      </c>
    </row>
    <row r="91" spans="3:33" x14ac:dyDescent="0.25">
      <c r="D91" s="309" t="s">
        <v>74</v>
      </c>
      <c r="E91" s="408">
        <f>E26+E36+E46+E53+E54+E55+E68+E69+E79</f>
        <v>5770</v>
      </c>
      <c r="F91" s="408">
        <f t="shared" ref="F91:H91" si="31">F26+F36+F46+F53+F54+F55+F68+F69+F79</f>
        <v>6210</v>
      </c>
      <c r="G91" s="408">
        <f t="shared" si="31"/>
        <v>5840</v>
      </c>
      <c r="H91" s="408">
        <f t="shared" si="31"/>
        <v>3460</v>
      </c>
      <c r="L91" s="140" t="s">
        <v>74</v>
      </c>
      <c r="M91" s="136">
        <f>M26+M36+M46+M53+M54+M55+M68+M69+M79</f>
        <v>3930</v>
      </c>
      <c r="N91" s="136">
        <f t="shared" ref="N91:P91" si="32">N26+N36+N46+N53+N54+N55+N68+N69+N79</f>
        <v>3940</v>
      </c>
      <c r="O91" s="136">
        <f t="shared" si="32"/>
        <v>3870</v>
      </c>
      <c r="P91" s="136">
        <f t="shared" si="32"/>
        <v>3450</v>
      </c>
      <c r="T91" s="140" t="s">
        <v>74</v>
      </c>
      <c r="U91" s="136">
        <f>U26+U36+U46+U53+U54+U55+U68+U69+U79</f>
        <v>300</v>
      </c>
      <c r="V91" s="136">
        <f t="shared" ref="V91:X91" si="33">V26+V36+V46+V53+V54+V55+V68+V69+V79</f>
        <v>390</v>
      </c>
      <c r="W91" s="136">
        <f t="shared" si="33"/>
        <v>600</v>
      </c>
      <c r="X91" s="136">
        <f t="shared" si="33"/>
        <v>930</v>
      </c>
      <c r="AB91" s="93"/>
      <c r="AC91" s="140" t="s">
        <v>74</v>
      </c>
      <c r="AD91" s="136">
        <f>AD26+AD36+AD46+AD53+AD54+AD55+AD68+AD69+AD79</f>
        <v>10010</v>
      </c>
      <c r="AE91" s="136">
        <f t="shared" ref="AE91:AG91" si="34">AE26+AE36+AE46+AE53+AE54+AE55+AE68+AE69+AE79</f>
        <v>10560</v>
      </c>
      <c r="AF91" s="136">
        <f t="shared" si="34"/>
        <v>10310</v>
      </c>
      <c r="AG91" s="136">
        <f t="shared" si="34"/>
        <v>7870</v>
      </c>
    </row>
    <row r="92" spans="3:33" x14ac:dyDescent="0.25">
      <c r="D92" s="309" t="s">
        <v>75</v>
      </c>
      <c r="E92" s="408">
        <f>E24+E30+E40+E43+E44+E49+E57+E60</f>
        <v>6010</v>
      </c>
      <c r="F92" s="408">
        <f t="shared" ref="F92:H92" si="35">F24+F30+F40+F43+F44+F49+F57+F60</f>
        <v>5500</v>
      </c>
      <c r="G92" s="408">
        <f t="shared" si="35"/>
        <v>5190</v>
      </c>
      <c r="H92" s="408">
        <f t="shared" si="35"/>
        <v>3120</v>
      </c>
      <c r="L92" s="140" t="s">
        <v>75</v>
      </c>
      <c r="M92" s="136">
        <f>M24+M30+M40+M43+M44+M49+M57+M60</f>
        <v>3120</v>
      </c>
      <c r="N92" s="136">
        <f t="shared" ref="N92:P92" si="36">N24+N30+N40+N43+N44+N49+N57+N60</f>
        <v>3380</v>
      </c>
      <c r="O92" s="136">
        <f t="shared" si="36"/>
        <v>3480</v>
      </c>
      <c r="P92" s="136">
        <f t="shared" si="36"/>
        <v>2930</v>
      </c>
      <c r="T92" s="140" t="s">
        <v>75</v>
      </c>
      <c r="U92" s="136">
        <f>U24+U30+U40+U43+U44+U49+U57+U60</f>
        <v>360</v>
      </c>
      <c r="V92" s="136">
        <f t="shared" ref="V92:X92" si="37">V24+V30+V40+V43+V44+V49+V57+V60</f>
        <v>460</v>
      </c>
      <c r="W92" s="136">
        <f t="shared" si="37"/>
        <v>600</v>
      </c>
      <c r="X92" s="136">
        <f t="shared" si="37"/>
        <v>840</v>
      </c>
      <c r="AB92" s="93"/>
      <c r="AC92" s="140" t="s">
        <v>75</v>
      </c>
      <c r="AD92" s="136">
        <f>AD24+AD30+AD40+AD43+AD44+AD49+AD57+AD60</f>
        <v>9490</v>
      </c>
      <c r="AE92" s="136">
        <f t="shared" ref="AE92:AG92" si="38">AE24+AE30+AE40+AE43+AE44+AE49+AE57+AE60</f>
        <v>9300</v>
      </c>
      <c r="AF92" s="136">
        <f t="shared" si="38"/>
        <v>9270</v>
      </c>
      <c r="AG92" s="136">
        <f t="shared" si="38"/>
        <v>6900</v>
      </c>
    </row>
    <row r="93" spans="3:33" x14ac:dyDescent="0.25">
      <c r="D93" s="309" t="s">
        <v>76</v>
      </c>
      <c r="E93" s="408">
        <f>E29+E37+E45+E51+E70+E71+E72+E73+E75</f>
        <v>7270</v>
      </c>
      <c r="F93" s="408">
        <f t="shared" ref="F93:H93" si="39">F29+F37+F45+F51+F70+F71+F72+F73+F75</f>
        <v>7400</v>
      </c>
      <c r="G93" s="408">
        <f t="shared" si="39"/>
        <v>6670</v>
      </c>
      <c r="H93" s="408">
        <f t="shared" si="39"/>
        <v>3730</v>
      </c>
      <c r="L93" s="140" t="s">
        <v>76</v>
      </c>
      <c r="M93" s="136">
        <f>M29+M37+M45+M51+M70+M71+M72+M73+M75</f>
        <v>5080</v>
      </c>
      <c r="N93" s="136">
        <f t="shared" ref="N93:P93" si="40">N29+N37+N45+N51+N70+N71+N72+N73+N75</f>
        <v>4790</v>
      </c>
      <c r="O93" s="136">
        <f t="shared" si="40"/>
        <v>5200</v>
      </c>
      <c r="P93" s="136">
        <f t="shared" si="40"/>
        <v>4030</v>
      </c>
      <c r="T93" s="140" t="s">
        <v>76</v>
      </c>
      <c r="U93" s="136">
        <f>U29+U37+U45+U51+U70+U71+U72+U73+U75</f>
        <v>520</v>
      </c>
      <c r="V93" s="136">
        <f t="shared" ref="V93:X93" si="41">V29+V37+V45+V51+V70+V71+V72+V73+V75</f>
        <v>640</v>
      </c>
      <c r="W93" s="136">
        <f t="shared" si="41"/>
        <v>770</v>
      </c>
      <c r="X93" s="136">
        <f t="shared" si="41"/>
        <v>1130</v>
      </c>
      <c r="AB93" s="93"/>
      <c r="AC93" s="140" t="s">
        <v>76</v>
      </c>
      <c r="AD93" s="136">
        <f>AD29+AD37+AD45+AD51+AD70+AD71+AD72+AD73+AD75</f>
        <v>12880</v>
      </c>
      <c r="AE93" s="136">
        <f t="shared" ref="AE93:AG93" si="42">AE29+AE37+AE45+AE51+AE70+AE71+AE72+AE73+AE75</f>
        <v>12840</v>
      </c>
      <c r="AF93" s="136">
        <f t="shared" si="42"/>
        <v>12640</v>
      </c>
      <c r="AG93" s="136">
        <f t="shared" si="42"/>
        <v>8890</v>
      </c>
    </row>
    <row r="94" spans="3:33" x14ac:dyDescent="0.25">
      <c r="D94" s="309" t="s">
        <v>77</v>
      </c>
      <c r="E94" s="408">
        <f>E41+E65+E76</f>
        <v>4110</v>
      </c>
      <c r="F94" s="408">
        <f t="shared" ref="F94:H94" si="43">F41+F65+F76</f>
        <v>4260</v>
      </c>
      <c r="G94" s="408">
        <f t="shared" si="43"/>
        <v>3720</v>
      </c>
      <c r="H94" s="408">
        <f t="shared" si="43"/>
        <v>2360</v>
      </c>
      <c r="L94" s="140" t="s">
        <v>77</v>
      </c>
      <c r="M94" s="136">
        <f>M41+M65+M76</f>
        <v>3270</v>
      </c>
      <c r="N94" s="136">
        <f t="shared" ref="N94:P94" si="44">N41+N65+N76</f>
        <v>3460</v>
      </c>
      <c r="O94" s="136">
        <f t="shared" si="44"/>
        <v>3340</v>
      </c>
      <c r="P94" s="136">
        <f t="shared" si="44"/>
        <v>3180</v>
      </c>
      <c r="T94" s="140" t="s">
        <v>77</v>
      </c>
      <c r="U94" s="136">
        <f>U41+U65+U76</f>
        <v>260</v>
      </c>
      <c r="V94" s="136">
        <f t="shared" ref="V94:X94" si="45">V41+V65+V76</f>
        <v>480</v>
      </c>
      <c r="W94" s="136">
        <f t="shared" si="45"/>
        <v>520</v>
      </c>
      <c r="X94" s="136">
        <f t="shared" si="45"/>
        <v>470</v>
      </c>
      <c r="AB94" s="93"/>
      <c r="AC94" s="140" t="s">
        <v>77</v>
      </c>
      <c r="AD94" s="136">
        <f>AD41+AD65+AD76</f>
        <v>7640</v>
      </c>
      <c r="AE94" s="136">
        <f t="shared" ref="AE94:AG94" si="46">AE41+AE65+AE76</f>
        <v>8190</v>
      </c>
      <c r="AF94" s="136">
        <f t="shared" si="46"/>
        <v>7580</v>
      </c>
      <c r="AG94" s="136">
        <f t="shared" si="46"/>
        <v>6020</v>
      </c>
    </row>
    <row r="95" spans="3:33" x14ac:dyDescent="0.25">
      <c r="D95" s="309" t="s">
        <v>78</v>
      </c>
      <c r="E95" s="408">
        <f>E27+E47+E61+E81+E82+E83</f>
        <v>3050</v>
      </c>
      <c r="F95" s="408">
        <f t="shared" ref="F95:H95" si="47">F27+F47+F61+F81+F82+F83</f>
        <v>3020</v>
      </c>
      <c r="G95" s="408">
        <f t="shared" si="47"/>
        <v>2900</v>
      </c>
      <c r="H95" s="408">
        <f t="shared" si="47"/>
        <v>1790</v>
      </c>
      <c r="L95" s="140" t="s">
        <v>78</v>
      </c>
      <c r="M95" s="136">
        <f>M27+M47+M61+M81+M82+M83</f>
        <v>2100</v>
      </c>
      <c r="N95" s="136">
        <f t="shared" ref="N95:P95" si="48">N27+N47+N61+N81+N82+N83</f>
        <v>2010</v>
      </c>
      <c r="O95" s="136">
        <f t="shared" si="48"/>
        <v>2240</v>
      </c>
      <c r="P95" s="136">
        <f t="shared" si="48"/>
        <v>1770</v>
      </c>
      <c r="T95" s="140" t="s">
        <v>78</v>
      </c>
      <c r="U95" s="136">
        <f>U27+U47+U61+U81+U82+U83</f>
        <v>260</v>
      </c>
      <c r="V95" s="136">
        <f t="shared" ref="V95:X95" si="49">V27+V47+V61+V81+V82+V83</f>
        <v>370</v>
      </c>
      <c r="W95" s="136">
        <f t="shared" si="49"/>
        <v>440</v>
      </c>
      <c r="X95" s="136">
        <f t="shared" si="49"/>
        <v>510</v>
      </c>
      <c r="AB95" s="93"/>
      <c r="AC95" s="140" t="s">
        <v>78</v>
      </c>
      <c r="AD95" s="136">
        <f>AD27+AD47+AD61+AD81+AD82+AD83</f>
        <v>5430</v>
      </c>
      <c r="AE95" s="136">
        <f t="shared" ref="AE95:AG95" si="50">AE27+AE47+AE61+AE81+AE82+AE83</f>
        <v>5390</v>
      </c>
      <c r="AF95" s="136">
        <f t="shared" si="50"/>
        <v>5580</v>
      </c>
      <c r="AG95" s="136">
        <f t="shared" si="50"/>
        <v>4070</v>
      </c>
    </row>
    <row r="96" spans="3:33" x14ac:dyDescent="0.25">
      <c r="D96" s="317" t="s">
        <v>448</v>
      </c>
      <c r="E96" s="408">
        <f>SUM(E87:E95)</f>
        <v>67730</v>
      </c>
      <c r="F96" s="408">
        <f t="shared" ref="F96:H96" si="51">SUM(F87:F95)</f>
        <v>65410</v>
      </c>
      <c r="G96" s="408">
        <f t="shared" si="51"/>
        <v>60360</v>
      </c>
      <c r="H96" s="408">
        <f t="shared" si="51"/>
        <v>34840</v>
      </c>
      <c r="L96" s="124" t="s">
        <v>448</v>
      </c>
      <c r="M96" s="136">
        <f>SUM(M87:M95)</f>
        <v>40720</v>
      </c>
      <c r="N96" s="136">
        <f t="shared" ref="N96" si="52">SUM(N87:N95)</f>
        <v>41100</v>
      </c>
      <c r="O96" s="136">
        <f t="shared" ref="O96" si="53">SUM(O87:O95)</f>
        <v>43770</v>
      </c>
      <c r="P96" s="136">
        <f t="shared" ref="P96" si="54">SUM(P87:P95)</f>
        <v>35330</v>
      </c>
      <c r="T96" s="124" t="s">
        <v>448</v>
      </c>
      <c r="U96" s="136">
        <f>SUM(U87:U95)</f>
        <v>4740</v>
      </c>
      <c r="V96" s="136">
        <f t="shared" ref="V96" si="55">SUM(V87:V95)</f>
        <v>6210</v>
      </c>
      <c r="W96" s="136">
        <f t="shared" ref="W96" si="56">SUM(W87:W95)</f>
        <v>7650</v>
      </c>
      <c r="X96" s="136">
        <f t="shared" ref="X96" si="57">SUM(X87:X95)</f>
        <v>9590</v>
      </c>
      <c r="AB96" s="93"/>
      <c r="AC96" s="124" t="s">
        <v>448</v>
      </c>
      <c r="AD96" s="136">
        <f>SUM(AD87:AD95)</f>
        <v>113230</v>
      </c>
      <c r="AE96" s="136">
        <f t="shared" ref="AE96" si="58">SUM(AE87:AE95)</f>
        <v>112660</v>
      </c>
      <c r="AF96" s="136">
        <f t="shared" ref="AF96" si="59">SUM(AF87:AF95)</f>
        <v>111760</v>
      </c>
      <c r="AG96" s="136">
        <f t="shared" ref="AG96" si="60">SUM(AG87:AG95)</f>
        <v>79780</v>
      </c>
    </row>
    <row r="97" spans="4:33" x14ac:dyDescent="0.25">
      <c r="AB97" s="59"/>
    </row>
    <row r="101" spans="4:33" x14ac:dyDescent="0.25">
      <c r="AC101" t="s">
        <v>722</v>
      </c>
    </row>
    <row r="103" spans="4:33" x14ac:dyDescent="0.25">
      <c r="AA103" t="s">
        <v>717</v>
      </c>
    </row>
    <row r="104" spans="4:33" x14ac:dyDescent="0.25">
      <c r="AC104" s="125" t="s">
        <v>85</v>
      </c>
      <c r="AD104" s="409">
        <v>105320</v>
      </c>
      <c r="AE104" s="409">
        <v>105140</v>
      </c>
      <c r="AF104" s="409">
        <v>103840</v>
      </c>
      <c r="AG104" s="409">
        <v>74250</v>
      </c>
    </row>
    <row r="105" spans="4:33" x14ac:dyDescent="0.25">
      <c r="AC105" s="125" t="s">
        <v>90</v>
      </c>
      <c r="AD105" s="160">
        <v>494200</v>
      </c>
      <c r="AE105" s="160">
        <v>503900</v>
      </c>
      <c r="AF105" s="160">
        <v>485600</v>
      </c>
      <c r="AG105" s="160">
        <v>375800</v>
      </c>
    </row>
    <row r="106" spans="4:33" x14ac:dyDescent="0.25">
      <c r="D106" s="636" t="s">
        <v>698</v>
      </c>
      <c r="AC106" s="93"/>
      <c r="AD106" s="93"/>
      <c r="AE106" s="93"/>
      <c r="AF106" s="93"/>
      <c r="AG106" s="93"/>
    </row>
    <row r="107" spans="4:33" ht="26.25" x14ac:dyDescent="0.25">
      <c r="D107" s="637" t="s">
        <v>699</v>
      </c>
      <c r="E107" s="652" t="s">
        <v>702</v>
      </c>
      <c r="F107" s="652" t="s">
        <v>703</v>
      </c>
      <c r="G107" s="652" t="s">
        <v>704</v>
      </c>
      <c r="H107" s="652" t="s">
        <v>705</v>
      </c>
      <c r="I107" s="652" t="s">
        <v>706</v>
      </c>
      <c r="J107" s="652" t="s">
        <v>707</v>
      </c>
      <c r="K107" s="653" t="s">
        <v>708</v>
      </c>
      <c r="L107" s="652" t="s">
        <v>709</v>
      </c>
      <c r="M107" s="652" t="s">
        <v>710</v>
      </c>
      <c r="N107" s="651" t="s">
        <v>711</v>
      </c>
      <c r="O107" s="651" t="s">
        <v>701</v>
      </c>
      <c r="Q107" s="650"/>
      <c r="AC107" s="140" t="s">
        <v>70</v>
      </c>
      <c r="AD107" s="136">
        <v>13170</v>
      </c>
      <c r="AE107" s="136">
        <v>13850</v>
      </c>
      <c r="AF107" s="136">
        <v>13570</v>
      </c>
      <c r="AG107" s="136">
        <v>9410</v>
      </c>
    </row>
    <row r="108" spans="4:33" x14ac:dyDescent="0.25">
      <c r="D108" s="638" t="s">
        <v>700</v>
      </c>
      <c r="E108" s="639">
        <v>1050</v>
      </c>
      <c r="F108" s="639">
        <v>1050</v>
      </c>
      <c r="G108" s="639">
        <v>1390</v>
      </c>
      <c r="H108" s="639">
        <v>1440</v>
      </c>
      <c r="I108" s="639">
        <v>1650</v>
      </c>
      <c r="J108" s="640">
        <v>3010</v>
      </c>
      <c r="K108" s="639">
        <v>3240</v>
      </c>
      <c r="L108" s="639">
        <v>2900</v>
      </c>
      <c r="M108" s="639">
        <v>2520</v>
      </c>
      <c r="N108" s="641">
        <v>2790</v>
      </c>
      <c r="O108" s="642">
        <v>3020</v>
      </c>
      <c r="Q108" s="643"/>
      <c r="AC108" s="140" t="s">
        <v>71</v>
      </c>
      <c r="AD108" s="136">
        <v>8550</v>
      </c>
      <c r="AE108" s="136">
        <v>8100</v>
      </c>
      <c r="AF108" s="136">
        <v>8220</v>
      </c>
      <c r="AG108" s="136">
        <v>6050</v>
      </c>
    </row>
    <row r="109" spans="4:33" x14ac:dyDescent="0.25">
      <c r="D109" s="638" t="s">
        <v>63</v>
      </c>
      <c r="E109" s="639">
        <v>540</v>
      </c>
      <c r="F109" s="639">
        <v>610</v>
      </c>
      <c r="G109" s="639">
        <v>850</v>
      </c>
      <c r="H109" s="639">
        <v>740</v>
      </c>
      <c r="I109" s="639">
        <v>890</v>
      </c>
      <c r="J109" s="640">
        <v>1330</v>
      </c>
      <c r="K109" s="639">
        <v>1660</v>
      </c>
      <c r="L109" s="639">
        <v>1590</v>
      </c>
      <c r="M109" s="639">
        <v>1340</v>
      </c>
      <c r="N109" s="644">
        <v>1570</v>
      </c>
      <c r="O109" s="642">
        <v>1780</v>
      </c>
      <c r="Q109" s="643"/>
      <c r="AC109" s="140" t="s">
        <v>72</v>
      </c>
      <c r="AD109" s="136">
        <v>24550</v>
      </c>
      <c r="AE109" s="136">
        <v>24340</v>
      </c>
      <c r="AF109" s="136">
        <v>23930</v>
      </c>
      <c r="AG109" s="136">
        <v>16830</v>
      </c>
    </row>
    <row r="110" spans="4:33" x14ac:dyDescent="0.25">
      <c r="D110" s="638" t="s">
        <v>64</v>
      </c>
      <c r="E110" s="639">
        <v>630</v>
      </c>
      <c r="F110" s="639">
        <v>750</v>
      </c>
      <c r="G110" s="639">
        <v>960</v>
      </c>
      <c r="H110" s="639">
        <v>810</v>
      </c>
      <c r="I110" s="639">
        <v>930</v>
      </c>
      <c r="J110" s="640">
        <v>1520</v>
      </c>
      <c r="K110" s="639">
        <v>1700</v>
      </c>
      <c r="L110" s="639">
        <v>1820</v>
      </c>
      <c r="M110" s="639">
        <v>1520</v>
      </c>
      <c r="N110" s="644">
        <v>1960</v>
      </c>
      <c r="O110" s="642">
        <v>1940</v>
      </c>
      <c r="Q110" s="643"/>
      <c r="AC110" s="140" t="s">
        <v>73</v>
      </c>
      <c r="AD110" s="136">
        <v>21510</v>
      </c>
      <c r="AE110" s="136">
        <v>20090</v>
      </c>
      <c r="AF110" s="136">
        <v>20660</v>
      </c>
      <c r="AG110" s="136">
        <v>13740</v>
      </c>
    </row>
    <row r="111" spans="4:33" x14ac:dyDescent="0.25">
      <c r="D111" s="638" t="s">
        <v>31</v>
      </c>
      <c r="E111" s="639">
        <v>860</v>
      </c>
      <c r="F111" s="639">
        <v>1050</v>
      </c>
      <c r="G111" s="639">
        <v>1420</v>
      </c>
      <c r="H111" s="639">
        <v>1520</v>
      </c>
      <c r="I111" s="639">
        <v>1780</v>
      </c>
      <c r="J111" s="640">
        <v>2600</v>
      </c>
      <c r="K111" s="639">
        <v>2800</v>
      </c>
      <c r="L111" s="639">
        <v>2600</v>
      </c>
      <c r="M111" s="639">
        <v>2480</v>
      </c>
      <c r="N111" s="645">
        <v>2820</v>
      </c>
      <c r="O111" s="642">
        <v>2740</v>
      </c>
      <c r="Q111" s="643"/>
      <c r="AC111" s="140" t="s">
        <v>74</v>
      </c>
      <c r="AD111" s="136">
        <v>10010</v>
      </c>
      <c r="AE111" s="136">
        <v>10560</v>
      </c>
      <c r="AF111" s="136">
        <v>10310</v>
      </c>
      <c r="AG111" s="136">
        <v>7870</v>
      </c>
    </row>
    <row r="112" spans="4:33" x14ac:dyDescent="0.25">
      <c r="D112" s="646" t="s">
        <v>35</v>
      </c>
      <c r="E112" s="647"/>
      <c r="F112" s="647"/>
      <c r="G112" s="647"/>
      <c r="H112" s="647"/>
      <c r="I112" s="647"/>
      <c r="J112" s="648"/>
      <c r="K112" s="647"/>
      <c r="L112" s="639">
        <v>1390</v>
      </c>
      <c r="M112" s="639">
        <v>1240</v>
      </c>
      <c r="N112" s="645">
        <v>1530</v>
      </c>
      <c r="O112" s="642">
        <v>1430</v>
      </c>
      <c r="Q112" s="643"/>
      <c r="AC112" s="140" t="s">
        <v>75</v>
      </c>
      <c r="AD112" s="136">
        <v>9490</v>
      </c>
      <c r="AE112" s="136">
        <v>9300</v>
      </c>
      <c r="AF112" s="136">
        <v>9270</v>
      </c>
      <c r="AG112" s="136">
        <v>6900</v>
      </c>
    </row>
    <row r="113" spans="4:33" x14ac:dyDescent="0.25">
      <c r="D113" s="646" t="s">
        <v>32</v>
      </c>
      <c r="E113" s="647"/>
      <c r="F113" s="647"/>
      <c r="G113" s="647"/>
      <c r="H113" s="647"/>
      <c r="I113" s="647"/>
      <c r="J113" s="648"/>
      <c r="K113" s="647"/>
      <c r="L113" s="639">
        <v>1100</v>
      </c>
      <c r="M113" s="639">
        <v>880</v>
      </c>
      <c r="N113" s="645">
        <v>1120</v>
      </c>
      <c r="O113" s="642">
        <v>1180</v>
      </c>
      <c r="Q113" s="643"/>
      <c r="AC113" s="140" t="s">
        <v>76</v>
      </c>
      <c r="AD113" s="136">
        <v>12880</v>
      </c>
      <c r="AE113" s="136">
        <v>12840</v>
      </c>
      <c r="AF113" s="136">
        <v>12640</v>
      </c>
      <c r="AG113" s="136">
        <v>8890</v>
      </c>
    </row>
    <row r="114" spans="4:33" x14ac:dyDescent="0.25">
      <c r="D114" s="646" t="s">
        <v>33</v>
      </c>
      <c r="E114" s="647"/>
      <c r="F114" s="647"/>
      <c r="G114" s="647"/>
      <c r="H114" s="647"/>
      <c r="I114" s="647"/>
      <c r="J114" s="648"/>
      <c r="K114" s="647"/>
      <c r="L114" s="639">
        <v>1410</v>
      </c>
      <c r="M114" s="639">
        <v>1320</v>
      </c>
      <c r="N114" s="645">
        <v>1510</v>
      </c>
      <c r="O114" s="642">
        <v>1440</v>
      </c>
      <c r="Q114" s="643"/>
      <c r="AC114" s="140" t="s">
        <v>77</v>
      </c>
      <c r="AD114" s="136">
        <v>7640</v>
      </c>
      <c r="AE114" s="136">
        <v>8190</v>
      </c>
      <c r="AF114" s="136">
        <v>7580</v>
      </c>
      <c r="AG114" s="136">
        <v>6020</v>
      </c>
    </row>
    <row r="115" spans="4:33" x14ac:dyDescent="0.25">
      <c r="D115" s="646" t="s">
        <v>37</v>
      </c>
      <c r="E115" s="647"/>
      <c r="F115" s="647"/>
      <c r="G115" s="647"/>
      <c r="H115" s="647"/>
      <c r="I115" s="647"/>
      <c r="J115" s="648"/>
      <c r="K115" s="647"/>
      <c r="L115" s="639">
        <v>610</v>
      </c>
      <c r="M115" s="639">
        <v>540</v>
      </c>
      <c r="N115" s="645">
        <v>660</v>
      </c>
      <c r="O115" s="642">
        <v>570</v>
      </c>
      <c r="Q115" s="643"/>
      <c r="AC115" s="140" t="s">
        <v>78</v>
      </c>
      <c r="AD115" s="136">
        <v>5430</v>
      </c>
      <c r="AE115" s="136">
        <v>5390</v>
      </c>
      <c r="AF115" s="136">
        <v>5580</v>
      </c>
      <c r="AG115" s="136">
        <v>4070</v>
      </c>
    </row>
    <row r="116" spans="4:33" x14ac:dyDescent="0.25">
      <c r="D116" s="646" t="s">
        <v>38</v>
      </c>
      <c r="E116" s="647"/>
      <c r="F116" s="647"/>
      <c r="G116" s="647"/>
      <c r="H116" s="647"/>
      <c r="I116" s="647"/>
      <c r="J116" s="648"/>
      <c r="K116" s="647"/>
      <c r="L116" s="639">
        <v>1390</v>
      </c>
      <c r="M116" s="639">
        <v>1230</v>
      </c>
      <c r="N116" s="645">
        <v>1400</v>
      </c>
      <c r="O116" s="642">
        <v>1430</v>
      </c>
      <c r="Q116" s="643"/>
      <c r="AC116" s="124"/>
      <c r="AD116" s="136"/>
      <c r="AE116" s="136"/>
      <c r="AF116" s="136"/>
      <c r="AG116" s="136"/>
    </row>
    <row r="117" spans="4:33" x14ac:dyDescent="0.25">
      <c r="D117" s="646" t="s">
        <v>39</v>
      </c>
      <c r="E117" s="647"/>
      <c r="F117" s="647"/>
      <c r="G117" s="647"/>
      <c r="H117" s="647"/>
      <c r="I117" s="647"/>
      <c r="J117" s="648"/>
      <c r="K117" s="647"/>
      <c r="L117" s="639">
        <v>900</v>
      </c>
      <c r="M117" s="639">
        <v>830</v>
      </c>
      <c r="N117" s="645">
        <v>900</v>
      </c>
      <c r="O117" s="642">
        <v>970</v>
      </c>
      <c r="Q117" s="643"/>
    </row>
    <row r="118" spans="4:33" x14ac:dyDescent="0.25">
      <c r="D118" s="646" t="s">
        <v>34</v>
      </c>
      <c r="E118" s="647"/>
      <c r="F118" s="647"/>
      <c r="G118" s="647"/>
      <c r="H118" s="647"/>
      <c r="I118" s="647"/>
      <c r="J118" s="648"/>
      <c r="K118" s="647"/>
      <c r="L118" s="639">
        <v>1190</v>
      </c>
      <c r="M118" s="639">
        <v>1070</v>
      </c>
      <c r="N118" s="645">
        <v>1250</v>
      </c>
      <c r="O118" s="642">
        <v>1120</v>
      </c>
      <c r="Q118" s="643"/>
    </row>
    <row r="119" spans="4:33" x14ac:dyDescent="0.25">
      <c r="D119" s="646" t="s">
        <v>36</v>
      </c>
      <c r="E119" s="647"/>
      <c r="F119" s="647"/>
      <c r="G119" s="647"/>
      <c r="H119" s="647"/>
      <c r="I119" s="647"/>
      <c r="J119" s="648"/>
      <c r="K119" s="647"/>
      <c r="L119" s="639">
        <v>1110</v>
      </c>
      <c r="M119" s="639">
        <v>930</v>
      </c>
      <c r="N119" s="645">
        <v>1130</v>
      </c>
      <c r="O119" s="642">
        <v>1130</v>
      </c>
      <c r="Q119" s="643"/>
      <c r="AA119" t="s">
        <v>718</v>
      </c>
      <c r="AC119" s="125" t="s">
        <v>85</v>
      </c>
      <c r="AD119" s="409">
        <v>4390</v>
      </c>
      <c r="AE119" s="409">
        <v>5750</v>
      </c>
      <c r="AF119" s="409">
        <v>7170</v>
      </c>
      <c r="AG119" s="409">
        <v>8940</v>
      </c>
    </row>
    <row r="120" spans="4:33" x14ac:dyDescent="0.25">
      <c r="D120" s="638" t="s">
        <v>48</v>
      </c>
      <c r="E120" s="639">
        <v>770</v>
      </c>
      <c r="F120" s="639">
        <v>720</v>
      </c>
      <c r="G120" s="639">
        <v>1070</v>
      </c>
      <c r="H120" s="639">
        <v>1110</v>
      </c>
      <c r="I120" s="639">
        <v>1220</v>
      </c>
      <c r="J120" s="640">
        <v>2540</v>
      </c>
      <c r="K120" s="639">
        <v>2940</v>
      </c>
      <c r="L120" s="639">
        <v>3010</v>
      </c>
      <c r="M120" s="639">
        <v>2380</v>
      </c>
      <c r="N120" s="645">
        <v>3120</v>
      </c>
      <c r="O120" s="642">
        <v>3220</v>
      </c>
      <c r="Q120" s="643"/>
      <c r="AC120" s="125" t="s">
        <v>90</v>
      </c>
      <c r="AD120" s="160">
        <v>19500</v>
      </c>
      <c r="AE120" s="160">
        <v>26900</v>
      </c>
      <c r="AF120" s="160">
        <v>35700</v>
      </c>
      <c r="AG120" s="407">
        <v>48200</v>
      </c>
    </row>
    <row r="121" spans="4:33" x14ac:dyDescent="0.25">
      <c r="D121" s="646" t="s">
        <v>49</v>
      </c>
      <c r="E121" s="647"/>
      <c r="F121" s="647"/>
      <c r="G121" s="647"/>
      <c r="H121" s="647"/>
      <c r="I121" s="647"/>
      <c r="J121" s="648"/>
      <c r="K121" s="647"/>
      <c r="L121" s="639">
        <v>990</v>
      </c>
      <c r="M121" s="639">
        <v>780</v>
      </c>
      <c r="N121" s="645">
        <v>1030</v>
      </c>
      <c r="O121" s="642">
        <v>920</v>
      </c>
      <c r="Q121" s="643"/>
      <c r="AC121" s="635"/>
      <c r="AD121" s="635"/>
      <c r="AE121" s="635"/>
      <c r="AF121" s="635"/>
      <c r="AG121" s="635"/>
    </row>
    <row r="122" spans="4:33" x14ac:dyDescent="0.25">
      <c r="D122" s="646" t="s">
        <v>50</v>
      </c>
      <c r="E122" s="647"/>
      <c r="F122" s="647"/>
      <c r="G122" s="647"/>
      <c r="H122" s="647"/>
      <c r="I122" s="647"/>
      <c r="J122" s="648"/>
      <c r="K122" s="647"/>
      <c r="L122" s="639">
        <v>1620</v>
      </c>
      <c r="M122" s="639">
        <v>1240</v>
      </c>
      <c r="N122" s="645">
        <v>1520</v>
      </c>
      <c r="O122" s="642">
        <v>1530</v>
      </c>
      <c r="Q122" s="643"/>
      <c r="AC122" s="140" t="s">
        <v>70</v>
      </c>
      <c r="AD122" s="136">
        <v>700</v>
      </c>
      <c r="AE122" s="136">
        <v>870</v>
      </c>
      <c r="AF122" s="136">
        <v>1090</v>
      </c>
      <c r="AG122" s="136">
        <v>1070</v>
      </c>
    </row>
    <row r="123" spans="4:33" x14ac:dyDescent="0.25">
      <c r="D123" s="646" t="s">
        <v>51</v>
      </c>
      <c r="E123" s="647"/>
      <c r="F123" s="647"/>
      <c r="G123" s="647"/>
      <c r="H123" s="647"/>
      <c r="I123" s="647"/>
      <c r="J123" s="648"/>
      <c r="K123" s="647"/>
      <c r="L123" s="639">
        <v>820</v>
      </c>
      <c r="M123" s="639">
        <v>590</v>
      </c>
      <c r="N123" s="645">
        <v>720</v>
      </c>
      <c r="O123" s="642">
        <v>680</v>
      </c>
      <c r="Q123" s="643"/>
      <c r="AC123" s="140" t="s">
        <v>71</v>
      </c>
      <c r="AD123" s="136">
        <v>320</v>
      </c>
      <c r="AE123" s="136">
        <v>450</v>
      </c>
      <c r="AF123" s="136">
        <v>540</v>
      </c>
      <c r="AG123" s="136">
        <v>840</v>
      </c>
    </row>
    <row r="124" spans="4:33" x14ac:dyDescent="0.25">
      <c r="D124" s="646" t="s">
        <v>52</v>
      </c>
      <c r="E124" s="647"/>
      <c r="F124" s="647"/>
      <c r="G124" s="647"/>
      <c r="H124" s="647"/>
      <c r="I124" s="647"/>
      <c r="J124" s="648"/>
      <c r="K124" s="647"/>
      <c r="L124" s="639">
        <v>1100</v>
      </c>
      <c r="M124" s="639">
        <v>860</v>
      </c>
      <c r="N124" s="645">
        <v>1130</v>
      </c>
      <c r="O124" s="642">
        <v>1030</v>
      </c>
      <c r="Q124" s="643"/>
      <c r="AC124" s="140" t="s">
        <v>72</v>
      </c>
      <c r="AD124" s="136">
        <v>1030</v>
      </c>
      <c r="AE124" s="136">
        <v>1250</v>
      </c>
      <c r="AF124" s="136">
        <v>1620</v>
      </c>
      <c r="AG124" s="136">
        <v>2070</v>
      </c>
    </row>
    <row r="125" spans="4:33" x14ac:dyDescent="0.25">
      <c r="D125" s="646" t="s">
        <v>53</v>
      </c>
      <c r="E125" s="647"/>
      <c r="F125" s="647"/>
      <c r="G125" s="647"/>
      <c r="H125" s="647"/>
      <c r="I125" s="647"/>
      <c r="J125" s="648"/>
      <c r="K125" s="647"/>
      <c r="L125" s="639">
        <v>540</v>
      </c>
      <c r="M125" s="639">
        <v>390</v>
      </c>
      <c r="N125" s="645">
        <v>440</v>
      </c>
      <c r="O125" s="642">
        <v>470</v>
      </c>
      <c r="Q125" s="643"/>
      <c r="AC125" s="140" t="s">
        <v>73</v>
      </c>
      <c r="AD125" s="136">
        <v>990</v>
      </c>
      <c r="AE125" s="136">
        <v>1300</v>
      </c>
      <c r="AF125" s="136">
        <v>1470</v>
      </c>
      <c r="AG125" s="136">
        <v>1730</v>
      </c>
    </row>
    <row r="126" spans="4:33" x14ac:dyDescent="0.25">
      <c r="D126" s="646" t="s">
        <v>54</v>
      </c>
      <c r="E126" s="647"/>
      <c r="F126" s="647"/>
      <c r="G126" s="647"/>
      <c r="H126" s="647"/>
      <c r="I126" s="647"/>
      <c r="J126" s="648"/>
      <c r="K126" s="647"/>
      <c r="L126" s="639">
        <v>1040</v>
      </c>
      <c r="M126" s="639">
        <v>800</v>
      </c>
      <c r="N126" s="645">
        <v>1030</v>
      </c>
      <c r="O126" s="642">
        <v>930</v>
      </c>
      <c r="Q126" s="643"/>
      <c r="AC126" s="140" t="s">
        <v>74</v>
      </c>
      <c r="AD126" s="136">
        <v>300</v>
      </c>
      <c r="AE126" s="136">
        <v>390</v>
      </c>
      <c r="AF126" s="136">
        <v>600</v>
      </c>
      <c r="AG126" s="136">
        <v>930</v>
      </c>
    </row>
    <row r="127" spans="4:33" x14ac:dyDescent="0.25">
      <c r="D127" s="646" t="s">
        <v>55</v>
      </c>
      <c r="E127" s="647"/>
      <c r="F127" s="647"/>
      <c r="G127" s="647"/>
      <c r="H127" s="647"/>
      <c r="I127" s="647"/>
      <c r="J127" s="648"/>
      <c r="K127" s="647"/>
      <c r="L127" s="639">
        <v>520</v>
      </c>
      <c r="M127" s="639">
        <v>390</v>
      </c>
      <c r="N127" s="645">
        <v>500</v>
      </c>
      <c r="O127" s="642">
        <v>520</v>
      </c>
      <c r="Q127" s="643"/>
      <c r="AC127" s="140" t="s">
        <v>75</v>
      </c>
      <c r="AD127" s="136">
        <v>360</v>
      </c>
      <c r="AE127" s="136">
        <v>460</v>
      </c>
      <c r="AF127" s="136">
        <v>600</v>
      </c>
      <c r="AG127" s="136">
        <v>840</v>
      </c>
    </row>
    <row r="128" spans="4:33" x14ac:dyDescent="0.25">
      <c r="D128" s="646" t="s">
        <v>56</v>
      </c>
      <c r="E128" s="647"/>
      <c r="F128" s="647"/>
      <c r="G128" s="647"/>
      <c r="H128" s="647"/>
      <c r="I128" s="647"/>
      <c r="J128" s="648"/>
      <c r="K128" s="647"/>
      <c r="L128" s="639">
        <v>560</v>
      </c>
      <c r="M128" s="639">
        <v>460</v>
      </c>
      <c r="N128" s="645">
        <v>590</v>
      </c>
      <c r="O128" s="642">
        <v>560</v>
      </c>
      <c r="Q128" s="643"/>
      <c r="AC128" s="140" t="s">
        <v>76</v>
      </c>
      <c r="AD128" s="136">
        <v>520</v>
      </c>
      <c r="AE128" s="136">
        <v>640</v>
      </c>
      <c r="AF128" s="136">
        <v>770</v>
      </c>
      <c r="AG128" s="136">
        <v>1130</v>
      </c>
    </row>
    <row r="129" spans="4:33" x14ac:dyDescent="0.25">
      <c r="D129" s="646" t="s">
        <v>57</v>
      </c>
      <c r="E129" s="647"/>
      <c r="F129" s="647"/>
      <c r="G129" s="647"/>
      <c r="H129" s="647"/>
      <c r="I129" s="647"/>
      <c r="J129" s="648"/>
      <c r="K129" s="647"/>
      <c r="L129" s="639">
        <v>1340</v>
      </c>
      <c r="M129" s="639">
        <v>1060</v>
      </c>
      <c r="N129" s="645">
        <v>1190</v>
      </c>
      <c r="O129" s="642">
        <v>1250</v>
      </c>
      <c r="Q129" s="643"/>
      <c r="AC129" s="140" t="s">
        <v>77</v>
      </c>
      <c r="AD129" s="136">
        <v>260</v>
      </c>
      <c r="AE129" s="136">
        <v>480</v>
      </c>
      <c r="AF129" s="136">
        <v>520</v>
      </c>
      <c r="AG129" s="136">
        <v>470</v>
      </c>
    </row>
    <row r="130" spans="4:33" x14ac:dyDescent="0.25">
      <c r="D130" s="646" t="s">
        <v>58</v>
      </c>
      <c r="E130" s="647"/>
      <c r="F130" s="647"/>
      <c r="G130" s="647"/>
      <c r="H130" s="647"/>
      <c r="I130" s="647"/>
      <c r="J130" s="648"/>
      <c r="K130" s="647"/>
      <c r="L130" s="639">
        <v>1170</v>
      </c>
      <c r="M130" s="639">
        <v>880</v>
      </c>
      <c r="N130" s="645">
        <v>990</v>
      </c>
      <c r="O130" s="642">
        <v>1010</v>
      </c>
      <c r="Q130" s="643"/>
      <c r="AC130" s="140" t="s">
        <v>78</v>
      </c>
      <c r="AD130" s="136">
        <v>260</v>
      </c>
      <c r="AE130" s="136">
        <v>370</v>
      </c>
      <c r="AF130" s="136">
        <v>440</v>
      </c>
      <c r="AG130" s="136">
        <v>510</v>
      </c>
    </row>
    <row r="131" spans="4:33" x14ac:dyDescent="0.25">
      <c r="D131" s="646" t="s">
        <v>59</v>
      </c>
      <c r="E131" s="647"/>
      <c r="F131" s="647"/>
      <c r="G131" s="647"/>
      <c r="H131" s="647"/>
      <c r="I131" s="647"/>
      <c r="J131" s="648"/>
      <c r="K131" s="647"/>
      <c r="L131" s="639">
        <v>1280</v>
      </c>
      <c r="M131" s="639">
        <v>960</v>
      </c>
      <c r="N131" s="645">
        <v>1000</v>
      </c>
      <c r="O131" s="642">
        <v>1030</v>
      </c>
      <c r="Q131" s="643"/>
      <c r="AC131" s="124"/>
      <c r="AD131" s="656">
        <f>AD119/AD104</f>
        <v>4.1682491454614508E-2</v>
      </c>
      <c r="AE131" s="656">
        <f t="shared" ref="AE131:AG131" si="61">AE119/AE104</f>
        <v>5.4688986113753092E-2</v>
      </c>
      <c r="AF131" s="656">
        <f t="shared" si="61"/>
        <v>6.904853620955316E-2</v>
      </c>
      <c r="AG131" s="656">
        <f t="shared" si="61"/>
        <v>0.1204040404040404</v>
      </c>
    </row>
    <row r="132" spans="4:33" x14ac:dyDescent="0.25">
      <c r="D132" s="646" t="s">
        <v>60</v>
      </c>
      <c r="E132" s="647"/>
      <c r="F132" s="647"/>
      <c r="G132" s="647"/>
      <c r="H132" s="647"/>
      <c r="I132" s="647"/>
      <c r="J132" s="648"/>
      <c r="K132" s="647"/>
      <c r="L132" s="639">
        <v>820</v>
      </c>
      <c r="M132" s="639">
        <v>670</v>
      </c>
      <c r="N132" s="645">
        <v>800</v>
      </c>
      <c r="O132" s="642">
        <v>920</v>
      </c>
      <c r="Q132" s="643"/>
    </row>
    <row r="133" spans="4:33" x14ac:dyDescent="0.25">
      <c r="D133" s="646" t="s">
        <v>61</v>
      </c>
      <c r="E133" s="647"/>
      <c r="F133" s="647"/>
      <c r="G133" s="647"/>
      <c r="H133" s="647"/>
      <c r="I133" s="647"/>
      <c r="J133" s="648"/>
      <c r="K133" s="647"/>
      <c r="L133" s="639">
        <v>1260</v>
      </c>
      <c r="M133" s="639">
        <v>950</v>
      </c>
      <c r="N133" s="645">
        <v>1070</v>
      </c>
      <c r="O133" s="642">
        <v>1220</v>
      </c>
      <c r="Q133" s="643"/>
    </row>
    <row r="134" spans="4:33" x14ac:dyDescent="0.25">
      <c r="D134" s="646" t="s">
        <v>62</v>
      </c>
      <c r="E134" s="647"/>
      <c r="F134" s="647"/>
      <c r="G134" s="647"/>
      <c r="H134" s="647"/>
      <c r="I134" s="647"/>
      <c r="J134" s="648"/>
      <c r="K134" s="647"/>
      <c r="L134" s="639">
        <v>900</v>
      </c>
      <c r="M134" s="639">
        <v>770</v>
      </c>
      <c r="N134" s="645">
        <v>840</v>
      </c>
      <c r="O134" s="642">
        <v>850</v>
      </c>
      <c r="Q134" s="643"/>
      <c r="AA134" t="s">
        <v>720</v>
      </c>
      <c r="AC134" t="s">
        <v>85</v>
      </c>
      <c r="AD134">
        <v>37430</v>
      </c>
      <c r="AE134">
        <v>38240</v>
      </c>
      <c r="AF134">
        <v>40440</v>
      </c>
      <c r="AG134">
        <v>32700</v>
      </c>
    </row>
    <row r="135" spans="4:33" x14ac:dyDescent="0.25">
      <c r="D135" s="638" t="s">
        <v>40</v>
      </c>
      <c r="E135" s="639">
        <v>1150</v>
      </c>
      <c r="F135" s="639">
        <v>1150</v>
      </c>
      <c r="G135" s="639">
        <v>1390</v>
      </c>
      <c r="H135" s="639">
        <v>1390</v>
      </c>
      <c r="I135" s="639">
        <v>1700</v>
      </c>
      <c r="J135" s="640">
        <v>2640</v>
      </c>
      <c r="K135" s="639">
        <v>2920</v>
      </c>
      <c r="L135" s="639">
        <v>3210</v>
      </c>
      <c r="M135" s="639">
        <v>2810</v>
      </c>
      <c r="N135" s="645">
        <v>3350</v>
      </c>
      <c r="O135" s="642">
        <v>3280</v>
      </c>
      <c r="Q135" s="643"/>
      <c r="AC135" t="s">
        <v>90</v>
      </c>
      <c r="AD135">
        <v>179600</v>
      </c>
      <c r="AE135">
        <v>188800</v>
      </c>
      <c r="AF135">
        <v>193600</v>
      </c>
      <c r="AG135">
        <v>166200</v>
      </c>
    </row>
    <row r="136" spans="4:33" x14ac:dyDescent="0.25">
      <c r="D136" s="646" t="s">
        <v>41</v>
      </c>
      <c r="E136" s="647"/>
      <c r="F136" s="647"/>
      <c r="G136" s="647"/>
      <c r="H136" s="647"/>
      <c r="I136" s="647"/>
      <c r="J136" s="648"/>
      <c r="K136" s="647"/>
      <c r="L136" s="639">
        <v>1650</v>
      </c>
      <c r="M136" s="639">
        <v>1370</v>
      </c>
      <c r="N136" s="645">
        <v>1750</v>
      </c>
      <c r="O136" s="642">
        <v>1740</v>
      </c>
      <c r="Q136" s="643"/>
    </row>
    <row r="137" spans="4:33" x14ac:dyDescent="0.25">
      <c r="D137" s="646" t="s">
        <v>42</v>
      </c>
      <c r="E137" s="647"/>
      <c r="F137" s="647"/>
      <c r="G137" s="647"/>
      <c r="H137" s="647"/>
      <c r="I137" s="647"/>
      <c r="J137" s="648"/>
      <c r="K137" s="647"/>
      <c r="L137" s="639">
        <v>1290</v>
      </c>
      <c r="M137" s="639">
        <v>1130</v>
      </c>
      <c r="N137" s="645">
        <v>1330</v>
      </c>
      <c r="O137" s="642">
        <v>1360</v>
      </c>
      <c r="Q137" s="643"/>
      <c r="AC137" t="s">
        <v>70</v>
      </c>
      <c r="AD137">
        <v>4370</v>
      </c>
      <c r="AE137">
        <v>4770</v>
      </c>
      <c r="AF137">
        <v>5130</v>
      </c>
      <c r="AG137">
        <v>3970</v>
      </c>
    </row>
    <row r="138" spans="4:33" x14ac:dyDescent="0.25">
      <c r="D138" s="646" t="s">
        <v>45</v>
      </c>
      <c r="E138" s="647"/>
      <c r="F138" s="647"/>
      <c r="G138" s="647"/>
      <c r="H138" s="647"/>
      <c r="I138" s="647"/>
      <c r="J138" s="648"/>
      <c r="K138" s="647"/>
      <c r="L138" s="639">
        <v>1090</v>
      </c>
      <c r="M138" s="639">
        <v>910</v>
      </c>
      <c r="N138" s="645">
        <v>1020</v>
      </c>
      <c r="O138" s="642">
        <v>980</v>
      </c>
      <c r="Q138" s="643"/>
      <c r="AC138" t="s">
        <v>71</v>
      </c>
      <c r="AD138">
        <v>2930</v>
      </c>
      <c r="AE138">
        <v>2950</v>
      </c>
      <c r="AF138">
        <v>3410</v>
      </c>
      <c r="AG138">
        <v>2660</v>
      </c>
    </row>
    <row r="139" spans="4:33" x14ac:dyDescent="0.25">
      <c r="D139" s="646" t="s">
        <v>46</v>
      </c>
      <c r="E139" s="647"/>
      <c r="F139" s="647"/>
      <c r="G139" s="647"/>
      <c r="H139" s="647"/>
      <c r="I139" s="647"/>
      <c r="J139" s="648"/>
      <c r="K139" s="647"/>
      <c r="L139" s="639">
        <v>1250</v>
      </c>
      <c r="M139" s="639">
        <v>1090</v>
      </c>
      <c r="N139" s="645">
        <v>1170</v>
      </c>
      <c r="O139" s="642">
        <v>1190</v>
      </c>
      <c r="Q139" s="643"/>
      <c r="AC139" t="s">
        <v>72</v>
      </c>
      <c r="AD139">
        <v>8400</v>
      </c>
      <c r="AE139">
        <v>8790</v>
      </c>
      <c r="AF139">
        <v>9160</v>
      </c>
      <c r="AG139">
        <v>7190</v>
      </c>
    </row>
    <row r="140" spans="4:33" x14ac:dyDescent="0.25">
      <c r="D140" s="646" t="s">
        <v>43</v>
      </c>
      <c r="E140" s="647"/>
      <c r="F140" s="647"/>
      <c r="G140" s="647"/>
      <c r="H140" s="647"/>
      <c r="I140" s="647"/>
      <c r="J140" s="648"/>
      <c r="K140" s="647"/>
      <c r="L140" s="639">
        <v>1430</v>
      </c>
      <c r="M140" s="639">
        <v>1130</v>
      </c>
      <c r="N140" s="645">
        <v>1630</v>
      </c>
      <c r="O140" s="642">
        <v>1520</v>
      </c>
      <c r="Q140" s="643"/>
      <c r="AC140" t="s">
        <v>73</v>
      </c>
      <c r="AD140">
        <v>7520</v>
      </c>
      <c r="AE140">
        <v>7010</v>
      </c>
      <c r="AF140">
        <v>7940</v>
      </c>
      <c r="AG140">
        <v>6150</v>
      </c>
    </row>
    <row r="141" spans="4:33" x14ac:dyDescent="0.25">
      <c r="D141" s="646" t="s">
        <v>44</v>
      </c>
      <c r="E141" s="647"/>
      <c r="F141" s="647"/>
      <c r="G141" s="647"/>
      <c r="H141" s="647"/>
      <c r="I141" s="647"/>
      <c r="J141" s="648"/>
      <c r="K141" s="647"/>
      <c r="L141" s="639">
        <v>1420</v>
      </c>
      <c r="M141" s="639">
        <v>1080</v>
      </c>
      <c r="N141" s="645">
        <v>1230</v>
      </c>
      <c r="O141" s="642">
        <v>1480</v>
      </c>
      <c r="Q141" s="643"/>
      <c r="AC141" t="s">
        <v>74</v>
      </c>
      <c r="AD141">
        <v>3930</v>
      </c>
      <c r="AE141">
        <v>3940</v>
      </c>
      <c r="AF141">
        <v>3870</v>
      </c>
      <c r="AG141">
        <v>3450</v>
      </c>
    </row>
    <row r="142" spans="4:33" x14ac:dyDescent="0.25">
      <c r="D142" s="646" t="s">
        <v>47</v>
      </c>
      <c r="E142" s="647"/>
      <c r="F142" s="647"/>
      <c r="G142" s="647"/>
      <c r="H142" s="647"/>
      <c r="I142" s="647"/>
      <c r="J142" s="648"/>
      <c r="K142" s="647"/>
      <c r="L142" s="639">
        <v>830</v>
      </c>
      <c r="M142" s="639">
        <v>710</v>
      </c>
      <c r="N142" s="645">
        <v>750</v>
      </c>
      <c r="O142" s="642">
        <v>780</v>
      </c>
      <c r="Q142" s="643"/>
      <c r="AC142" t="s">
        <v>75</v>
      </c>
      <c r="AD142">
        <v>3120</v>
      </c>
      <c r="AE142">
        <v>3380</v>
      </c>
      <c r="AF142">
        <v>3480</v>
      </c>
      <c r="AG142">
        <v>2930</v>
      </c>
    </row>
    <row r="143" spans="4:33" x14ac:dyDescent="0.25">
      <c r="D143" s="638" t="s">
        <v>24</v>
      </c>
      <c r="E143" s="639">
        <v>2780</v>
      </c>
      <c r="F143" s="639">
        <v>3020</v>
      </c>
      <c r="G143" s="639">
        <v>3380</v>
      </c>
      <c r="H143" s="639">
        <v>4070</v>
      </c>
      <c r="I143" s="639">
        <v>5320</v>
      </c>
      <c r="J143" s="640">
        <v>9800</v>
      </c>
      <c r="K143" s="639">
        <v>10400</v>
      </c>
      <c r="L143" s="639">
        <v>10950</v>
      </c>
      <c r="M143" s="639">
        <v>9310</v>
      </c>
      <c r="N143" s="649">
        <v>11470</v>
      </c>
      <c r="O143" s="642">
        <v>10620</v>
      </c>
      <c r="Q143" s="643"/>
      <c r="AC143" t="s">
        <v>76</v>
      </c>
      <c r="AD143">
        <v>5080</v>
      </c>
      <c r="AE143">
        <v>4790</v>
      </c>
      <c r="AF143">
        <v>5200</v>
      </c>
      <c r="AG143">
        <v>4030</v>
      </c>
    </row>
    <row r="144" spans="4:33" x14ac:dyDescent="0.25">
      <c r="D144" s="638" t="s">
        <v>26</v>
      </c>
      <c r="E144" s="639">
        <v>1100</v>
      </c>
      <c r="F144" s="639">
        <v>1120</v>
      </c>
      <c r="G144" s="639">
        <v>1420</v>
      </c>
      <c r="H144" s="639">
        <v>1580</v>
      </c>
      <c r="I144" s="639">
        <v>1820</v>
      </c>
      <c r="J144" s="640">
        <v>3150</v>
      </c>
      <c r="K144" s="639">
        <v>3800</v>
      </c>
      <c r="L144" s="639">
        <v>3650</v>
      </c>
      <c r="M144" s="639">
        <v>2940</v>
      </c>
      <c r="N144" s="649">
        <v>3460</v>
      </c>
      <c r="O144" s="642">
        <v>3150</v>
      </c>
      <c r="Q144" s="643"/>
      <c r="AC144" t="s">
        <v>77</v>
      </c>
      <c r="AD144">
        <v>3270</v>
      </c>
      <c r="AE144">
        <v>3460</v>
      </c>
      <c r="AF144">
        <v>3340</v>
      </c>
      <c r="AG144">
        <v>3180</v>
      </c>
    </row>
    <row r="145" spans="4:33" x14ac:dyDescent="0.25">
      <c r="D145" s="638" t="s">
        <v>27</v>
      </c>
      <c r="E145" s="639">
        <v>1350</v>
      </c>
      <c r="F145" s="639">
        <v>1250</v>
      </c>
      <c r="G145" s="639">
        <v>1550</v>
      </c>
      <c r="H145" s="639">
        <v>1830</v>
      </c>
      <c r="I145" s="639">
        <v>2050</v>
      </c>
      <c r="J145" s="640">
        <v>3450</v>
      </c>
      <c r="K145" s="639">
        <v>3350</v>
      </c>
      <c r="L145" s="639">
        <v>3570</v>
      </c>
      <c r="M145" s="639">
        <v>2990</v>
      </c>
      <c r="N145" s="649">
        <v>3530</v>
      </c>
      <c r="O145" s="642">
        <v>3690</v>
      </c>
      <c r="Q145" s="643"/>
      <c r="AC145" t="s">
        <v>78</v>
      </c>
      <c r="AD145">
        <v>2100</v>
      </c>
      <c r="AE145">
        <v>2010</v>
      </c>
      <c r="AF145">
        <v>2240</v>
      </c>
      <c r="AG145">
        <v>1770</v>
      </c>
    </row>
    <row r="146" spans="4:33" x14ac:dyDescent="0.25">
      <c r="D146" s="638" t="s">
        <v>278</v>
      </c>
      <c r="E146" s="639">
        <v>810</v>
      </c>
      <c r="F146" s="639">
        <v>840</v>
      </c>
      <c r="G146" s="639">
        <v>960</v>
      </c>
      <c r="H146" s="639">
        <v>970</v>
      </c>
      <c r="I146" s="639">
        <v>1060</v>
      </c>
      <c r="J146" s="640">
        <v>1650</v>
      </c>
      <c r="K146" s="639">
        <v>2030</v>
      </c>
      <c r="L146" s="639">
        <v>1850</v>
      </c>
      <c r="M146" s="639">
        <v>1670</v>
      </c>
      <c r="N146" s="649">
        <v>1700</v>
      </c>
      <c r="O146" s="642">
        <v>1590</v>
      </c>
      <c r="Q146" s="643"/>
      <c r="AD146" s="657">
        <f>AD134/AD104</f>
        <v>0.3553930877326244</v>
      </c>
      <c r="AE146" s="657">
        <f t="shared" ref="AE146:AG146" si="62">AE134/AE104</f>
        <v>0.36370553547650752</v>
      </c>
      <c r="AF146" s="657">
        <f t="shared" si="62"/>
        <v>0.38944530046224962</v>
      </c>
      <c r="AG146" s="657">
        <f t="shared" si="62"/>
        <v>0.44040404040404041</v>
      </c>
    </row>
    <row r="147" spans="4:33" x14ac:dyDescent="0.25">
      <c r="D147" s="638" t="s">
        <v>28</v>
      </c>
      <c r="E147" s="639">
        <v>1370</v>
      </c>
      <c r="F147" s="639">
        <v>1180</v>
      </c>
      <c r="G147" s="639">
        <v>1380</v>
      </c>
      <c r="H147" s="639">
        <v>1670</v>
      </c>
      <c r="I147" s="639">
        <v>2050</v>
      </c>
      <c r="J147" s="640">
        <v>3640</v>
      </c>
      <c r="K147" s="639">
        <v>3820</v>
      </c>
      <c r="L147" s="639">
        <v>3870</v>
      </c>
      <c r="M147" s="639">
        <v>3250</v>
      </c>
      <c r="N147" s="649">
        <v>3820</v>
      </c>
      <c r="O147" s="642">
        <v>3910</v>
      </c>
      <c r="Q147" s="643"/>
    </row>
    <row r="148" spans="4:33" x14ac:dyDescent="0.25">
      <c r="D148" s="638" t="s">
        <v>14</v>
      </c>
      <c r="E148" s="639">
        <v>1430</v>
      </c>
      <c r="F148" s="639">
        <v>1300</v>
      </c>
      <c r="G148" s="639">
        <v>1810</v>
      </c>
      <c r="H148" s="639">
        <v>2170</v>
      </c>
      <c r="I148" s="639">
        <v>2490</v>
      </c>
      <c r="J148" s="640">
        <v>3440</v>
      </c>
      <c r="K148" s="639">
        <v>4010</v>
      </c>
      <c r="L148" s="639">
        <v>3810</v>
      </c>
      <c r="M148" s="639">
        <v>3340</v>
      </c>
      <c r="N148" s="649">
        <v>3890</v>
      </c>
      <c r="O148" s="642">
        <v>4370</v>
      </c>
      <c r="Q148" s="643"/>
      <c r="AA148" t="s">
        <v>719</v>
      </c>
      <c r="AC148" t="s">
        <v>85</v>
      </c>
      <c r="AD148">
        <v>63480</v>
      </c>
      <c r="AE148">
        <v>61200</v>
      </c>
      <c r="AF148">
        <v>56260</v>
      </c>
      <c r="AG148">
        <v>32610</v>
      </c>
    </row>
    <row r="149" spans="4:33" x14ac:dyDescent="0.25">
      <c r="D149" s="638" t="s">
        <v>25</v>
      </c>
      <c r="E149" s="639">
        <v>620</v>
      </c>
      <c r="F149" s="639">
        <v>720</v>
      </c>
      <c r="G149" s="639">
        <v>740</v>
      </c>
      <c r="H149" s="639">
        <v>990</v>
      </c>
      <c r="I149" s="639">
        <v>1080</v>
      </c>
      <c r="J149" s="640">
        <v>1630</v>
      </c>
      <c r="K149" s="639">
        <v>2070</v>
      </c>
      <c r="L149" s="639">
        <v>2220</v>
      </c>
      <c r="M149" s="639">
        <v>1760</v>
      </c>
      <c r="N149" s="649">
        <v>2130</v>
      </c>
      <c r="O149" s="642">
        <v>1950</v>
      </c>
      <c r="Q149" s="643"/>
      <c r="AC149" t="s">
        <v>90</v>
      </c>
      <c r="AD149">
        <v>295000</v>
      </c>
      <c r="AE149">
        <v>288200</v>
      </c>
      <c r="AF149">
        <v>256300</v>
      </c>
      <c r="AG149">
        <v>161400</v>
      </c>
    </row>
    <row r="150" spans="4:33" x14ac:dyDescent="0.25">
      <c r="D150" s="646" t="s">
        <v>16</v>
      </c>
      <c r="E150" s="647"/>
      <c r="F150" s="647"/>
      <c r="G150" s="647"/>
      <c r="H150" s="647"/>
      <c r="I150" s="647"/>
      <c r="J150" s="648"/>
      <c r="K150" s="647"/>
      <c r="L150" s="639">
        <v>1410</v>
      </c>
      <c r="M150" s="639">
        <v>1150</v>
      </c>
      <c r="N150" s="649">
        <v>1240</v>
      </c>
      <c r="O150" s="642">
        <v>1280</v>
      </c>
      <c r="Q150" s="643"/>
    </row>
    <row r="151" spans="4:33" x14ac:dyDescent="0.25">
      <c r="D151" s="646" t="s">
        <v>17</v>
      </c>
      <c r="E151" s="647"/>
      <c r="F151" s="647"/>
      <c r="G151" s="647"/>
      <c r="H151" s="647"/>
      <c r="I151" s="647"/>
      <c r="J151" s="648"/>
      <c r="K151" s="647"/>
      <c r="L151" s="639">
        <v>1220</v>
      </c>
      <c r="M151" s="639">
        <v>1140</v>
      </c>
      <c r="N151" s="649">
        <v>1240</v>
      </c>
      <c r="O151" s="642">
        <v>1280</v>
      </c>
      <c r="Q151" s="643"/>
      <c r="AC151" t="s">
        <v>70</v>
      </c>
      <c r="AD151">
        <v>8100</v>
      </c>
      <c r="AE151">
        <v>8220</v>
      </c>
      <c r="AF151">
        <v>7360</v>
      </c>
      <c r="AG151">
        <v>4390</v>
      </c>
    </row>
    <row r="152" spans="4:33" x14ac:dyDescent="0.25">
      <c r="D152" s="646" t="s">
        <v>18</v>
      </c>
      <c r="E152" s="647"/>
      <c r="F152" s="647"/>
      <c r="G152" s="647"/>
      <c r="H152" s="647"/>
      <c r="I152" s="647"/>
      <c r="J152" s="648"/>
      <c r="K152" s="647"/>
      <c r="L152" s="639">
        <v>930</v>
      </c>
      <c r="M152" s="639">
        <v>1030</v>
      </c>
      <c r="N152" s="649">
        <v>1680</v>
      </c>
      <c r="O152" s="642">
        <v>1290</v>
      </c>
      <c r="Q152" s="643"/>
      <c r="AC152" t="s">
        <v>71</v>
      </c>
      <c r="AD152">
        <v>5320</v>
      </c>
      <c r="AE152">
        <v>4710</v>
      </c>
      <c r="AF152">
        <v>4280</v>
      </c>
      <c r="AG152">
        <v>2570</v>
      </c>
    </row>
    <row r="153" spans="4:33" x14ac:dyDescent="0.25">
      <c r="D153" s="646" t="s">
        <v>20</v>
      </c>
      <c r="E153" s="647"/>
      <c r="F153" s="647"/>
      <c r="G153" s="647"/>
      <c r="H153" s="647"/>
      <c r="I153" s="647"/>
      <c r="J153" s="648"/>
      <c r="K153" s="647"/>
      <c r="L153" s="639">
        <v>1110</v>
      </c>
      <c r="M153" s="639">
        <v>950</v>
      </c>
      <c r="N153" s="649">
        <v>1080</v>
      </c>
      <c r="O153" s="642">
        <v>1080</v>
      </c>
      <c r="Q153" s="643"/>
      <c r="AC153" t="s">
        <v>72</v>
      </c>
      <c r="AD153">
        <v>15130</v>
      </c>
      <c r="AE153">
        <v>14300</v>
      </c>
      <c r="AF153">
        <v>13150</v>
      </c>
      <c r="AG153">
        <v>7570</v>
      </c>
    </row>
    <row r="154" spans="4:33" x14ac:dyDescent="0.25">
      <c r="D154" s="646" t="s">
        <v>21</v>
      </c>
      <c r="E154" s="647"/>
      <c r="F154" s="647"/>
      <c r="G154" s="647"/>
      <c r="H154" s="647"/>
      <c r="I154" s="647"/>
      <c r="J154" s="648"/>
      <c r="K154" s="647"/>
      <c r="L154" s="639">
        <v>1300</v>
      </c>
      <c r="M154" s="639">
        <v>1010</v>
      </c>
      <c r="N154" s="649">
        <v>1120</v>
      </c>
      <c r="O154" s="642">
        <v>1220</v>
      </c>
      <c r="Q154" s="643"/>
      <c r="AC154" t="s">
        <v>73</v>
      </c>
      <c r="AD154">
        <v>12970</v>
      </c>
      <c r="AE154">
        <v>11790</v>
      </c>
      <c r="AF154">
        <v>11250</v>
      </c>
      <c r="AG154">
        <v>5850</v>
      </c>
    </row>
    <row r="155" spans="4:33" x14ac:dyDescent="0.25">
      <c r="D155" s="646" t="s">
        <v>22</v>
      </c>
      <c r="E155" s="647"/>
      <c r="F155" s="647"/>
      <c r="G155" s="647"/>
      <c r="H155" s="647"/>
      <c r="I155" s="647"/>
      <c r="J155" s="648"/>
      <c r="K155" s="647"/>
      <c r="L155" s="639">
        <v>1120</v>
      </c>
      <c r="M155" s="639">
        <v>960</v>
      </c>
      <c r="N155" s="649">
        <v>980</v>
      </c>
      <c r="O155" s="642">
        <v>1010</v>
      </c>
      <c r="Q155" s="643"/>
      <c r="AC155" t="s">
        <v>74</v>
      </c>
      <c r="AD155">
        <v>5770</v>
      </c>
      <c r="AE155">
        <v>6210</v>
      </c>
      <c r="AF155">
        <v>5840</v>
      </c>
      <c r="AG155">
        <v>3460</v>
      </c>
    </row>
    <row r="156" spans="4:33" x14ac:dyDescent="0.25">
      <c r="D156" s="646" t="s">
        <v>23</v>
      </c>
      <c r="E156" s="647"/>
      <c r="F156" s="647"/>
      <c r="G156" s="647"/>
      <c r="H156" s="647"/>
      <c r="I156" s="647"/>
      <c r="J156" s="648"/>
      <c r="K156" s="647"/>
      <c r="L156" s="639">
        <v>910</v>
      </c>
      <c r="M156" s="639">
        <v>790</v>
      </c>
      <c r="N156" s="649">
        <v>870</v>
      </c>
      <c r="O156" s="642">
        <v>840</v>
      </c>
      <c r="Q156" s="643"/>
      <c r="AC156" t="s">
        <v>75</v>
      </c>
      <c r="AD156">
        <v>6010</v>
      </c>
      <c r="AE156">
        <v>5500</v>
      </c>
      <c r="AF156">
        <v>5190</v>
      </c>
      <c r="AG156">
        <v>3120</v>
      </c>
    </row>
    <row r="157" spans="4:33" x14ac:dyDescent="0.25">
      <c r="D157" s="638" t="s">
        <v>15</v>
      </c>
      <c r="E157" s="639">
        <v>1450</v>
      </c>
      <c r="F157" s="639">
        <v>1390</v>
      </c>
      <c r="G157" s="639">
        <v>1950</v>
      </c>
      <c r="H157" s="639">
        <v>1810</v>
      </c>
      <c r="I157" s="639">
        <v>1860</v>
      </c>
      <c r="J157" s="640">
        <v>2960</v>
      </c>
      <c r="K157" s="639">
        <v>3270</v>
      </c>
      <c r="L157" s="639">
        <v>3740</v>
      </c>
      <c r="M157" s="639">
        <v>2990</v>
      </c>
      <c r="N157" s="649">
        <v>3230</v>
      </c>
      <c r="O157" s="642">
        <v>3410</v>
      </c>
      <c r="Q157" s="643"/>
      <c r="AC157" t="s">
        <v>76</v>
      </c>
      <c r="AD157">
        <v>7270</v>
      </c>
      <c r="AE157">
        <v>7400</v>
      </c>
      <c r="AF157">
        <v>6670</v>
      </c>
      <c r="AG157">
        <v>3730</v>
      </c>
    </row>
    <row r="158" spans="4:33" x14ac:dyDescent="0.25">
      <c r="D158" s="638" t="s">
        <v>13</v>
      </c>
      <c r="E158" s="639">
        <v>660</v>
      </c>
      <c r="F158" s="639">
        <v>670</v>
      </c>
      <c r="G158" s="639">
        <v>890</v>
      </c>
      <c r="H158" s="639">
        <v>890</v>
      </c>
      <c r="I158" s="639">
        <v>980</v>
      </c>
      <c r="J158" s="640">
        <v>1730</v>
      </c>
      <c r="K158" s="639">
        <v>1960</v>
      </c>
      <c r="L158" s="639">
        <v>2350</v>
      </c>
      <c r="M158" s="639">
        <v>1830</v>
      </c>
      <c r="N158" s="649">
        <v>2050</v>
      </c>
      <c r="O158" s="642">
        <v>2230</v>
      </c>
      <c r="Q158" s="643"/>
      <c r="AC158" t="s">
        <v>77</v>
      </c>
      <c r="AD158">
        <v>4110</v>
      </c>
      <c r="AE158">
        <v>4260</v>
      </c>
      <c r="AF158">
        <v>3720</v>
      </c>
      <c r="AG158">
        <v>2360</v>
      </c>
    </row>
    <row r="159" spans="4:33" x14ac:dyDescent="0.25">
      <c r="D159" s="638" t="s">
        <v>29</v>
      </c>
      <c r="E159" s="639">
        <v>1020</v>
      </c>
      <c r="F159" s="639">
        <v>960</v>
      </c>
      <c r="G159" s="639">
        <v>1320</v>
      </c>
      <c r="H159" s="639">
        <v>1310</v>
      </c>
      <c r="I159" s="639">
        <v>1680</v>
      </c>
      <c r="J159" s="640">
        <v>2740</v>
      </c>
      <c r="K159" s="639">
        <v>3250</v>
      </c>
      <c r="L159" s="639">
        <v>3090</v>
      </c>
      <c r="M159" s="639">
        <v>2480</v>
      </c>
      <c r="N159" s="649">
        <v>3050</v>
      </c>
      <c r="O159" s="642">
        <v>3280</v>
      </c>
      <c r="Q159" s="643"/>
      <c r="AC159" t="s">
        <v>78</v>
      </c>
      <c r="AD159">
        <v>3050</v>
      </c>
      <c r="AE159">
        <v>3020</v>
      </c>
      <c r="AF159">
        <v>2900</v>
      </c>
      <c r="AG159">
        <v>1790</v>
      </c>
    </row>
    <row r="160" spans="4:33" x14ac:dyDescent="0.25">
      <c r="D160" s="646" t="s">
        <v>8</v>
      </c>
      <c r="E160" s="647"/>
      <c r="F160" s="647"/>
      <c r="G160" s="647"/>
      <c r="H160" s="647"/>
      <c r="I160" s="647"/>
      <c r="J160" s="648"/>
      <c r="K160" s="647"/>
      <c r="L160" s="639">
        <v>660</v>
      </c>
      <c r="M160" s="639">
        <v>590</v>
      </c>
      <c r="N160" s="649">
        <v>670</v>
      </c>
      <c r="O160" s="642">
        <v>670</v>
      </c>
      <c r="Q160" s="643"/>
      <c r="AD160" s="657">
        <f>AD148/AD104</f>
        <v>0.60273452335738698</v>
      </c>
      <c r="AE160" s="657">
        <f t="shared" ref="AE160:AG160" si="63">AE148/AE104</f>
        <v>0.58208103481072859</v>
      </c>
      <c r="AF160" s="657">
        <f t="shared" si="63"/>
        <v>0.54179506933744226</v>
      </c>
      <c r="AG160" s="657">
        <f t="shared" si="63"/>
        <v>0.43919191919191919</v>
      </c>
    </row>
    <row r="161" spans="4:33" x14ac:dyDescent="0.25">
      <c r="D161" s="646" t="s">
        <v>9</v>
      </c>
      <c r="E161" s="647"/>
      <c r="F161" s="647"/>
      <c r="G161" s="647"/>
      <c r="H161" s="647"/>
      <c r="I161" s="647"/>
      <c r="J161" s="648"/>
      <c r="K161" s="647"/>
      <c r="L161" s="639">
        <v>1550</v>
      </c>
      <c r="M161" s="639">
        <v>1180</v>
      </c>
      <c r="N161" s="649">
        <v>1570</v>
      </c>
      <c r="O161" s="642">
        <v>1490</v>
      </c>
      <c r="Q161" s="643"/>
    </row>
    <row r="162" spans="4:33" x14ac:dyDescent="0.25">
      <c r="D162" s="646" t="s">
        <v>10</v>
      </c>
      <c r="E162" s="647"/>
      <c r="F162" s="647"/>
      <c r="G162" s="647"/>
      <c r="H162" s="647"/>
      <c r="I162" s="647"/>
      <c r="J162" s="648"/>
      <c r="K162" s="647"/>
      <c r="L162" s="639">
        <v>1110</v>
      </c>
      <c r="M162" s="639">
        <v>720</v>
      </c>
      <c r="N162" s="649">
        <v>1000</v>
      </c>
      <c r="O162" s="642">
        <v>1030</v>
      </c>
      <c r="Q162" s="643"/>
    </row>
    <row r="163" spans="4:33" x14ac:dyDescent="0.25">
      <c r="D163" s="646" t="s">
        <v>381</v>
      </c>
      <c r="E163" s="647"/>
      <c r="F163" s="647"/>
      <c r="G163" s="647"/>
      <c r="H163" s="647"/>
      <c r="I163" s="647"/>
      <c r="J163" s="648"/>
      <c r="K163" s="647"/>
      <c r="L163" s="639">
        <v>960</v>
      </c>
      <c r="M163" s="639">
        <v>820</v>
      </c>
      <c r="N163" s="649">
        <v>870</v>
      </c>
      <c r="O163" s="642">
        <v>860</v>
      </c>
      <c r="Q163" s="643"/>
      <c r="AC163" s="658"/>
      <c r="AD163" s="659" t="s">
        <v>713</v>
      </c>
      <c r="AE163" s="659" t="s">
        <v>714</v>
      </c>
      <c r="AF163" s="659" t="s">
        <v>715</v>
      </c>
      <c r="AG163" s="659" t="s">
        <v>716</v>
      </c>
    </row>
    <row r="164" spans="4:33" x14ac:dyDescent="0.25">
      <c r="D164" s="646" t="s">
        <v>12</v>
      </c>
      <c r="E164" s="647"/>
      <c r="F164" s="647"/>
      <c r="G164" s="647"/>
      <c r="H164" s="647"/>
      <c r="I164" s="647"/>
      <c r="J164" s="648"/>
      <c r="K164" s="647"/>
      <c r="L164" s="639">
        <v>1020</v>
      </c>
      <c r="M164" s="639">
        <v>910</v>
      </c>
      <c r="N164" s="649">
        <v>980</v>
      </c>
      <c r="O164" s="642">
        <v>900</v>
      </c>
      <c r="Q164" s="643"/>
      <c r="AA164" s="635" t="s">
        <v>718</v>
      </c>
      <c r="AB164" s="635"/>
      <c r="AC164" s="568" t="s">
        <v>388</v>
      </c>
      <c r="AD164" s="660">
        <v>4390</v>
      </c>
      <c r="AE164" s="660">
        <v>5750</v>
      </c>
      <c r="AF164" s="660">
        <v>7170</v>
      </c>
      <c r="AG164" s="660">
        <v>8940</v>
      </c>
    </row>
    <row r="165" spans="4:33" x14ac:dyDescent="0.25">
      <c r="D165" s="638" t="s">
        <v>30</v>
      </c>
      <c r="E165" s="639">
        <v>890</v>
      </c>
      <c r="F165" s="639">
        <v>890</v>
      </c>
      <c r="G165" s="639">
        <v>1160</v>
      </c>
      <c r="H165" s="639">
        <v>1280</v>
      </c>
      <c r="I165" s="639">
        <v>1560</v>
      </c>
      <c r="J165" s="640">
        <v>2530</v>
      </c>
      <c r="K165" s="639">
        <v>2940</v>
      </c>
      <c r="L165" s="639">
        <v>2730</v>
      </c>
      <c r="M165" s="639">
        <v>2460</v>
      </c>
      <c r="N165" s="649">
        <v>2770</v>
      </c>
      <c r="O165" s="642">
        <v>2970</v>
      </c>
      <c r="Q165" s="643"/>
      <c r="AC165" s="664" t="s">
        <v>723</v>
      </c>
      <c r="AD165" s="661">
        <v>4.1682491454614508E-2</v>
      </c>
      <c r="AE165" s="661">
        <v>5.4688986113753092E-2</v>
      </c>
      <c r="AF165" s="661">
        <v>6.904853620955316E-2</v>
      </c>
      <c r="AG165" s="661">
        <v>0.1204040404040404</v>
      </c>
    </row>
    <row r="166" spans="4:33" x14ac:dyDescent="0.25">
      <c r="D166" s="646" t="s">
        <v>2</v>
      </c>
      <c r="E166" s="647"/>
      <c r="F166" s="647"/>
      <c r="G166" s="647"/>
      <c r="H166" s="647"/>
      <c r="I166" s="647"/>
      <c r="J166" s="648"/>
      <c r="K166" s="647"/>
      <c r="L166" s="639">
        <v>910</v>
      </c>
      <c r="M166" s="639">
        <v>750</v>
      </c>
      <c r="N166" s="649">
        <v>800</v>
      </c>
      <c r="O166" s="642">
        <v>780</v>
      </c>
      <c r="Q166" s="643"/>
      <c r="AA166" s="635" t="s">
        <v>720</v>
      </c>
      <c r="AB166" s="635"/>
      <c r="AC166" s="658" t="s">
        <v>721</v>
      </c>
      <c r="AD166" s="658">
        <v>37430</v>
      </c>
      <c r="AE166" s="658">
        <v>38240</v>
      </c>
      <c r="AF166" s="658">
        <v>40440</v>
      </c>
      <c r="AG166" s="658">
        <v>32700</v>
      </c>
    </row>
    <row r="167" spans="4:33" x14ac:dyDescent="0.25">
      <c r="D167" s="646" t="s">
        <v>3</v>
      </c>
      <c r="E167" s="647"/>
      <c r="F167" s="647"/>
      <c r="G167" s="647"/>
      <c r="H167" s="647"/>
      <c r="I167" s="647"/>
      <c r="J167" s="648"/>
      <c r="K167" s="647"/>
      <c r="L167" s="639">
        <v>610</v>
      </c>
      <c r="M167" s="639">
        <v>520</v>
      </c>
      <c r="N167" s="649">
        <v>640</v>
      </c>
      <c r="O167" s="642">
        <v>550</v>
      </c>
      <c r="Q167" s="643"/>
      <c r="AC167" s="664" t="s">
        <v>723</v>
      </c>
      <c r="AD167" s="662">
        <v>0.3553930877326244</v>
      </c>
      <c r="AE167" s="662">
        <v>0.36370553547650752</v>
      </c>
      <c r="AF167" s="662">
        <v>0.38944530046224962</v>
      </c>
      <c r="AG167" s="662">
        <v>0.44040404040404041</v>
      </c>
    </row>
    <row r="168" spans="4:33" x14ac:dyDescent="0.25">
      <c r="D168" s="646" t="s">
        <v>4</v>
      </c>
      <c r="E168" s="647"/>
      <c r="F168" s="647"/>
      <c r="G168" s="647"/>
      <c r="H168" s="647"/>
      <c r="I168" s="647"/>
      <c r="J168" s="648"/>
      <c r="K168" s="647"/>
      <c r="L168" s="639">
        <v>1090</v>
      </c>
      <c r="M168" s="639">
        <v>860</v>
      </c>
      <c r="N168" s="649">
        <v>1030</v>
      </c>
      <c r="O168" s="642">
        <v>1040</v>
      </c>
      <c r="Q168" s="643"/>
      <c r="AA168" s="635" t="s">
        <v>719</v>
      </c>
      <c r="AB168" s="635"/>
      <c r="AC168" s="658" t="s">
        <v>386</v>
      </c>
      <c r="AD168" s="658">
        <v>63480</v>
      </c>
      <c r="AE168" s="658">
        <v>61200</v>
      </c>
      <c r="AF168" s="658">
        <v>56260</v>
      </c>
      <c r="AG168" s="658">
        <v>32610</v>
      </c>
    </row>
    <row r="169" spans="4:33" x14ac:dyDescent="0.25">
      <c r="D169" s="646" t="s">
        <v>5</v>
      </c>
      <c r="E169" s="647"/>
      <c r="F169" s="647"/>
      <c r="G169" s="647"/>
      <c r="H169" s="647"/>
      <c r="I169" s="647"/>
      <c r="J169" s="648"/>
      <c r="K169" s="647"/>
      <c r="L169" s="639">
        <v>1010</v>
      </c>
      <c r="M169" s="639">
        <v>870</v>
      </c>
      <c r="N169" s="649">
        <v>940</v>
      </c>
      <c r="O169" s="642">
        <v>990</v>
      </c>
      <c r="Q169" s="643"/>
      <c r="AC169" s="664" t="s">
        <v>723</v>
      </c>
      <c r="AD169" s="662">
        <v>0.60273452335738698</v>
      </c>
      <c r="AE169" s="662">
        <v>0.58208103481072859</v>
      </c>
      <c r="AF169" s="662">
        <v>0.54179506933744226</v>
      </c>
      <c r="AG169" s="662">
        <v>0.43919191919191919</v>
      </c>
    </row>
    <row r="170" spans="4:33" x14ac:dyDescent="0.25">
      <c r="D170" s="646" t="s">
        <v>6</v>
      </c>
      <c r="E170" s="647"/>
      <c r="F170" s="647"/>
      <c r="G170" s="647"/>
      <c r="H170" s="647"/>
      <c r="I170" s="647"/>
      <c r="J170" s="648"/>
      <c r="K170" s="647"/>
      <c r="L170" s="639">
        <v>990</v>
      </c>
      <c r="M170" s="639">
        <v>940</v>
      </c>
      <c r="N170" s="649">
        <v>970</v>
      </c>
      <c r="O170" s="642">
        <v>1020</v>
      </c>
      <c r="Q170" s="643"/>
      <c r="AC170" s="663" t="s">
        <v>389</v>
      </c>
      <c r="AD170" s="660">
        <v>105320</v>
      </c>
      <c r="AE170" s="660">
        <v>105140</v>
      </c>
      <c r="AF170" s="660">
        <v>103840</v>
      </c>
      <c r="AG170" s="660">
        <v>74250</v>
      </c>
    </row>
    <row r="171" spans="4:33" x14ac:dyDescent="0.25">
      <c r="D171" s="646" t="s">
        <v>7</v>
      </c>
      <c r="F171" s="647"/>
      <c r="G171" s="647"/>
      <c r="H171" s="647"/>
      <c r="I171" s="647"/>
      <c r="J171" s="648"/>
      <c r="K171" s="647"/>
      <c r="L171" s="639">
        <v>1080</v>
      </c>
      <c r="M171" s="639">
        <v>880</v>
      </c>
      <c r="N171" s="649">
        <v>1050</v>
      </c>
      <c r="O171" s="642">
        <v>1010</v>
      </c>
      <c r="Q171" s="643"/>
    </row>
    <row r="172" spans="4:33" x14ac:dyDescent="0.25">
      <c r="D172" s="654" t="s">
        <v>712</v>
      </c>
      <c r="E172" s="647">
        <f>SUM(E108:E171)</f>
        <v>18480</v>
      </c>
      <c r="F172" s="647">
        <f t="shared" ref="F172:O172" si="64">SUM(F108:F171)</f>
        <v>18670</v>
      </c>
      <c r="G172" s="647">
        <f t="shared" si="64"/>
        <v>23640</v>
      </c>
      <c r="H172" s="647">
        <f t="shared" si="64"/>
        <v>25580</v>
      </c>
      <c r="I172" s="647">
        <f t="shared" si="64"/>
        <v>30120</v>
      </c>
      <c r="J172" s="647">
        <f t="shared" si="64"/>
        <v>50360</v>
      </c>
      <c r="K172" s="647">
        <f t="shared" si="64"/>
        <v>56160</v>
      </c>
      <c r="L172" s="647">
        <f t="shared" si="64"/>
        <v>107970</v>
      </c>
      <c r="M172" s="647">
        <f t="shared" si="64"/>
        <v>90400</v>
      </c>
      <c r="N172" s="647">
        <f t="shared" si="64"/>
        <v>106670</v>
      </c>
      <c r="O172" s="647">
        <f t="shared" si="64"/>
        <v>106730</v>
      </c>
    </row>
    <row r="173" spans="4:33" x14ac:dyDescent="0.25">
      <c r="N173" s="409">
        <v>105320</v>
      </c>
      <c r="O173" s="409">
        <v>105140</v>
      </c>
      <c r="P173" s="409">
        <v>103840</v>
      </c>
      <c r="Q173" s="409">
        <v>74250</v>
      </c>
    </row>
  </sheetData>
  <sortState ref="AC21:AG83">
    <sortCondition ref="AC21:AC83"/>
  </sortState>
  <hyperlinks>
    <hyperlink ref="K1" location="Contents!A1" display="Table of Contents " xr:uid="{61A0B169-2A13-4CAB-AE11-37CA29EECCF4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DE79D-983D-4F23-8056-5FA2D3961692}">
  <dimension ref="A1:F67"/>
  <sheetViews>
    <sheetView zoomScale="70" zoomScaleNormal="70" workbookViewId="0">
      <selection activeCell="M48" sqref="M48"/>
    </sheetView>
  </sheetViews>
  <sheetFormatPr defaultRowHeight="15" x14ac:dyDescent="0.25"/>
  <cols>
    <col min="1" max="1" width="40.42578125" customWidth="1"/>
    <col min="2" max="2" width="23.5703125" customWidth="1"/>
    <col min="3" max="3" width="17" bestFit="1" customWidth="1"/>
    <col min="4" max="4" width="18" customWidth="1"/>
    <col min="6" max="6" width="40.5703125" customWidth="1"/>
  </cols>
  <sheetData>
    <row r="1" spans="1:6" x14ac:dyDescent="0.25">
      <c r="A1" s="121" t="s">
        <v>508</v>
      </c>
      <c r="B1" s="93"/>
      <c r="F1" s="230" t="s">
        <v>876</v>
      </c>
    </row>
    <row r="2" spans="1:6" x14ac:dyDescent="0.25">
      <c r="A2" s="121" t="s">
        <v>312</v>
      </c>
    </row>
    <row r="3" spans="1:6" ht="34.5" customHeight="1" x14ac:dyDescent="0.25">
      <c r="A3" s="3"/>
      <c r="B3" s="93"/>
      <c r="C3" s="125">
        <v>2017</v>
      </c>
      <c r="D3" s="125">
        <v>2018</v>
      </c>
      <c r="F3" s="318" t="s">
        <v>414</v>
      </c>
    </row>
    <row r="4" spans="1:6" x14ac:dyDescent="0.25">
      <c r="A4" s="3"/>
      <c r="B4" s="125" t="s">
        <v>80</v>
      </c>
      <c r="C4" s="412">
        <v>6.8000000000000005E-2</v>
      </c>
      <c r="D4" s="412">
        <v>6.2E-2</v>
      </c>
      <c r="F4" s="411" t="s">
        <v>404</v>
      </c>
    </row>
    <row r="5" spans="1:6" x14ac:dyDescent="0.25">
      <c r="A5" s="3"/>
      <c r="B5" s="125" t="s">
        <v>90</v>
      </c>
      <c r="C5" s="412">
        <v>0.06</v>
      </c>
      <c r="D5" s="412">
        <v>0.06</v>
      </c>
      <c r="F5" s="340" t="s">
        <v>415</v>
      </c>
    </row>
    <row r="6" spans="1:6" x14ac:dyDescent="0.25">
      <c r="A6" s="3"/>
    </row>
    <row r="7" spans="1:6" x14ac:dyDescent="0.25">
      <c r="A7" s="3"/>
    </row>
    <row r="8" spans="1:6" x14ac:dyDescent="0.25">
      <c r="A8" s="3"/>
    </row>
    <row r="9" spans="1:6" s="32" customFormat="1" x14ac:dyDescent="0.25">
      <c r="A9" s="413" t="s">
        <v>309</v>
      </c>
    </row>
    <row r="10" spans="1:6" ht="51" customHeight="1" x14ac:dyDescent="0.25">
      <c r="B10" s="414" t="s">
        <v>313</v>
      </c>
      <c r="C10" s="414" t="s">
        <v>310</v>
      </c>
      <c r="D10" s="414" t="s">
        <v>311</v>
      </c>
    </row>
    <row r="11" spans="1:6" x14ac:dyDescent="0.25">
      <c r="A11" s="416" t="s">
        <v>90</v>
      </c>
      <c r="B11" s="417">
        <v>1134540</v>
      </c>
      <c r="C11" s="417">
        <v>68070</v>
      </c>
      <c r="D11" s="418">
        <v>5.9999336001276285E-2</v>
      </c>
    </row>
    <row r="12" spans="1:6" x14ac:dyDescent="0.25">
      <c r="A12" s="419" t="s">
        <v>63</v>
      </c>
      <c r="B12" s="420">
        <v>3610</v>
      </c>
      <c r="C12" s="420">
        <v>230</v>
      </c>
      <c r="D12" s="421">
        <v>6.2563533869328156E-2</v>
      </c>
    </row>
    <row r="13" spans="1:6" x14ac:dyDescent="0.25">
      <c r="A13" s="419" t="s">
        <v>64</v>
      </c>
      <c r="B13" s="420">
        <v>3880</v>
      </c>
      <c r="C13" s="420">
        <v>200</v>
      </c>
      <c r="D13" s="421">
        <v>5.1980410688203457E-2</v>
      </c>
    </row>
    <row r="14" spans="1:6" x14ac:dyDescent="0.25">
      <c r="A14" s="419" t="s">
        <v>31</v>
      </c>
      <c r="B14" s="420">
        <v>5580</v>
      </c>
      <c r="C14" s="420">
        <v>440</v>
      </c>
      <c r="D14" s="421">
        <v>7.8154875717017208E-2</v>
      </c>
    </row>
    <row r="15" spans="1:6" x14ac:dyDescent="0.25">
      <c r="A15" s="419" t="s">
        <v>305</v>
      </c>
      <c r="B15" s="420">
        <v>15200</v>
      </c>
      <c r="C15" s="420">
        <v>570</v>
      </c>
      <c r="D15" s="421">
        <v>3.7785087719298248E-2</v>
      </c>
    </row>
    <row r="16" spans="1:6" x14ac:dyDescent="0.25">
      <c r="A16" s="419" t="s">
        <v>48</v>
      </c>
      <c r="B16" s="420">
        <v>8540</v>
      </c>
      <c r="C16" s="420">
        <v>610</v>
      </c>
      <c r="D16" s="421">
        <v>7.1682348807246318E-2</v>
      </c>
    </row>
    <row r="17" spans="1:4" x14ac:dyDescent="0.25">
      <c r="A17" s="419" t="s">
        <v>306</v>
      </c>
      <c r="B17" s="420">
        <v>13440</v>
      </c>
      <c r="C17" s="420">
        <v>710</v>
      </c>
      <c r="D17" s="421">
        <v>5.2614614068582477E-2</v>
      </c>
    </row>
    <row r="18" spans="1:4" x14ac:dyDescent="0.25">
      <c r="A18" s="419" t="s">
        <v>199</v>
      </c>
      <c r="B18" s="420">
        <v>15750</v>
      </c>
      <c r="C18" s="420">
        <v>1170</v>
      </c>
      <c r="D18" s="421">
        <v>7.3981589249814836E-2</v>
      </c>
    </row>
    <row r="19" spans="1:4" x14ac:dyDescent="0.25">
      <c r="A19" s="419" t="s">
        <v>40</v>
      </c>
      <c r="B19" s="420">
        <v>6410</v>
      </c>
      <c r="C19" s="420">
        <v>450</v>
      </c>
      <c r="D19" s="421">
        <v>7.0083246618106138E-2</v>
      </c>
    </row>
    <row r="20" spans="1:4" x14ac:dyDescent="0.25">
      <c r="A20" s="419" t="s">
        <v>308</v>
      </c>
      <c r="B20" s="420">
        <v>16080</v>
      </c>
      <c r="C20" s="420">
        <v>970</v>
      </c>
      <c r="D20" s="421">
        <v>6.0449014283048982E-2</v>
      </c>
    </row>
    <row r="21" spans="1:4" x14ac:dyDescent="0.25">
      <c r="A21" s="419" t="s">
        <v>24</v>
      </c>
      <c r="B21" s="420">
        <v>26270</v>
      </c>
      <c r="C21" s="420">
        <v>2420</v>
      </c>
      <c r="D21" s="421">
        <v>9.2166366381607329E-2</v>
      </c>
    </row>
    <row r="22" spans="1:4" x14ac:dyDescent="0.25">
      <c r="A22" s="419" t="s">
        <v>26</v>
      </c>
      <c r="B22" s="420">
        <v>7160</v>
      </c>
      <c r="C22" s="420">
        <v>380</v>
      </c>
      <c r="D22" s="421">
        <v>5.3606328524895303E-2</v>
      </c>
    </row>
    <row r="23" spans="1:4" x14ac:dyDescent="0.25">
      <c r="A23" s="419" t="s">
        <v>27</v>
      </c>
      <c r="B23" s="420">
        <v>7220</v>
      </c>
      <c r="C23" s="420">
        <v>520</v>
      </c>
      <c r="D23" s="421">
        <v>7.1471471471471468E-2</v>
      </c>
    </row>
    <row r="24" spans="1:4" x14ac:dyDescent="0.25">
      <c r="A24" s="419" t="s">
        <v>1</v>
      </c>
      <c r="B24" s="420">
        <v>3560</v>
      </c>
      <c r="C24" s="420">
        <v>170</v>
      </c>
      <c r="D24" s="421">
        <v>4.8689138576779027E-2</v>
      </c>
    </row>
    <row r="25" spans="1:4" x14ac:dyDescent="0.25">
      <c r="A25" s="419" t="s">
        <v>28</v>
      </c>
      <c r="B25" s="420">
        <v>7800</v>
      </c>
      <c r="C25" s="420">
        <v>370</v>
      </c>
      <c r="D25" s="421">
        <v>4.7549878241551671E-2</v>
      </c>
    </row>
    <row r="26" spans="1:4" x14ac:dyDescent="0.25">
      <c r="A26" s="419" t="s">
        <v>14</v>
      </c>
      <c r="B26" s="420">
        <v>5560</v>
      </c>
      <c r="C26" s="420">
        <v>480</v>
      </c>
      <c r="D26" s="421">
        <v>8.6596701649175406E-2</v>
      </c>
    </row>
    <row r="27" spans="1:4" x14ac:dyDescent="0.25">
      <c r="A27" s="419" t="s">
        <v>25</v>
      </c>
      <c r="B27" s="420">
        <v>4980</v>
      </c>
      <c r="C27" s="420">
        <v>300</v>
      </c>
      <c r="D27" s="421">
        <v>6.0415271265907566E-2</v>
      </c>
    </row>
    <row r="28" spans="1:4" x14ac:dyDescent="0.25">
      <c r="A28" s="419" t="s">
        <v>307</v>
      </c>
      <c r="B28" s="420">
        <v>16670</v>
      </c>
      <c r="C28" s="420">
        <v>1120</v>
      </c>
      <c r="D28" s="421">
        <v>6.6894648428125744E-2</v>
      </c>
    </row>
    <row r="29" spans="1:4" x14ac:dyDescent="0.25">
      <c r="A29" s="419" t="s">
        <v>15</v>
      </c>
      <c r="B29" s="420">
        <v>5300</v>
      </c>
      <c r="C29" s="420">
        <v>210</v>
      </c>
      <c r="D29" s="421">
        <v>4.041483343808925E-2</v>
      </c>
    </row>
    <row r="30" spans="1:4" x14ac:dyDescent="0.25">
      <c r="A30" s="419" t="s">
        <v>13</v>
      </c>
      <c r="B30" s="420">
        <v>3750</v>
      </c>
      <c r="C30" s="420">
        <v>220</v>
      </c>
      <c r="D30" s="421">
        <v>5.7897545357524012E-2</v>
      </c>
    </row>
    <row r="31" spans="1:4" x14ac:dyDescent="0.25">
      <c r="A31" s="419" t="s">
        <v>29</v>
      </c>
      <c r="B31" s="420">
        <v>6530</v>
      </c>
      <c r="C31" s="420">
        <v>380</v>
      </c>
      <c r="D31" s="421">
        <v>5.7949555805166954E-2</v>
      </c>
    </row>
    <row r="32" spans="1:4" x14ac:dyDescent="0.25">
      <c r="A32" s="419" t="s">
        <v>202</v>
      </c>
      <c r="B32" s="420">
        <v>10920</v>
      </c>
      <c r="C32" s="420">
        <v>410</v>
      </c>
      <c r="D32" s="421">
        <v>3.7611429967028938E-2</v>
      </c>
    </row>
    <row r="33" spans="1:4" x14ac:dyDescent="0.25">
      <c r="A33" s="419" t="s">
        <v>30</v>
      </c>
      <c r="B33" s="420">
        <v>5530</v>
      </c>
      <c r="C33" s="420">
        <v>260</v>
      </c>
      <c r="D33" s="421">
        <v>4.7217029488029909E-2</v>
      </c>
    </row>
    <row r="34" spans="1:4" x14ac:dyDescent="0.25">
      <c r="A34" s="419" t="s">
        <v>78</v>
      </c>
      <c r="B34" s="420">
        <v>11860</v>
      </c>
      <c r="C34" s="420">
        <v>600</v>
      </c>
      <c r="D34" s="421">
        <v>5.0578846802292909E-2</v>
      </c>
    </row>
    <row r="35" spans="1:4" x14ac:dyDescent="0.25">
      <c r="A35" s="93"/>
      <c r="B35" s="93"/>
      <c r="C35" s="133"/>
      <c r="D35" s="93"/>
    </row>
    <row r="36" spans="1:4" x14ac:dyDescent="0.25">
      <c r="A36" s="422" t="s">
        <v>85</v>
      </c>
      <c r="B36" s="165">
        <f>SUM(B12:B34)</f>
        <v>211600</v>
      </c>
      <c r="C36" s="165">
        <f t="shared" ref="C36" si="0">SUM(C12:C34)</f>
        <v>13190</v>
      </c>
      <c r="D36" s="166">
        <f>C36/B36</f>
        <v>6.2334593572778825E-2</v>
      </c>
    </row>
    <row r="39" spans="1:4" x14ac:dyDescent="0.25">
      <c r="A39" s="93" t="s">
        <v>314</v>
      </c>
    </row>
    <row r="40" spans="1:4" ht="38.25" x14ac:dyDescent="0.25">
      <c r="B40" s="414" t="s">
        <v>509</v>
      </c>
      <c r="C40" s="414" t="s">
        <v>310</v>
      </c>
      <c r="D40" s="414" t="s">
        <v>311</v>
      </c>
    </row>
    <row r="41" spans="1:4" x14ac:dyDescent="0.25">
      <c r="A41" s="93" t="s">
        <v>90</v>
      </c>
      <c r="B41" s="417">
        <v>1155350</v>
      </c>
      <c r="C41" s="417">
        <v>69540</v>
      </c>
      <c r="D41" s="418">
        <v>6.0192490176849876E-2</v>
      </c>
    </row>
    <row r="43" spans="1:4" x14ac:dyDescent="0.25">
      <c r="A43" s="419" t="s">
        <v>63</v>
      </c>
      <c r="B43" s="420">
        <v>3760</v>
      </c>
      <c r="C43" s="420">
        <v>220</v>
      </c>
      <c r="D43" s="421">
        <v>5.9663120567375889E-2</v>
      </c>
    </row>
    <row r="44" spans="1:4" x14ac:dyDescent="0.25">
      <c r="A44" s="419" t="s">
        <v>64</v>
      </c>
      <c r="B44" s="420">
        <v>3750</v>
      </c>
      <c r="C44" s="420">
        <v>210</v>
      </c>
      <c r="D44" s="421">
        <v>5.5506216696269983E-2</v>
      </c>
    </row>
    <row r="45" spans="1:4" x14ac:dyDescent="0.25">
      <c r="A45" s="419" t="s">
        <v>31</v>
      </c>
      <c r="B45" s="420">
        <v>5430</v>
      </c>
      <c r="C45" s="420">
        <v>460</v>
      </c>
      <c r="D45" s="421">
        <v>8.3814319047034264E-2</v>
      </c>
    </row>
    <row r="46" spans="1:4" x14ac:dyDescent="0.25">
      <c r="A46" s="419" t="s">
        <v>305</v>
      </c>
      <c r="B46" s="420">
        <v>15830</v>
      </c>
      <c r="C46" s="420">
        <v>610</v>
      </c>
      <c r="D46" s="421">
        <v>3.8607354985466955E-2</v>
      </c>
    </row>
    <row r="47" spans="1:4" x14ac:dyDescent="0.25">
      <c r="A47" s="419" t="s">
        <v>48</v>
      </c>
      <c r="B47" s="420">
        <v>8610</v>
      </c>
      <c r="C47" s="420">
        <v>510</v>
      </c>
      <c r="D47" s="421">
        <v>5.9575457080880065E-2</v>
      </c>
    </row>
    <row r="48" spans="1:4" x14ac:dyDescent="0.25">
      <c r="A48" s="419" t="s">
        <v>306</v>
      </c>
      <c r="B48" s="420">
        <v>13890</v>
      </c>
      <c r="C48" s="420">
        <v>700</v>
      </c>
      <c r="D48" s="421">
        <v>5.0682728996184402E-2</v>
      </c>
    </row>
    <row r="49" spans="1:4" x14ac:dyDescent="0.25">
      <c r="A49" s="419" t="s">
        <v>199</v>
      </c>
      <c r="B49" s="420">
        <v>17200</v>
      </c>
      <c r="C49" s="420">
        <v>1790</v>
      </c>
      <c r="D49" s="421">
        <v>0.10417716123532374</v>
      </c>
    </row>
    <row r="50" spans="1:4" x14ac:dyDescent="0.25">
      <c r="A50" s="419" t="s">
        <v>40</v>
      </c>
      <c r="B50" s="420">
        <v>6340</v>
      </c>
      <c r="C50" s="420">
        <v>420</v>
      </c>
      <c r="D50" s="421">
        <v>6.683480453972257E-2</v>
      </c>
    </row>
    <row r="51" spans="1:4" x14ac:dyDescent="0.25">
      <c r="A51" s="419" t="s">
        <v>308</v>
      </c>
      <c r="B51" s="420">
        <v>17190</v>
      </c>
      <c r="C51" s="420">
        <v>650</v>
      </c>
      <c r="D51" s="421">
        <v>3.7764379737510428E-2</v>
      </c>
    </row>
    <row r="52" spans="1:4" x14ac:dyDescent="0.25">
      <c r="A52" s="419" t="s">
        <v>24</v>
      </c>
      <c r="B52" s="420">
        <v>25060</v>
      </c>
      <c r="C52" s="420">
        <v>2560</v>
      </c>
      <c r="D52" s="421">
        <v>0.102174635898118</v>
      </c>
    </row>
    <row r="53" spans="1:4" x14ac:dyDescent="0.25">
      <c r="A53" s="419" t="s">
        <v>26</v>
      </c>
      <c r="B53" s="420">
        <v>7260</v>
      </c>
      <c r="C53" s="420">
        <v>500</v>
      </c>
      <c r="D53" s="421">
        <v>6.8400018374753083E-2</v>
      </c>
    </row>
    <row r="54" spans="1:4" x14ac:dyDescent="0.25">
      <c r="A54" s="419" t="s">
        <v>27</v>
      </c>
      <c r="B54" s="420">
        <v>7260</v>
      </c>
      <c r="C54" s="420">
        <v>520</v>
      </c>
      <c r="D54" s="421">
        <v>7.0989071540086338E-2</v>
      </c>
    </row>
    <row r="55" spans="1:4" x14ac:dyDescent="0.25">
      <c r="A55" s="419" t="s">
        <v>1</v>
      </c>
      <c r="B55" s="420">
        <v>3860</v>
      </c>
      <c r="C55" s="420">
        <v>250</v>
      </c>
      <c r="D55" s="421">
        <v>6.4616447823082235E-2</v>
      </c>
    </row>
    <row r="56" spans="1:4" x14ac:dyDescent="0.25">
      <c r="A56" s="419" t="s">
        <v>28</v>
      </c>
      <c r="B56" s="420">
        <v>7830</v>
      </c>
      <c r="C56" s="420">
        <v>440</v>
      </c>
      <c r="D56" s="421">
        <v>5.6151553852703283E-2</v>
      </c>
    </row>
    <row r="57" spans="1:4" x14ac:dyDescent="0.25">
      <c r="A57" s="419" t="s">
        <v>14</v>
      </c>
      <c r="B57" s="420">
        <v>5830</v>
      </c>
      <c r="C57" s="420">
        <v>600</v>
      </c>
      <c r="D57" s="421">
        <v>0.10330247971660381</v>
      </c>
    </row>
    <row r="58" spans="1:4" x14ac:dyDescent="0.25">
      <c r="A58" s="419" t="s">
        <v>25</v>
      </c>
      <c r="B58" s="420">
        <v>5020</v>
      </c>
      <c r="C58" s="420">
        <v>240</v>
      </c>
      <c r="D58" s="421">
        <v>4.8422451012952512E-2</v>
      </c>
    </row>
    <row r="59" spans="1:4" x14ac:dyDescent="0.25">
      <c r="A59" s="419" t="s">
        <v>307</v>
      </c>
      <c r="B59" s="420">
        <v>17210</v>
      </c>
      <c r="C59" s="420">
        <v>1300</v>
      </c>
      <c r="D59" s="421">
        <v>7.5455619468169574E-2</v>
      </c>
    </row>
    <row r="60" spans="1:4" x14ac:dyDescent="0.25">
      <c r="A60" s="419" t="s">
        <v>15</v>
      </c>
      <c r="B60" s="420">
        <v>5450</v>
      </c>
      <c r="C60" s="420">
        <v>240</v>
      </c>
      <c r="D60" s="421">
        <v>4.3605895663873767E-2</v>
      </c>
    </row>
    <row r="61" spans="1:4" x14ac:dyDescent="0.25">
      <c r="A61" s="419" t="s">
        <v>13</v>
      </c>
      <c r="B61" s="420">
        <v>3900</v>
      </c>
      <c r="C61" s="420">
        <v>360</v>
      </c>
      <c r="D61" s="421">
        <v>9.2122145239928149E-2</v>
      </c>
    </row>
    <row r="62" spans="1:4" x14ac:dyDescent="0.25">
      <c r="A62" s="419" t="s">
        <v>29</v>
      </c>
      <c r="B62" s="420">
        <v>6540</v>
      </c>
      <c r="C62" s="420">
        <v>470</v>
      </c>
      <c r="D62" s="421">
        <v>7.1119262315961079E-2</v>
      </c>
    </row>
    <row r="63" spans="1:4" x14ac:dyDescent="0.25">
      <c r="A63" s="419" t="s">
        <v>202</v>
      </c>
      <c r="B63" s="420">
        <v>11140</v>
      </c>
      <c r="C63" s="420">
        <v>660</v>
      </c>
      <c r="D63" s="421">
        <v>5.951882219163325E-2</v>
      </c>
    </row>
    <row r="64" spans="1:4" x14ac:dyDescent="0.25">
      <c r="A64" s="419" t="s">
        <v>30</v>
      </c>
      <c r="B64" s="420">
        <v>5770</v>
      </c>
      <c r="C64" s="420">
        <v>310</v>
      </c>
      <c r="D64" s="421">
        <v>5.3437319468515314E-2</v>
      </c>
    </row>
    <row r="65" spans="1:4" x14ac:dyDescent="0.25">
      <c r="A65" s="419" t="s">
        <v>78</v>
      </c>
      <c r="B65" s="420">
        <v>11920</v>
      </c>
      <c r="C65" s="420">
        <v>570</v>
      </c>
      <c r="D65" s="421">
        <v>4.7415359668987106E-2</v>
      </c>
    </row>
    <row r="66" spans="1:4" x14ac:dyDescent="0.25">
      <c r="A66" s="93"/>
      <c r="B66" s="93"/>
      <c r="C66" s="93"/>
      <c r="D66" s="93"/>
    </row>
    <row r="67" spans="1:4" x14ac:dyDescent="0.25">
      <c r="A67" s="423" t="s">
        <v>85</v>
      </c>
      <c r="B67" s="167">
        <f>SUM(B43:B65)</f>
        <v>216050</v>
      </c>
      <c r="C67" s="167">
        <f t="shared" ref="C67" si="1">SUM(C43:C65)</f>
        <v>14590</v>
      </c>
      <c r="D67" s="127">
        <f>C67/B67</f>
        <v>6.7530664198102289E-2</v>
      </c>
    </row>
  </sheetData>
  <hyperlinks>
    <hyperlink ref="F1" location="Contents!A1" display="Table of Contents " xr:uid="{1980C1A0-F88C-44EF-99C9-6B6033F63299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DE746-7933-4A43-A313-266E350C9DB5}">
  <dimension ref="A1:AV629"/>
  <sheetViews>
    <sheetView zoomScale="70" zoomScaleNormal="70" workbookViewId="0">
      <selection activeCell="K31" sqref="K31"/>
    </sheetView>
  </sheetViews>
  <sheetFormatPr defaultRowHeight="15" x14ac:dyDescent="0.25"/>
  <cols>
    <col min="2" max="2" width="49.140625" style="93" customWidth="1"/>
    <col min="3" max="3" width="33.5703125" style="93" customWidth="1"/>
    <col min="4" max="4" width="12.5703125" style="93" customWidth="1"/>
    <col min="5" max="5" width="16" style="93" bestFit="1" customWidth="1"/>
    <col min="6" max="6" width="11.5703125" style="93" bestFit="1" customWidth="1"/>
    <col min="7" max="7" width="17.28515625" style="93" customWidth="1"/>
    <col min="8" max="8" width="9.28515625" style="93" bestFit="1" customWidth="1"/>
    <col min="9" max="9" width="26.28515625" style="93" bestFit="1" customWidth="1"/>
    <col min="10" max="10" width="24.140625" style="93" customWidth="1"/>
    <col min="11" max="11" width="9.28515625" style="93" bestFit="1" customWidth="1"/>
    <col min="12" max="12" width="11.5703125" style="93" bestFit="1" customWidth="1"/>
    <col min="13" max="13" width="12.42578125" style="93" bestFit="1" customWidth="1"/>
    <col min="14" max="14" width="30.42578125" style="93" customWidth="1"/>
    <col min="15" max="15" width="11.140625" style="93" bestFit="1" customWidth="1"/>
    <col min="16" max="16" width="13" style="93" customWidth="1"/>
    <col min="17" max="17" width="9.28515625" style="93" bestFit="1" customWidth="1"/>
    <col min="18" max="18" width="39.85546875" style="93" customWidth="1"/>
    <col min="19" max="19" width="21.42578125" style="93" customWidth="1"/>
    <col min="20" max="20" width="9.28515625" style="93" bestFit="1" customWidth="1"/>
    <col min="21" max="21" width="19.7109375" style="93" bestFit="1" customWidth="1"/>
    <col min="22" max="22" width="43.85546875" style="93" customWidth="1"/>
    <col min="23" max="23" width="9.28515625" style="93" bestFit="1" customWidth="1"/>
    <col min="24" max="24" width="11.5703125" style="93" bestFit="1" customWidth="1"/>
    <col min="25" max="25" width="12.42578125" style="93" bestFit="1" customWidth="1"/>
    <col min="26" max="26" width="34.42578125" style="93" customWidth="1"/>
    <col min="27" max="27" width="11.5703125" style="93" bestFit="1" customWidth="1"/>
    <col min="28" max="28" width="12.42578125" style="93" bestFit="1" customWidth="1"/>
    <col min="29" max="29" width="9.28515625" style="93" bestFit="1" customWidth="1"/>
    <col min="30" max="30" width="28.7109375" style="93" customWidth="1"/>
    <col min="31" max="31" width="9.28515625" style="93" customWidth="1"/>
    <col min="32" max="32" width="10.85546875" style="93" customWidth="1"/>
    <col min="33" max="33" width="11.5703125" style="93" bestFit="1" customWidth="1"/>
    <col min="34" max="34" width="31" style="93" customWidth="1"/>
    <col min="35" max="35" width="9.28515625" style="93" bestFit="1" customWidth="1"/>
    <col min="36" max="36" width="11.140625" style="93" bestFit="1" customWidth="1"/>
    <col min="37" max="37" width="12.42578125" style="93" bestFit="1" customWidth="1"/>
    <col min="38" max="38" width="29.140625" style="93" customWidth="1"/>
    <col min="39" max="40" width="12.42578125" style="93" bestFit="1" customWidth="1"/>
    <col min="41" max="41" width="9.28515625" style="93" bestFit="1" customWidth="1"/>
    <col min="42" max="42" width="26.7109375" style="93" customWidth="1"/>
    <col min="43" max="43" width="12.85546875" style="93" customWidth="1"/>
    <col min="44" max="44" width="12.42578125" style="93" customWidth="1"/>
    <col min="45" max="45" width="22.42578125" style="93" bestFit="1" customWidth="1"/>
    <col min="46" max="46" width="22.5703125" style="93" bestFit="1" customWidth="1"/>
    <col min="47" max="48" width="9.140625" style="93"/>
  </cols>
  <sheetData>
    <row r="1" spans="2:9" x14ac:dyDescent="0.25">
      <c r="B1" s="424" t="s">
        <v>670</v>
      </c>
      <c r="I1" s="230" t="s">
        <v>876</v>
      </c>
    </row>
    <row r="2" spans="2:9" x14ac:dyDescent="0.25">
      <c r="B2" s="424"/>
    </row>
    <row r="3" spans="2:9" ht="27" customHeight="1" x14ac:dyDescent="0.25">
      <c r="B3" s="424" t="s">
        <v>463</v>
      </c>
      <c r="D3" s="807">
        <v>2017</v>
      </c>
      <c r="E3" s="807"/>
      <c r="F3" s="807">
        <v>2018</v>
      </c>
      <c r="G3" s="807"/>
      <c r="I3" s="318" t="s">
        <v>668</v>
      </c>
    </row>
    <row r="4" spans="2:9" ht="27" customHeight="1" x14ac:dyDescent="0.25">
      <c r="B4" s="424"/>
      <c r="D4" s="726" t="s">
        <v>665</v>
      </c>
      <c r="E4" s="726" t="s">
        <v>666</v>
      </c>
      <c r="F4" s="726" t="s">
        <v>667</v>
      </c>
      <c r="G4" s="726" t="s">
        <v>666</v>
      </c>
      <c r="H4" s="788"/>
      <c r="I4" s="582" t="s">
        <v>669</v>
      </c>
    </row>
    <row r="5" spans="2:9" x14ac:dyDescent="0.25">
      <c r="B5" s="424"/>
      <c r="C5" s="577" t="s">
        <v>115</v>
      </c>
      <c r="D5" s="583">
        <f>$AP$104</f>
        <v>1121500</v>
      </c>
      <c r="E5" s="574">
        <f>$AR$104</f>
        <v>17.91848407867197</v>
      </c>
      <c r="F5" s="583">
        <f>$AS$104</f>
        <v>1141400</v>
      </c>
      <c r="G5" s="574">
        <f>$AU$104</f>
        <v>18.265030164343663</v>
      </c>
      <c r="H5" s="788"/>
      <c r="I5" s="579">
        <f>(F5-D5)/D5</f>
        <v>1.7744092732946946E-2</v>
      </c>
    </row>
    <row r="6" spans="2:9" ht="25.5" x14ac:dyDescent="0.25">
      <c r="B6" s="424"/>
      <c r="C6" s="577" t="s">
        <v>117</v>
      </c>
      <c r="D6" s="583">
        <f>$AP$188</f>
        <v>179200</v>
      </c>
      <c r="E6" s="574">
        <f>$AR$188</f>
        <v>2.863122912971928</v>
      </c>
      <c r="F6" s="583">
        <f>$AS$188</f>
        <v>172100</v>
      </c>
      <c r="G6" s="574">
        <f>$AU$188</f>
        <v>2.7539965755068732</v>
      </c>
      <c r="H6" s="788"/>
      <c r="I6" s="579">
        <f t="shared" ref="I6:I11" si="0">(F6-D6)/D6</f>
        <v>-3.9620535714285712E-2</v>
      </c>
    </row>
    <row r="7" spans="2:9" x14ac:dyDescent="0.25">
      <c r="B7" s="424"/>
      <c r="C7" s="577" t="s">
        <v>122</v>
      </c>
      <c r="D7" s="580">
        <f>$AP$274</f>
        <v>1083500</v>
      </c>
      <c r="E7" s="581">
        <f>$AR$274</f>
        <v>17.3113486395373</v>
      </c>
      <c r="F7" s="580">
        <f>$AS$274</f>
        <v>1059200</v>
      </c>
      <c r="G7" s="581">
        <f>$AU$274</f>
        <v>16.94964074826775</v>
      </c>
      <c r="H7" s="788"/>
      <c r="I7" s="584">
        <f t="shared" si="0"/>
        <v>-2.2427318874019383E-2</v>
      </c>
    </row>
    <row r="8" spans="2:9" x14ac:dyDescent="0.25">
      <c r="B8" s="424"/>
      <c r="C8" s="577" t="s">
        <v>123</v>
      </c>
      <c r="D8" s="580">
        <f>$AP$360</f>
        <v>760200</v>
      </c>
      <c r="E8" s="581">
        <f>$AR$360</f>
        <v>12.1459042323731</v>
      </c>
      <c r="F8" s="580">
        <f>$AS$360</f>
        <v>726200</v>
      </c>
      <c r="G8" s="581">
        <f>$AU$360</f>
        <v>11.62087340577043</v>
      </c>
      <c r="H8" s="788"/>
      <c r="I8" s="579">
        <f t="shared" si="0"/>
        <v>-4.4725072349381743E-2</v>
      </c>
    </row>
    <row r="9" spans="2:9" x14ac:dyDescent="0.25">
      <c r="B9" s="424"/>
      <c r="C9" s="577" t="s">
        <v>124</v>
      </c>
      <c r="D9" s="580">
        <f>$AP$443</f>
        <v>1968100</v>
      </c>
      <c r="E9" s="581">
        <f>$AR$443</f>
        <v>31.444822572656538</v>
      </c>
      <c r="F9" s="580">
        <f>$AS$443</f>
        <v>2048000</v>
      </c>
      <c r="G9" s="581">
        <f>$AU$443</f>
        <v>32.772719271575106</v>
      </c>
      <c r="H9" s="788"/>
      <c r="I9" s="579">
        <f t="shared" si="0"/>
        <v>4.0597530613281849E-2</v>
      </c>
    </row>
    <row r="10" spans="2:9" ht="25.5" x14ac:dyDescent="0.25">
      <c r="B10" s="424"/>
      <c r="C10" s="577" t="s">
        <v>125</v>
      </c>
      <c r="D10" s="580">
        <f>$AP$527</f>
        <v>547100</v>
      </c>
      <c r="E10" s="581">
        <f>$AR$527</f>
        <v>8.7411525986994523</v>
      </c>
      <c r="F10" s="580">
        <f>$AS$527</f>
        <v>503800</v>
      </c>
      <c r="G10" s="581">
        <f>$AU$527</f>
        <v>8.0619609223728208</v>
      </c>
      <c r="H10" s="788"/>
      <c r="I10" s="579">
        <f t="shared" si="0"/>
        <v>-7.9144580515445068E-2</v>
      </c>
    </row>
    <row r="11" spans="2:9" ht="25.5" x14ac:dyDescent="0.25">
      <c r="B11" s="424"/>
      <c r="C11" s="577" t="s">
        <v>128</v>
      </c>
      <c r="D11" s="580">
        <f>$AP$614</f>
        <v>596700</v>
      </c>
      <c r="E11" s="581">
        <f>$AR$614</f>
        <v>9.5336241192541813</v>
      </c>
      <c r="F11" s="580">
        <f>$AS$614</f>
        <v>589300</v>
      </c>
      <c r="G11" s="581">
        <f>$AU$614</f>
        <v>9.5</v>
      </c>
      <c r="H11" s="788"/>
      <c r="I11" s="579">
        <f t="shared" si="0"/>
        <v>-1.240154181330652E-2</v>
      </c>
    </row>
    <row r="12" spans="2:9" x14ac:dyDescent="0.25">
      <c r="B12" s="424"/>
      <c r="C12" s="223"/>
    </row>
    <row r="13" spans="2:9" x14ac:dyDescent="0.25">
      <c r="B13" s="424"/>
      <c r="C13" s="223"/>
    </row>
    <row r="14" spans="2:9" x14ac:dyDescent="0.25">
      <c r="B14" s="424" t="s">
        <v>113</v>
      </c>
      <c r="C14" s="223"/>
    </row>
    <row r="15" spans="2:9" ht="48" customHeight="1" x14ac:dyDescent="0.25">
      <c r="B15" s="424"/>
      <c r="C15" s="426"/>
      <c r="D15" s="832">
        <v>2017</v>
      </c>
      <c r="E15" s="833"/>
      <c r="F15" s="832">
        <v>2018</v>
      </c>
      <c r="G15" s="833"/>
      <c r="I15" s="578" t="s">
        <v>411</v>
      </c>
    </row>
    <row r="16" spans="2:9" ht="48" customHeight="1" x14ac:dyDescent="0.25">
      <c r="B16" s="424"/>
      <c r="C16" s="426"/>
      <c r="D16" s="726" t="s">
        <v>665</v>
      </c>
      <c r="E16" s="726" t="s">
        <v>666</v>
      </c>
      <c r="F16" s="726" t="s">
        <v>667</v>
      </c>
      <c r="G16" s="726" t="s">
        <v>666</v>
      </c>
      <c r="H16" s="788"/>
      <c r="I16" s="578" t="s">
        <v>669</v>
      </c>
    </row>
    <row r="17" spans="2:44" x14ac:dyDescent="0.25">
      <c r="B17" s="424"/>
      <c r="C17" s="390" t="s">
        <v>115</v>
      </c>
      <c r="D17" s="580">
        <f>$AP$106</f>
        <v>6980400</v>
      </c>
      <c r="E17" s="581">
        <f>$AR$106</f>
        <v>17</v>
      </c>
      <c r="F17" s="580">
        <f>$AS$106</f>
        <v>6996200</v>
      </c>
      <c r="G17" s="581">
        <f>$AU$106</f>
        <v>17</v>
      </c>
      <c r="H17" s="788"/>
      <c r="I17" s="579">
        <f>(F17-D17)/D17</f>
        <v>2.2634806028307831E-3</v>
      </c>
    </row>
    <row r="18" spans="2:44" ht="25.5" x14ac:dyDescent="0.25">
      <c r="B18" s="424"/>
      <c r="C18" s="390" t="s">
        <v>117</v>
      </c>
      <c r="D18" s="580">
        <f>$AP$190</f>
        <v>1296200</v>
      </c>
      <c r="E18" s="581">
        <f>$AR$190</f>
        <v>3.2</v>
      </c>
      <c r="F18" s="580">
        <f>$AS$190</f>
        <v>1213800</v>
      </c>
      <c r="G18" s="581">
        <f>$AU$190</f>
        <v>3</v>
      </c>
      <c r="H18" s="788"/>
      <c r="I18" s="579">
        <f t="shared" ref="I18:I23" si="1">(F18-D18)/D18</f>
        <v>-6.3570436661009103E-2</v>
      </c>
    </row>
    <row r="19" spans="2:44" x14ac:dyDescent="0.25">
      <c r="B19" s="424"/>
      <c r="C19" s="390" t="s">
        <v>122</v>
      </c>
      <c r="D19" s="580">
        <f>$AP$276</f>
        <v>6565500</v>
      </c>
      <c r="E19" s="581">
        <f>$AR$276</f>
        <v>16</v>
      </c>
      <c r="F19" s="580">
        <f>$AS$276</f>
        <v>6484900</v>
      </c>
      <c r="G19" s="581">
        <f>$AU$276</f>
        <v>15.8</v>
      </c>
      <c r="H19" s="788"/>
      <c r="I19" s="579">
        <f t="shared" si="1"/>
        <v>-1.2276292742365394E-2</v>
      </c>
    </row>
    <row r="20" spans="2:44" ht="20.25" customHeight="1" x14ac:dyDescent="0.25">
      <c r="B20" s="424"/>
      <c r="C20" s="390" t="s">
        <v>123</v>
      </c>
      <c r="D20" s="580">
        <f>$AP$362</f>
        <v>4389500</v>
      </c>
      <c r="E20" s="581">
        <f>$AR$362</f>
        <v>10.7</v>
      </c>
      <c r="F20" s="580">
        <f>$AS$362</f>
        <v>4277300</v>
      </c>
      <c r="G20" s="581">
        <f>$AU$362</f>
        <v>10.4</v>
      </c>
      <c r="H20" s="788"/>
      <c r="I20" s="579">
        <f t="shared" si="1"/>
        <v>-2.5560997835744389E-2</v>
      </c>
    </row>
    <row r="21" spans="2:44" ht="20.25" customHeight="1" x14ac:dyDescent="0.25">
      <c r="B21" s="424"/>
      <c r="C21" s="390" t="s">
        <v>124</v>
      </c>
      <c r="D21" s="580">
        <f>$AP$445</f>
        <v>15741900</v>
      </c>
      <c r="E21" s="581">
        <f>$AR$445</f>
        <v>38.4</v>
      </c>
      <c r="F21" s="580">
        <f>$AS$445</f>
        <v>16104400</v>
      </c>
      <c r="G21" s="581">
        <f>$AU$445</f>
        <v>39.200000000000003</v>
      </c>
      <c r="H21" s="788"/>
      <c r="I21" s="579">
        <f t="shared" si="1"/>
        <v>2.3027715841162758E-2</v>
      </c>
    </row>
    <row r="22" spans="2:44" ht="34.5" customHeight="1" x14ac:dyDescent="0.25">
      <c r="B22" s="424"/>
      <c r="C22" s="390" t="s">
        <v>125</v>
      </c>
      <c r="D22" s="580">
        <f>$AP$529</f>
        <v>2792400</v>
      </c>
      <c r="E22" s="581">
        <f>$AR$529</f>
        <v>6.8</v>
      </c>
      <c r="F22" s="580">
        <f>$AS$529</f>
        <v>2770600</v>
      </c>
      <c r="G22" s="581">
        <f>$AU$529</f>
        <v>6.7</v>
      </c>
      <c r="H22" s="788"/>
      <c r="I22" s="579">
        <f t="shared" si="1"/>
        <v>-7.8069044549491477E-3</v>
      </c>
    </row>
    <row r="23" spans="2:44" ht="21.75" customHeight="1" x14ac:dyDescent="0.25">
      <c r="B23" s="424"/>
      <c r="C23" s="390" t="s">
        <v>128</v>
      </c>
      <c r="D23" s="580">
        <f>$AP$616</f>
        <v>3280000</v>
      </c>
      <c r="E23" s="581">
        <f>$AR$616</f>
        <v>8</v>
      </c>
      <c r="F23" s="580">
        <f>$AS$616</f>
        <v>3287800</v>
      </c>
      <c r="G23" s="581">
        <f>$AU$616</f>
        <v>8</v>
      </c>
      <c r="H23" s="788"/>
      <c r="I23" s="579">
        <f t="shared" si="1"/>
        <v>2.3780487804878048E-3</v>
      </c>
    </row>
    <row r="24" spans="2:44" ht="21.75" customHeight="1" thickBot="1" x14ac:dyDescent="0.3">
      <c r="B24" s="424"/>
      <c r="C24" s="789"/>
      <c r="D24" s="790"/>
      <c r="E24" s="790"/>
      <c r="G24" s="791"/>
    </row>
    <row r="25" spans="2:44" ht="21.75" customHeight="1" x14ac:dyDescent="0.25">
      <c r="B25" s="424"/>
      <c r="C25" s="789"/>
      <c r="D25" s="790"/>
      <c r="E25" s="790"/>
      <c r="G25" s="791"/>
      <c r="J25" s="837" t="s">
        <v>499</v>
      </c>
      <c r="K25" s="838"/>
      <c r="L25" s="839"/>
      <c r="N25" s="837" t="s">
        <v>453</v>
      </c>
      <c r="O25" s="838"/>
      <c r="P25" s="839"/>
      <c r="R25" s="834" t="s">
        <v>455</v>
      </c>
      <c r="S25" s="835"/>
      <c r="T25" s="836"/>
      <c r="V25" s="834" t="s">
        <v>454</v>
      </c>
      <c r="W25" s="835"/>
      <c r="X25" s="836"/>
      <c r="Z25" s="834" t="s">
        <v>74</v>
      </c>
      <c r="AA25" s="835"/>
      <c r="AB25" s="836"/>
      <c r="AD25" s="834" t="s">
        <v>501</v>
      </c>
      <c r="AE25" s="835"/>
      <c r="AF25" s="836"/>
      <c r="AH25" s="834" t="s">
        <v>500</v>
      </c>
      <c r="AI25" s="835"/>
      <c r="AJ25" s="836"/>
      <c r="AL25" s="834" t="s">
        <v>77</v>
      </c>
      <c r="AM25" s="835"/>
      <c r="AN25" s="836"/>
      <c r="AP25" s="834" t="s">
        <v>78</v>
      </c>
      <c r="AQ25" s="835"/>
      <c r="AR25" s="836"/>
    </row>
    <row r="26" spans="2:44" ht="61.5" customHeight="1" x14ac:dyDescent="0.25">
      <c r="B26" s="424" t="s">
        <v>448</v>
      </c>
      <c r="C26" s="426"/>
      <c r="D26" s="232">
        <v>2017</v>
      </c>
      <c r="E26" s="232">
        <v>2018</v>
      </c>
      <c r="F26" s="35"/>
      <c r="J26" s="296"/>
      <c r="K26" s="296">
        <v>2017</v>
      </c>
      <c r="L26" s="296">
        <v>2018</v>
      </c>
      <c r="N26" s="296"/>
      <c r="O26" s="296">
        <v>2017</v>
      </c>
      <c r="P26" s="296">
        <v>2018</v>
      </c>
      <c r="R26" s="135"/>
      <c r="S26" s="135">
        <v>2017</v>
      </c>
      <c r="T26" s="135">
        <v>2018</v>
      </c>
      <c r="V26" s="135"/>
      <c r="W26" s="135">
        <v>2017</v>
      </c>
      <c r="X26" s="135">
        <v>2018</v>
      </c>
      <c r="Z26" s="135"/>
      <c r="AA26" s="135">
        <v>2017</v>
      </c>
      <c r="AB26" s="135">
        <v>2018</v>
      </c>
      <c r="AD26" s="135"/>
      <c r="AE26" s="135">
        <v>2017</v>
      </c>
      <c r="AF26" s="135">
        <v>2018</v>
      </c>
      <c r="AH26" s="135"/>
      <c r="AI26" s="135">
        <v>2017</v>
      </c>
      <c r="AJ26" s="135">
        <v>2018</v>
      </c>
      <c r="AL26" s="135"/>
      <c r="AM26" s="135">
        <v>2017</v>
      </c>
      <c r="AN26" s="135">
        <v>2018</v>
      </c>
      <c r="AP26" s="135"/>
      <c r="AQ26" s="135">
        <v>2017</v>
      </c>
      <c r="AR26" s="135">
        <v>2018</v>
      </c>
    </row>
    <row r="27" spans="2:44" ht="29.25" customHeight="1" x14ac:dyDescent="0.25">
      <c r="B27" s="424"/>
      <c r="C27" s="390" t="s">
        <v>115</v>
      </c>
      <c r="D27" s="425">
        <f>$AR$116</f>
        <v>18.151280667026573</v>
      </c>
      <c r="E27" s="425">
        <f>$AU$116</f>
        <v>18.353422104661998</v>
      </c>
      <c r="J27" s="390" t="s">
        <v>115</v>
      </c>
      <c r="K27" s="427">
        <f>$AR$107</f>
        <v>15.5</v>
      </c>
      <c r="L27" s="427">
        <f>$AU$107</f>
        <v>14.8</v>
      </c>
      <c r="N27" s="390" t="s">
        <v>115</v>
      </c>
      <c r="O27" s="427">
        <f>$AR$108</f>
        <v>16.5</v>
      </c>
      <c r="P27" s="427">
        <f>$AU$108</f>
        <v>18.3</v>
      </c>
      <c r="R27" s="390" t="s">
        <v>115</v>
      </c>
      <c r="S27" s="425">
        <f>$AR$109</f>
        <v>18.3</v>
      </c>
      <c r="T27" s="425">
        <f>$AU$109</f>
        <v>19.8</v>
      </c>
      <c r="V27" s="390" t="s">
        <v>115</v>
      </c>
      <c r="W27" s="425">
        <f>$AR$110</f>
        <v>19.3</v>
      </c>
      <c r="X27" s="425">
        <f>$AU$110</f>
        <v>19.100000000000001</v>
      </c>
      <c r="Z27" s="390" t="s">
        <v>115</v>
      </c>
      <c r="AA27" s="425">
        <f>$AR$111</f>
        <v>16.399999999999999</v>
      </c>
      <c r="AB27" s="425">
        <f>$AU$111</f>
        <v>17.8</v>
      </c>
      <c r="AD27" s="390" t="s">
        <v>115</v>
      </c>
      <c r="AE27" s="425">
        <f>$AR$112</f>
        <v>19.7</v>
      </c>
      <c r="AF27" s="425">
        <f>$AU$112</f>
        <v>19.100000000000001</v>
      </c>
      <c r="AH27" s="390" t="s">
        <v>115</v>
      </c>
      <c r="AI27" s="425">
        <f>$AR$113</f>
        <v>18.8</v>
      </c>
      <c r="AJ27" s="425">
        <f>$AU$113</f>
        <v>17.899999999999999</v>
      </c>
      <c r="AL27" s="390" t="s">
        <v>115</v>
      </c>
      <c r="AM27" s="425">
        <f>$AR$114</f>
        <v>19.899999999999999</v>
      </c>
      <c r="AN27" s="425">
        <f>$AU$114</f>
        <v>18.3</v>
      </c>
      <c r="AP27" s="390" t="s">
        <v>115</v>
      </c>
      <c r="AQ27" s="425">
        <f>$AR$115</f>
        <v>18.5</v>
      </c>
      <c r="AR27" s="425">
        <f>$AU$115</f>
        <v>18.3</v>
      </c>
    </row>
    <row r="28" spans="2:44" ht="41.25" customHeight="1" x14ac:dyDescent="0.25">
      <c r="B28" s="424"/>
      <c r="C28" s="390" t="s">
        <v>117</v>
      </c>
      <c r="D28" s="425">
        <f>$AR$200</f>
        <v>2.9542318997060764</v>
      </c>
      <c r="E28" s="425">
        <f>$AU$200</f>
        <v>2.8119270191469536</v>
      </c>
      <c r="J28" s="390" t="s">
        <v>117</v>
      </c>
      <c r="K28" s="427">
        <f>$AR$191</f>
        <v>1.9</v>
      </c>
      <c r="L28" s="427">
        <f>$AU$191</f>
        <v>2.1</v>
      </c>
      <c r="N28" s="390" t="s">
        <v>117</v>
      </c>
      <c r="O28" s="427">
        <f>$AR$192</f>
        <v>2.6</v>
      </c>
      <c r="P28" s="427">
        <f>$AU$192</f>
        <v>3</v>
      </c>
      <c r="R28" s="390" t="s">
        <v>117</v>
      </c>
      <c r="S28" s="425">
        <f>$AR$193</f>
        <v>3.7</v>
      </c>
      <c r="T28" s="425">
        <f>$AU$193</f>
        <v>3.7</v>
      </c>
      <c r="V28" s="390" t="s">
        <v>117</v>
      </c>
      <c r="W28" s="425">
        <f>$AR$194</f>
        <v>2.2000000000000002</v>
      </c>
      <c r="X28" s="425">
        <f>$AU$194</f>
        <v>1.7</v>
      </c>
      <c r="Z28" s="390" t="s">
        <v>117</v>
      </c>
      <c r="AA28" s="425">
        <f>$AR$195</f>
        <v>3.2</v>
      </c>
      <c r="AB28" s="425">
        <f>$AU$195</f>
        <v>2.8</v>
      </c>
      <c r="AD28" s="390" t="s">
        <v>117</v>
      </c>
      <c r="AE28" s="425">
        <f>$AR$196</f>
        <v>2.6</v>
      </c>
      <c r="AF28" s="425">
        <f>$AU$196</f>
        <v>2.9</v>
      </c>
      <c r="AH28" s="390" t="s">
        <v>117</v>
      </c>
      <c r="AI28" s="425">
        <f>$AR$197</f>
        <v>4.4000000000000004</v>
      </c>
      <c r="AJ28" s="425">
        <f>$AU$197</f>
        <v>2.9</v>
      </c>
      <c r="AL28" s="390" t="s">
        <v>117</v>
      </c>
      <c r="AM28" s="425">
        <f>$AR$198</f>
        <v>3.1</v>
      </c>
      <c r="AN28" s="425">
        <f>$AU$198</f>
        <v>4</v>
      </c>
      <c r="AP28" s="390" t="s">
        <v>117</v>
      </c>
      <c r="AQ28" s="425">
        <f>$AR$199</f>
        <v>2.8</v>
      </c>
      <c r="AR28" s="425">
        <f>$AU$199</f>
        <v>2.8</v>
      </c>
    </row>
    <row r="29" spans="2:44" ht="36.75" customHeight="1" x14ac:dyDescent="0.25">
      <c r="B29" s="424"/>
      <c r="C29" s="390" t="s">
        <v>122</v>
      </c>
      <c r="D29" s="425">
        <f>$AR$286</f>
        <v>17.39697678603563</v>
      </c>
      <c r="E29" s="425">
        <f>$AU$286</f>
        <v>17.05792178905287</v>
      </c>
      <c r="J29" s="390" t="s">
        <v>122</v>
      </c>
      <c r="K29" s="427">
        <f>$AR$277</f>
        <v>18.600000000000001</v>
      </c>
      <c r="L29" s="427">
        <f>$AU$277</f>
        <v>19.3</v>
      </c>
      <c r="N29" s="390" t="s">
        <v>122</v>
      </c>
      <c r="O29" s="427">
        <f>$AR$278</f>
        <v>16.100000000000001</v>
      </c>
      <c r="P29" s="427">
        <f>$AU$278</f>
        <v>14.9</v>
      </c>
      <c r="R29" s="390" t="s">
        <v>122</v>
      </c>
      <c r="S29" s="425">
        <f>$AR$279</f>
        <v>17.2</v>
      </c>
      <c r="T29" s="425">
        <f>$AU$279</f>
        <v>16</v>
      </c>
      <c r="V29" s="390" t="s">
        <v>122</v>
      </c>
      <c r="W29" s="425">
        <f>$AR$280</f>
        <v>16.3</v>
      </c>
      <c r="X29" s="425">
        <f>$AU$280</f>
        <v>16.7</v>
      </c>
      <c r="Z29" s="390" t="s">
        <v>122</v>
      </c>
      <c r="AA29" s="425">
        <f>$AR$281</f>
        <v>19.899999999999999</v>
      </c>
      <c r="AB29" s="425">
        <f>$AU$281</f>
        <v>19.100000000000001</v>
      </c>
      <c r="AD29" s="390" t="s">
        <v>122</v>
      </c>
      <c r="AE29" s="425">
        <f>$AR$282</f>
        <v>15.6</v>
      </c>
      <c r="AF29" s="425">
        <f>$AU$282</f>
        <v>15</v>
      </c>
      <c r="AH29" s="390" t="s">
        <v>122</v>
      </c>
      <c r="AI29" s="425">
        <f>$AR$283</f>
        <v>18.3</v>
      </c>
      <c r="AJ29" s="425">
        <f>$AU$283</f>
        <v>18.600000000000001</v>
      </c>
      <c r="AL29" s="390" t="s">
        <v>122</v>
      </c>
      <c r="AM29" s="425">
        <f>$AR$284</f>
        <v>18.3</v>
      </c>
      <c r="AN29" s="425">
        <f>$AU$284</f>
        <v>16.899999999999999</v>
      </c>
      <c r="AP29" s="390" t="s">
        <v>122</v>
      </c>
      <c r="AQ29" s="425">
        <f>$AR$285</f>
        <v>18.100000000000001</v>
      </c>
      <c r="AR29" s="425">
        <f>$AU$285</f>
        <v>18.600000000000001</v>
      </c>
    </row>
    <row r="30" spans="2:44" ht="29.25" customHeight="1" x14ac:dyDescent="0.25">
      <c r="B30" s="424"/>
      <c r="C30" s="390" t="s">
        <v>123</v>
      </c>
      <c r="D30" s="425">
        <f>$AR$372</f>
        <v>12.101853518085298</v>
      </c>
      <c r="E30" s="425">
        <f>$AU$372</f>
        <v>11.654994138687668</v>
      </c>
      <c r="J30" s="390" t="s">
        <v>123</v>
      </c>
      <c r="K30" s="427">
        <f>$AR$363</f>
        <v>12.6</v>
      </c>
      <c r="L30" s="427">
        <f>$AU$363</f>
        <v>13.2</v>
      </c>
      <c r="N30" s="390" t="s">
        <v>123</v>
      </c>
      <c r="O30" s="427">
        <f>$AR$364</f>
        <v>10.1</v>
      </c>
      <c r="P30" s="427">
        <f>$AU$364</f>
        <v>9.4</v>
      </c>
      <c r="R30" s="390" t="s">
        <v>123</v>
      </c>
      <c r="S30" s="425">
        <f>$AR$365</f>
        <v>12.7</v>
      </c>
      <c r="T30" s="425">
        <f>$AU$365</f>
        <v>12.4</v>
      </c>
      <c r="V30" s="390" t="s">
        <v>123</v>
      </c>
      <c r="W30" s="425">
        <f>$AR$366</f>
        <v>11.2</v>
      </c>
      <c r="X30" s="425">
        <f>$AU$366</f>
        <v>11.3</v>
      </c>
      <c r="Z30" s="390" t="s">
        <v>123</v>
      </c>
      <c r="AA30" s="425">
        <f>$AR$367</f>
        <v>15</v>
      </c>
      <c r="AB30" s="425">
        <f>$AU$367</f>
        <v>14.1</v>
      </c>
      <c r="AD30" s="390" t="s">
        <v>123</v>
      </c>
      <c r="AE30" s="425">
        <f>$AR$368</f>
        <v>13</v>
      </c>
      <c r="AF30" s="425">
        <f>$AU$368</f>
        <v>10.8</v>
      </c>
      <c r="AH30" s="390" t="s">
        <v>123</v>
      </c>
      <c r="AI30" s="425">
        <f>$AR$369</f>
        <v>12.6</v>
      </c>
      <c r="AJ30" s="425">
        <f>$AU$369</f>
        <v>11.2</v>
      </c>
      <c r="AL30" s="390" t="s">
        <v>123</v>
      </c>
      <c r="AM30" s="425">
        <f>$AR$370</f>
        <v>12</v>
      </c>
      <c r="AN30" s="425">
        <f>$AU$370</f>
        <v>10.7</v>
      </c>
      <c r="AP30" s="390" t="s">
        <v>123</v>
      </c>
      <c r="AQ30" s="425">
        <f>$AR$371</f>
        <v>7.4</v>
      </c>
      <c r="AR30" s="425">
        <f>$AU$371</f>
        <v>9.6999999999999993</v>
      </c>
    </row>
    <row r="31" spans="2:44" ht="26.25" customHeight="1" x14ac:dyDescent="0.25">
      <c r="B31" s="424"/>
      <c r="C31" s="390" t="s">
        <v>124</v>
      </c>
      <c r="D31" s="425">
        <f>$AR$455</f>
        <v>31.367344490432487</v>
      </c>
      <c r="E31" s="425">
        <f>$AU$455</f>
        <v>32.769244642159364</v>
      </c>
      <c r="J31" s="390" t="s">
        <v>124</v>
      </c>
      <c r="K31" s="427">
        <f>$AR$446</f>
        <v>24.5</v>
      </c>
      <c r="L31" s="427">
        <f>$AU$446</f>
        <v>24.5</v>
      </c>
      <c r="N31" s="390" t="s">
        <v>124</v>
      </c>
      <c r="O31" s="427">
        <f>$AR$447</f>
        <v>38</v>
      </c>
      <c r="P31" s="427">
        <f>$AU$447</f>
        <v>38.200000000000003</v>
      </c>
      <c r="R31" s="390" t="s">
        <v>124</v>
      </c>
      <c r="S31" s="425">
        <f>$AR$448</f>
        <v>31.6</v>
      </c>
      <c r="T31" s="425">
        <f>$AU$448</f>
        <v>33.4</v>
      </c>
      <c r="V31" s="390" t="s">
        <v>124</v>
      </c>
      <c r="W31" s="425">
        <f>$AR$449</f>
        <v>31.8</v>
      </c>
      <c r="X31" s="425">
        <f>$AU$449</f>
        <v>33.799999999999997</v>
      </c>
      <c r="Z31" s="390" t="s">
        <v>124</v>
      </c>
      <c r="AA31" s="425">
        <f>$AR$450</f>
        <v>27.2</v>
      </c>
      <c r="AB31" s="425">
        <f>$AU$450</f>
        <v>28</v>
      </c>
      <c r="AD31" s="390" t="s">
        <v>124</v>
      </c>
      <c r="AE31" s="425">
        <f>$AR$451</f>
        <v>33.200000000000003</v>
      </c>
      <c r="AF31" s="425">
        <f>$AU$451</f>
        <v>34.5</v>
      </c>
      <c r="AH31" s="390" t="s">
        <v>124</v>
      </c>
      <c r="AI31" s="425">
        <f>$AR$452</f>
        <v>30.6</v>
      </c>
      <c r="AJ31" s="425">
        <f>$AU$452</f>
        <v>33.4</v>
      </c>
      <c r="AL31" s="390" t="s">
        <v>124</v>
      </c>
      <c r="AM31" s="425">
        <f>$AR$453</f>
        <v>32.5</v>
      </c>
      <c r="AN31" s="425">
        <f>$AU$453</f>
        <v>35.200000000000003</v>
      </c>
      <c r="AP31" s="390" t="s">
        <v>124</v>
      </c>
      <c r="AQ31" s="425">
        <f>$AR$454</f>
        <v>36.5</v>
      </c>
      <c r="AR31" s="425">
        <f>$AU$454</f>
        <v>36.299999999999997</v>
      </c>
    </row>
    <row r="32" spans="2:44" ht="45" customHeight="1" x14ac:dyDescent="0.25">
      <c r="B32" s="424"/>
      <c r="C32" s="390" t="s">
        <v>125</v>
      </c>
      <c r="D32" s="425">
        <f>$AR$539</f>
        <v>8.6332553536080621</v>
      </c>
      <c r="E32" s="425">
        <f>$AU$539</f>
        <v>8.1261835342210471</v>
      </c>
      <c r="J32" s="390" t="s">
        <v>125</v>
      </c>
      <c r="K32" s="427">
        <f>$AR$530</f>
        <v>11.4</v>
      </c>
      <c r="L32" s="427">
        <f>$AU$530</f>
        <v>10.5</v>
      </c>
      <c r="N32" s="390" t="s">
        <v>125</v>
      </c>
      <c r="O32" s="427">
        <f>$AR$531</f>
        <v>8.3000000000000007</v>
      </c>
      <c r="P32" s="427">
        <f>$AU$531</f>
        <v>7.1</v>
      </c>
      <c r="R32" s="390" t="s">
        <v>125</v>
      </c>
      <c r="S32" s="425">
        <f>$AR$532</f>
        <v>7.8</v>
      </c>
      <c r="T32" s="425">
        <f>$AU$532</f>
        <v>7</v>
      </c>
      <c r="V32" s="390" t="s">
        <v>125</v>
      </c>
      <c r="W32" s="425">
        <f>$AR$533</f>
        <v>9</v>
      </c>
      <c r="X32" s="425">
        <f>$AU$533</f>
        <v>8.1</v>
      </c>
      <c r="Z32" s="390" t="s">
        <v>125</v>
      </c>
      <c r="AA32" s="425">
        <f>$AR$534</f>
        <v>10.1</v>
      </c>
      <c r="AB32" s="425">
        <f>$AU$534</f>
        <v>10.1</v>
      </c>
      <c r="AD32" s="390" t="s">
        <v>125</v>
      </c>
      <c r="AE32" s="425">
        <f>$AR$535</f>
        <v>7.8</v>
      </c>
      <c r="AF32" s="425">
        <f>$AU$535</f>
        <v>7.7</v>
      </c>
      <c r="AH32" s="390" t="s">
        <v>125</v>
      </c>
      <c r="AI32" s="425">
        <f>$AR$536</f>
        <v>8.3000000000000007</v>
      </c>
      <c r="AJ32" s="425">
        <f>$AU$536</f>
        <v>8.1</v>
      </c>
      <c r="AL32" s="390" t="s">
        <v>125</v>
      </c>
      <c r="AM32" s="425">
        <f>$AR$537</f>
        <v>6.8</v>
      </c>
      <c r="AN32" s="425">
        <f>$AU$537</f>
        <v>7.7</v>
      </c>
      <c r="AP32" s="390" t="s">
        <v>125</v>
      </c>
      <c r="AQ32" s="425">
        <f>$AR$538</f>
        <v>7</v>
      </c>
      <c r="AR32" s="425">
        <f>$AU$538</f>
        <v>7</v>
      </c>
    </row>
    <row r="33" spans="1:48" ht="46.5" customHeight="1" x14ac:dyDescent="0.25">
      <c r="B33" s="424"/>
      <c r="C33" s="390" t="s">
        <v>128</v>
      </c>
      <c r="D33" s="425">
        <f>$AR$626</f>
        <v>9.3905584548017522</v>
      </c>
      <c r="E33" s="425">
        <f>$AU$626</f>
        <v>9.2278096726682488</v>
      </c>
      <c r="J33" s="390" t="s">
        <v>128</v>
      </c>
      <c r="K33" s="427">
        <f>$AR$617</f>
        <v>15.6</v>
      </c>
      <c r="L33" s="427">
        <f>$AU$617</f>
        <v>15.7</v>
      </c>
      <c r="N33" s="390" t="s">
        <v>128</v>
      </c>
      <c r="O33" s="427">
        <f>$AR$618</f>
        <v>8.4</v>
      </c>
      <c r="P33" s="427">
        <f>$AU$618</f>
        <v>9</v>
      </c>
      <c r="R33" s="390" t="s">
        <v>128</v>
      </c>
      <c r="S33" s="425">
        <f>$AR$619</f>
        <v>8.6</v>
      </c>
      <c r="T33" s="425">
        <f>$AU$619</f>
        <v>7.8</v>
      </c>
      <c r="V33" s="390" t="s">
        <v>128</v>
      </c>
      <c r="W33" s="425">
        <f>$AR$620</f>
        <v>10.3</v>
      </c>
      <c r="X33" s="425">
        <f>$AU$620</f>
        <v>9.3000000000000007</v>
      </c>
      <c r="Z33" s="390" t="s">
        <v>128</v>
      </c>
      <c r="AA33" s="425">
        <f>$AR$621</f>
        <v>8.1</v>
      </c>
      <c r="AB33" s="425">
        <f>$AU$621</f>
        <v>8.1</v>
      </c>
      <c r="AD33" s="390" t="s">
        <v>128</v>
      </c>
      <c r="AE33" s="425">
        <f>$AR$622</f>
        <v>8.1999999999999993</v>
      </c>
      <c r="AF33" s="425">
        <f>$AU$622</f>
        <v>9.9</v>
      </c>
      <c r="AH33" s="390" t="s">
        <v>128</v>
      </c>
      <c r="AI33" s="425">
        <f>$AR$623</f>
        <v>7</v>
      </c>
      <c r="AJ33" s="425">
        <f>$AU$623</f>
        <v>7.9</v>
      </c>
      <c r="AL33" s="390" t="s">
        <v>128</v>
      </c>
      <c r="AM33" s="425">
        <f>$AR$624</f>
        <v>7.4</v>
      </c>
      <c r="AN33" s="425">
        <f>$AU$624</f>
        <v>7.1</v>
      </c>
      <c r="AP33" s="390" t="s">
        <v>128</v>
      </c>
      <c r="AQ33" s="425">
        <f>$AR$625</f>
        <v>9.6</v>
      </c>
      <c r="AR33" s="425">
        <f>$AU$625</f>
        <v>7.2</v>
      </c>
    </row>
    <row r="34" spans="1:48" ht="13.5" customHeight="1" x14ac:dyDescent="0.25">
      <c r="B34" s="424"/>
    </row>
    <row r="36" spans="1:48" s="10" customFormat="1" x14ac:dyDescent="0.25">
      <c r="B36" s="204" t="s">
        <v>115</v>
      </c>
      <c r="C36" s="727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27"/>
      <c r="AA36" s="727"/>
      <c r="AB36" s="727"/>
      <c r="AC36" s="727"/>
      <c r="AD36" s="727"/>
      <c r="AE36" s="727"/>
      <c r="AF36" s="727"/>
      <c r="AG36" s="727"/>
      <c r="AH36" s="727"/>
      <c r="AI36" s="727"/>
      <c r="AJ36" s="727"/>
      <c r="AK36" s="727"/>
      <c r="AL36" s="727"/>
      <c r="AM36" s="727"/>
      <c r="AN36" s="727"/>
      <c r="AO36" s="727"/>
      <c r="AP36" s="727"/>
      <c r="AQ36" s="727"/>
      <c r="AR36" s="727"/>
      <c r="AS36" s="727"/>
      <c r="AT36" s="727"/>
      <c r="AU36" s="727"/>
      <c r="AV36" s="727"/>
    </row>
    <row r="37" spans="1:48" s="10" customFormat="1" x14ac:dyDescent="0.25">
      <c r="B37" s="727"/>
      <c r="C37" s="727"/>
      <c r="D37" s="727"/>
      <c r="E37" s="727"/>
      <c r="F37" s="727"/>
      <c r="G37" s="727"/>
      <c r="H37" s="727"/>
      <c r="I37" s="727"/>
      <c r="J37" s="727"/>
      <c r="K37" s="727"/>
      <c r="L37" s="727"/>
      <c r="M37" s="727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27"/>
      <c r="AA37" s="727"/>
      <c r="AB37" s="727"/>
      <c r="AC37" s="727"/>
      <c r="AD37" s="727"/>
      <c r="AE37" s="727"/>
      <c r="AF37" s="727"/>
      <c r="AG37" s="727"/>
      <c r="AH37" s="727"/>
      <c r="AI37" s="727"/>
      <c r="AJ37" s="727"/>
      <c r="AK37" s="727"/>
      <c r="AL37" s="727"/>
      <c r="AM37" s="727"/>
      <c r="AN37" s="727"/>
      <c r="AO37" s="727"/>
      <c r="AP37" s="727"/>
      <c r="AQ37" s="727"/>
      <c r="AR37" s="727"/>
      <c r="AS37" s="727"/>
      <c r="AT37" s="727"/>
      <c r="AU37" s="727"/>
      <c r="AV37" s="727"/>
    </row>
    <row r="38" spans="1:48" s="430" customFormat="1" ht="21.95" customHeight="1" x14ac:dyDescent="0.2">
      <c r="B38" s="428" t="s">
        <v>92</v>
      </c>
      <c r="C38" s="840" t="s">
        <v>95</v>
      </c>
      <c r="D38" s="841"/>
      <c r="E38" s="841"/>
      <c r="F38" s="840" t="s">
        <v>96</v>
      </c>
      <c r="G38" s="841"/>
      <c r="H38" s="841"/>
      <c r="I38" s="840" t="s">
        <v>97</v>
      </c>
      <c r="J38" s="841"/>
      <c r="K38" s="841"/>
      <c r="L38" s="840" t="s">
        <v>98</v>
      </c>
      <c r="M38" s="841"/>
      <c r="N38" s="841"/>
      <c r="O38" s="840" t="s">
        <v>99</v>
      </c>
      <c r="P38" s="841"/>
      <c r="Q38" s="841"/>
      <c r="R38" s="840" t="s">
        <v>100</v>
      </c>
      <c r="S38" s="841"/>
      <c r="T38" s="841"/>
      <c r="U38" s="840" t="s">
        <v>101</v>
      </c>
      <c r="V38" s="841"/>
      <c r="W38" s="841"/>
      <c r="X38" s="840" t="s">
        <v>102</v>
      </c>
      <c r="Y38" s="841"/>
      <c r="Z38" s="841"/>
      <c r="AA38" s="840" t="s">
        <v>103</v>
      </c>
      <c r="AB38" s="841"/>
      <c r="AC38" s="841"/>
      <c r="AD38" s="840" t="s">
        <v>104</v>
      </c>
      <c r="AE38" s="841"/>
      <c r="AF38" s="841"/>
      <c r="AG38" s="840" t="s">
        <v>105</v>
      </c>
      <c r="AH38" s="841"/>
      <c r="AI38" s="841"/>
      <c r="AJ38" s="840" t="s">
        <v>106</v>
      </c>
      <c r="AK38" s="841"/>
      <c r="AL38" s="841"/>
      <c r="AM38" s="840" t="s">
        <v>107</v>
      </c>
      <c r="AN38" s="841"/>
      <c r="AO38" s="841"/>
      <c r="AP38" s="840" t="s">
        <v>108</v>
      </c>
      <c r="AQ38" s="841"/>
      <c r="AR38" s="841"/>
      <c r="AS38" s="840" t="s">
        <v>662</v>
      </c>
      <c r="AT38" s="841"/>
      <c r="AU38" s="841"/>
      <c r="AV38" s="727"/>
    </row>
    <row r="39" spans="1:48" s="430" customFormat="1" ht="26.1" customHeight="1" x14ac:dyDescent="0.2">
      <c r="B39" s="727"/>
      <c r="C39" s="429" t="s">
        <v>109</v>
      </c>
      <c r="D39" s="429" t="s">
        <v>110</v>
      </c>
      <c r="E39" s="429" t="s">
        <v>111</v>
      </c>
      <c r="F39" s="429" t="s">
        <v>109</v>
      </c>
      <c r="G39" s="429" t="s">
        <v>110</v>
      </c>
      <c r="H39" s="429" t="s">
        <v>111</v>
      </c>
      <c r="I39" s="429" t="s">
        <v>109</v>
      </c>
      <c r="J39" s="429" t="s">
        <v>110</v>
      </c>
      <c r="K39" s="429" t="s">
        <v>111</v>
      </c>
      <c r="L39" s="429" t="s">
        <v>109</v>
      </c>
      <c r="M39" s="429" t="s">
        <v>110</v>
      </c>
      <c r="N39" s="429" t="s">
        <v>111</v>
      </c>
      <c r="O39" s="429" t="s">
        <v>109</v>
      </c>
      <c r="P39" s="429" t="s">
        <v>110</v>
      </c>
      <c r="Q39" s="429" t="s">
        <v>111</v>
      </c>
      <c r="R39" s="429" t="s">
        <v>109</v>
      </c>
      <c r="S39" s="429" t="s">
        <v>110</v>
      </c>
      <c r="T39" s="429" t="s">
        <v>111</v>
      </c>
      <c r="U39" s="429" t="s">
        <v>109</v>
      </c>
      <c r="V39" s="429" t="s">
        <v>110</v>
      </c>
      <c r="W39" s="429" t="s">
        <v>111</v>
      </c>
      <c r="X39" s="429" t="s">
        <v>109</v>
      </c>
      <c r="Y39" s="429" t="s">
        <v>110</v>
      </c>
      <c r="Z39" s="429" t="s">
        <v>111</v>
      </c>
      <c r="AA39" s="429" t="s">
        <v>109</v>
      </c>
      <c r="AB39" s="429" t="s">
        <v>110</v>
      </c>
      <c r="AC39" s="429" t="s">
        <v>111</v>
      </c>
      <c r="AD39" s="429" t="s">
        <v>109</v>
      </c>
      <c r="AE39" s="429" t="s">
        <v>110</v>
      </c>
      <c r="AF39" s="429" t="s">
        <v>111</v>
      </c>
      <c r="AG39" s="429" t="s">
        <v>109</v>
      </c>
      <c r="AH39" s="429" t="s">
        <v>110</v>
      </c>
      <c r="AI39" s="429" t="s">
        <v>111</v>
      </c>
      <c r="AJ39" s="429" t="s">
        <v>109</v>
      </c>
      <c r="AK39" s="429" t="s">
        <v>110</v>
      </c>
      <c r="AL39" s="429" t="s">
        <v>111</v>
      </c>
      <c r="AM39" s="429" t="s">
        <v>109</v>
      </c>
      <c r="AN39" s="429" t="s">
        <v>110</v>
      </c>
      <c r="AO39" s="429" t="s">
        <v>111</v>
      </c>
      <c r="AP39" s="429" t="s">
        <v>109</v>
      </c>
      <c r="AQ39" s="429" t="s">
        <v>110</v>
      </c>
      <c r="AR39" s="429" t="s">
        <v>111</v>
      </c>
      <c r="AS39" s="429" t="s">
        <v>109</v>
      </c>
      <c r="AT39" s="429" t="s">
        <v>110</v>
      </c>
      <c r="AU39" s="429" t="s">
        <v>111</v>
      </c>
      <c r="AV39" s="727"/>
    </row>
    <row r="40" spans="1:48" s="10" customFormat="1" x14ac:dyDescent="0.25">
      <c r="A40" s="203"/>
      <c r="B40" s="203" t="s">
        <v>24</v>
      </c>
      <c r="C40" s="275">
        <v>88600</v>
      </c>
      <c r="D40" s="275">
        <v>613700</v>
      </c>
      <c r="E40" s="431">
        <v>14.4</v>
      </c>
      <c r="F40" s="275">
        <v>82100</v>
      </c>
      <c r="G40" s="275">
        <v>623700</v>
      </c>
      <c r="H40" s="431">
        <v>13.2</v>
      </c>
      <c r="I40" s="275">
        <v>90600</v>
      </c>
      <c r="J40" s="275">
        <v>633500</v>
      </c>
      <c r="K40" s="431">
        <v>14.3</v>
      </c>
      <c r="L40" s="275">
        <v>90700</v>
      </c>
      <c r="M40" s="275">
        <v>639200</v>
      </c>
      <c r="N40" s="431">
        <v>14.2</v>
      </c>
      <c r="O40" s="275">
        <v>93800</v>
      </c>
      <c r="P40" s="275">
        <v>660000</v>
      </c>
      <c r="Q40" s="431">
        <v>14.2</v>
      </c>
      <c r="R40" s="275">
        <v>96000</v>
      </c>
      <c r="S40" s="275">
        <v>664100</v>
      </c>
      <c r="T40" s="431">
        <v>14.5</v>
      </c>
      <c r="U40" s="275">
        <v>101500</v>
      </c>
      <c r="V40" s="275">
        <v>678200</v>
      </c>
      <c r="W40" s="431">
        <v>15</v>
      </c>
      <c r="X40" s="275">
        <v>106500</v>
      </c>
      <c r="Y40" s="275">
        <v>684600</v>
      </c>
      <c r="Z40" s="431">
        <v>15.6</v>
      </c>
      <c r="AA40" s="275">
        <v>121200</v>
      </c>
      <c r="AB40" s="275">
        <v>683500</v>
      </c>
      <c r="AC40" s="431">
        <v>17.7</v>
      </c>
      <c r="AD40" s="275">
        <v>117200</v>
      </c>
      <c r="AE40" s="275">
        <v>689500</v>
      </c>
      <c r="AF40" s="431">
        <v>17</v>
      </c>
      <c r="AG40" s="275">
        <v>115100</v>
      </c>
      <c r="AH40" s="275">
        <v>694300</v>
      </c>
      <c r="AI40" s="431">
        <v>16.600000000000001</v>
      </c>
      <c r="AJ40" s="275">
        <v>110500</v>
      </c>
      <c r="AK40" s="275">
        <v>702500</v>
      </c>
      <c r="AL40" s="431">
        <v>15.7</v>
      </c>
      <c r="AM40" s="275">
        <v>110300</v>
      </c>
      <c r="AN40" s="275">
        <v>712300</v>
      </c>
      <c r="AO40" s="431">
        <v>15.5</v>
      </c>
      <c r="AP40" s="147">
        <v>134300</v>
      </c>
      <c r="AQ40" s="147">
        <v>724300</v>
      </c>
      <c r="AR40" s="250">
        <v>18.5</v>
      </c>
      <c r="AS40" s="147">
        <v>133900</v>
      </c>
      <c r="AT40" s="147">
        <v>728100</v>
      </c>
      <c r="AU40" s="250">
        <v>18.399999999999999</v>
      </c>
      <c r="AV40" s="727"/>
    </row>
    <row r="41" spans="1:48" s="10" customFormat="1" x14ac:dyDescent="0.25">
      <c r="A41" s="203"/>
      <c r="B41" s="203" t="s">
        <v>2</v>
      </c>
      <c r="C41" s="275">
        <v>6700</v>
      </c>
      <c r="D41" s="275">
        <v>53500</v>
      </c>
      <c r="E41" s="431">
        <v>12.5</v>
      </c>
      <c r="F41" s="275">
        <v>7300</v>
      </c>
      <c r="G41" s="275">
        <v>54300</v>
      </c>
      <c r="H41" s="431">
        <v>13.4</v>
      </c>
      <c r="I41" s="275">
        <v>9900</v>
      </c>
      <c r="J41" s="275">
        <v>54900</v>
      </c>
      <c r="K41" s="431">
        <v>18.100000000000001</v>
      </c>
      <c r="L41" s="275">
        <v>10600</v>
      </c>
      <c r="M41" s="275">
        <v>55000</v>
      </c>
      <c r="N41" s="431">
        <v>19.3</v>
      </c>
      <c r="O41" s="275">
        <v>7900</v>
      </c>
      <c r="P41" s="275">
        <v>56800</v>
      </c>
      <c r="Q41" s="431">
        <v>14</v>
      </c>
      <c r="R41" s="275">
        <v>9000</v>
      </c>
      <c r="S41" s="275">
        <v>55900</v>
      </c>
      <c r="T41" s="431">
        <v>16.100000000000001</v>
      </c>
      <c r="U41" s="275">
        <v>8100</v>
      </c>
      <c r="V41" s="275">
        <v>56400</v>
      </c>
      <c r="W41" s="431">
        <v>14.3</v>
      </c>
      <c r="X41" s="275">
        <v>10000</v>
      </c>
      <c r="Y41" s="275">
        <v>56500</v>
      </c>
      <c r="Z41" s="431">
        <v>17.7</v>
      </c>
      <c r="AA41" s="275">
        <v>10700</v>
      </c>
      <c r="AB41" s="275">
        <v>55400</v>
      </c>
      <c r="AC41" s="431">
        <v>19.399999999999999</v>
      </c>
      <c r="AD41" s="275">
        <v>10000</v>
      </c>
      <c r="AE41" s="275">
        <v>54700</v>
      </c>
      <c r="AF41" s="431">
        <v>18.3</v>
      </c>
      <c r="AG41" s="275">
        <v>9600</v>
      </c>
      <c r="AH41" s="275">
        <v>56100</v>
      </c>
      <c r="AI41" s="431">
        <v>17</v>
      </c>
      <c r="AJ41" s="275">
        <v>9000</v>
      </c>
      <c r="AK41" s="275">
        <v>55700</v>
      </c>
      <c r="AL41" s="431">
        <v>16.3</v>
      </c>
      <c r="AM41" s="275">
        <v>8100</v>
      </c>
      <c r="AN41" s="275">
        <v>55800</v>
      </c>
      <c r="AO41" s="431">
        <v>14.5</v>
      </c>
      <c r="AP41" s="147">
        <v>11400</v>
      </c>
      <c r="AQ41" s="147">
        <v>57600</v>
      </c>
      <c r="AR41" s="250">
        <v>19.899999999999999</v>
      </c>
      <c r="AS41" s="147">
        <v>11100</v>
      </c>
      <c r="AT41" s="147">
        <v>56400</v>
      </c>
      <c r="AU41" s="250">
        <v>19.7</v>
      </c>
      <c r="AV41" s="727"/>
    </row>
    <row r="42" spans="1:48" s="10" customFormat="1" x14ac:dyDescent="0.25">
      <c r="A42" s="203"/>
      <c r="B42" s="203" t="s">
        <v>16</v>
      </c>
      <c r="C42" s="275">
        <v>8800</v>
      </c>
      <c r="D42" s="275">
        <v>59600</v>
      </c>
      <c r="E42" s="431">
        <v>14.8</v>
      </c>
      <c r="F42" s="275">
        <v>7300</v>
      </c>
      <c r="G42" s="275">
        <v>59700</v>
      </c>
      <c r="H42" s="431">
        <v>12.2</v>
      </c>
      <c r="I42" s="275">
        <v>7800</v>
      </c>
      <c r="J42" s="275">
        <v>60500</v>
      </c>
      <c r="K42" s="431">
        <v>12.9</v>
      </c>
      <c r="L42" s="275">
        <v>9300</v>
      </c>
      <c r="M42" s="275">
        <v>60700</v>
      </c>
      <c r="N42" s="431">
        <v>15.4</v>
      </c>
      <c r="O42" s="275">
        <v>10700</v>
      </c>
      <c r="P42" s="275">
        <v>61500</v>
      </c>
      <c r="Q42" s="431">
        <v>17.399999999999999</v>
      </c>
      <c r="R42" s="275">
        <v>9700</v>
      </c>
      <c r="S42" s="275">
        <v>62400</v>
      </c>
      <c r="T42" s="431">
        <v>15.5</v>
      </c>
      <c r="U42" s="275">
        <v>9400</v>
      </c>
      <c r="V42" s="275">
        <v>62200</v>
      </c>
      <c r="W42" s="431">
        <v>15.1</v>
      </c>
      <c r="X42" s="275">
        <v>12400</v>
      </c>
      <c r="Y42" s="275">
        <v>59500</v>
      </c>
      <c r="Z42" s="431">
        <v>20.8</v>
      </c>
      <c r="AA42" s="275">
        <v>12300</v>
      </c>
      <c r="AB42" s="275">
        <v>63300</v>
      </c>
      <c r="AC42" s="431">
        <v>19.5</v>
      </c>
      <c r="AD42" s="275">
        <v>16300</v>
      </c>
      <c r="AE42" s="275">
        <v>63200</v>
      </c>
      <c r="AF42" s="431">
        <v>25.7</v>
      </c>
      <c r="AG42" s="275">
        <v>10600</v>
      </c>
      <c r="AH42" s="275">
        <v>61900</v>
      </c>
      <c r="AI42" s="431">
        <v>17.100000000000001</v>
      </c>
      <c r="AJ42" s="275">
        <v>9000</v>
      </c>
      <c r="AK42" s="275">
        <v>61200</v>
      </c>
      <c r="AL42" s="431">
        <v>14.6</v>
      </c>
      <c r="AM42" s="275">
        <v>12000</v>
      </c>
      <c r="AN42" s="275">
        <v>60700</v>
      </c>
      <c r="AO42" s="431">
        <v>19.7</v>
      </c>
      <c r="AP42" s="147">
        <v>13900</v>
      </c>
      <c r="AQ42" s="147">
        <v>60800</v>
      </c>
      <c r="AR42" s="250">
        <v>22.9</v>
      </c>
      <c r="AS42" s="147">
        <v>13900</v>
      </c>
      <c r="AT42" s="147">
        <v>61800</v>
      </c>
      <c r="AU42" s="250">
        <v>22.4</v>
      </c>
      <c r="AV42" s="727"/>
    </row>
    <row r="43" spans="1:48" s="10" customFormat="1" x14ac:dyDescent="0.25">
      <c r="A43" s="203"/>
      <c r="B43" s="203" t="s">
        <v>26</v>
      </c>
      <c r="C43" s="275">
        <v>28300</v>
      </c>
      <c r="D43" s="275">
        <v>186200</v>
      </c>
      <c r="E43" s="431">
        <v>15.2</v>
      </c>
      <c r="F43" s="275">
        <v>25300</v>
      </c>
      <c r="G43" s="275">
        <v>188100</v>
      </c>
      <c r="H43" s="431">
        <v>13.4</v>
      </c>
      <c r="I43" s="275">
        <v>30900</v>
      </c>
      <c r="J43" s="275">
        <v>190000</v>
      </c>
      <c r="K43" s="431">
        <v>16.3</v>
      </c>
      <c r="L43" s="275">
        <v>31600</v>
      </c>
      <c r="M43" s="275">
        <v>191100</v>
      </c>
      <c r="N43" s="431">
        <v>16.5</v>
      </c>
      <c r="O43" s="275">
        <v>33500</v>
      </c>
      <c r="P43" s="275">
        <v>197800</v>
      </c>
      <c r="Q43" s="431">
        <v>16.899999999999999</v>
      </c>
      <c r="R43" s="275">
        <v>36700</v>
      </c>
      <c r="S43" s="275">
        <v>198700</v>
      </c>
      <c r="T43" s="431">
        <v>18.5</v>
      </c>
      <c r="U43" s="275">
        <v>34500</v>
      </c>
      <c r="V43" s="275">
        <v>202000</v>
      </c>
      <c r="W43" s="431">
        <v>17.100000000000001</v>
      </c>
      <c r="X43" s="275">
        <v>35000</v>
      </c>
      <c r="Y43" s="275">
        <v>205500</v>
      </c>
      <c r="Z43" s="431">
        <v>17</v>
      </c>
      <c r="AA43" s="275">
        <v>43700</v>
      </c>
      <c r="AB43" s="275">
        <v>211200</v>
      </c>
      <c r="AC43" s="431">
        <v>20.7</v>
      </c>
      <c r="AD43" s="275">
        <v>37900</v>
      </c>
      <c r="AE43" s="275">
        <v>216100</v>
      </c>
      <c r="AF43" s="431">
        <v>17.600000000000001</v>
      </c>
      <c r="AG43" s="275">
        <v>36300</v>
      </c>
      <c r="AH43" s="275">
        <v>220000</v>
      </c>
      <c r="AI43" s="431">
        <v>16.5</v>
      </c>
      <c r="AJ43" s="275">
        <v>44200</v>
      </c>
      <c r="AK43" s="275">
        <v>226600</v>
      </c>
      <c r="AL43" s="431">
        <v>19.5</v>
      </c>
      <c r="AM43" s="275">
        <v>37800</v>
      </c>
      <c r="AN43" s="275">
        <v>229200</v>
      </c>
      <c r="AO43" s="431">
        <v>16.5</v>
      </c>
      <c r="AP43" s="147">
        <v>40500</v>
      </c>
      <c r="AQ43" s="147">
        <v>238500</v>
      </c>
      <c r="AR43" s="250">
        <v>17</v>
      </c>
      <c r="AS43" s="147">
        <v>43800</v>
      </c>
      <c r="AT43" s="147">
        <v>241900</v>
      </c>
      <c r="AU43" s="250">
        <v>18.100000000000001</v>
      </c>
      <c r="AV43" s="727"/>
    </row>
    <row r="44" spans="1:48" s="10" customFormat="1" x14ac:dyDescent="0.25">
      <c r="A44" s="203"/>
      <c r="B44" s="203" t="s">
        <v>27</v>
      </c>
      <c r="C44" s="275">
        <v>28200</v>
      </c>
      <c r="D44" s="275">
        <v>186900</v>
      </c>
      <c r="E44" s="431">
        <v>15.1</v>
      </c>
      <c r="F44" s="275">
        <v>25500</v>
      </c>
      <c r="G44" s="275">
        <v>189000</v>
      </c>
      <c r="H44" s="431">
        <v>13.5</v>
      </c>
      <c r="I44" s="275">
        <v>23500</v>
      </c>
      <c r="J44" s="275">
        <v>188300</v>
      </c>
      <c r="K44" s="431">
        <v>12.5</v>
      </c>
      <c r="L44" s="275">
        <v>29800</v>
      </c>
      <c r="M44" s="275">
        <v>188800</v>
      </c>
      <c r="N44" s="431">
        <v>15.8</v>
      </c>
      <c r="O44" s="275">
        <v>35300</v>
      </c>
      <c r="P44" s="275">
        <v>196300</v>
      </c>
      <c r="Q44" s="431">
        <v>18</v>
      </c>
      <c r="R44" s="275">
        <v>31300</v>
      </c>
      <c r="S44" s="275">
        <v>196200</v>
      </c>
      <c r="T44" s="431">
        <v>16</v>
      </c>
      <c r="U44" s="275">
        <v>38200</v>
      </c>
      <c r="V44" s="275">
        <v>193700</v>
      </c>
      <c r="W44" s="431">
        <v>19.7</v>
      </c>
      <c r="X44" s="275">
        <v>36500</v>
      </c>
      <c r="Y44" s="275">
        <v>191100</v>
      </c>
      <c r="Z44" s="431">
        <v>19.100000000000001</v>
      </c>
      <c r="AA44" s="275">
        <v>36300</v>
      </c>
      <c r="AB44" s="275">
        <v>191900</v>
      </c>
      <c r="AC44" s="431">
        <v>18.899999999999999</v>
      </c>
      <c r="AD44" s="275">
        <v>37100</v>
      </c>
      <c r="AE44" s="275">
        <v>191800</v>
      </c>
      <c r="AF44" s="431">
        <v>19.399999999999999</v>
      </c>
      <c r="AG44" s="275">
        <v>39800</v>
      </c>
      <c r="AH44" s="275">
        <v>191600</v>
      </c>
      <c r="AI44" s="431">
        <v>20.7</v>
      </c>
      <c r="AJ44" s="275">
        <v>33700</v>
      </c>
      <c r="AK44" s="275">
        <v>192100</v>
      </c>
      <c r="AL44" s="431">
        <v>17.5</v>
      </c>
      <c r="AM44" s="275">
        <v>32200</v>
      </c>
      <c r="AN44" s="275">
        <v>190100</v>
      </c>
      <c r="AO44" s="431">
        <v>16.899999999999999</v>
      </c>
      <c r="AP44" s="147">
        <v>30500</v>
      </c>
      <c r="AQ44" s="147">
        <v>192000</v>
      </c>
      <c r="AR44" s="250">
        <v>15.9</v>
      </c>
      <c r="AS44" s="147">
        <v>26600</v>
      </c>
      <c r="AT44" s="147">
        <v>192800</v>
      </c>
      <c r="AU44" s="250">
        <v>13.8</v>
      </c>
      <c r="AV44" s="727"/>
    </row>
    <row r="45" spans="1:48" s="10" customFormat="1" x14ac:dyDescent="0.25">
      <c r="A45" s="203"/>
      <c r="B45" s="203" t="s">
        <v>17</v>
      </c>
      <c r="C45" s="275">
        <v>8900</v>
      </c>
      <c r="D45" s="275">
        <v>64900</v>
      </c>
      <c r="E45" s="431">
        <v>13.7</v>
      </c>
      <c r="F45" s="275">
        <v>10700</v>
      </c>
      <c r="G45" s="275">
        <v>65200</v>
      </c>
      <c r="H45" s="431">
        <v>16.399999999999999</v>
      </c>
      <c r="I45" s="275">
        <v>7600</v>
      </c>
      <c r="J45" s="275">
        <v>65800</v>
      </c>
      <c r="K45" s="431">
        <v>11.5</v>
      </c>
      <c r="L45" s="275">
        <v>7800</v>
      </c>
      <c r="M45" s="275">
        <v>68000</v>
      </c>
      <c r="N45" s="431">
        <v>11.5</v>
      </c>
      <c r="O45" s="275">
        <v>13500</v>
      </c>
      <c r="P45" s="275">
        <v>70500</v>
      </c>
      <c r="Q45" s="431">
        <v>19.2</v>
      </c>
      <c r="R45" s="275">
        <v>12100</v>
      </c>
      <c r="S45" s="275">
        <v>70500</v>
      </c>
      <c r="T45" s="431">
        <v>17.2</v>
      </c>
      <c r="U45" s="275">
        <v>12400</v>
      </c>
      <c r="V45" s="275">
        <v>72500</v>
      </c>
      <c r="W45" s="431">
        <v>17.100000000000001</v>
      </c>
      <c r="X45" s="275">
        <v>10100</v>
      </c>
      <c r="Y45" s="275">
        <v>70300</v>
      </c>
      <c r="Z45" s="431">
        <v>14.3</v>
      </c>
      <c r="AA45" s="275">
        <v>14000</v>
      </c>
      <c r="AB45" s="275">
        <v>70400</v>
      </c>
      <c r="AC45" s="431">
        <v>19.8</v>
      </c>
      <c r="AD45" s="275">
        <v>15600</v>
      </c>
      <c r="AE45" s="275">
        <v>70500</v>
      </c>
      <c r="AF45" s="431">
        <v>22.1</v>
      </c>
      <c r="AG45" s="275">
        <v>17100</v>
      </c>
      <c r="AH45" s="275">
        <v>72100</v>
      </c>
      <c r="AI45" s="431">
        <v>23.7</v>
      </c>
      <c r="AJ45" s="275">
        <v>13200</v>
      </c>
      <c r="AK45" s="275">
        <v>70200</v>
      </c>
      <c r="AL45" s="431">
        <v>18.7</v>
      </c>
      <c r="AM45" s="275">
        <v>12300</v>
      </c>
      <c r="AN45" s="275">
        <v>71700</v>
      </c>
      <c r="AO45" s="431">
        <v>17.100000000000001</v>
      </c>
      <c r="AP45" s="147">
        <v>11500</v>
      </c>
      <c r="AQ45" s="147">
        <v>71900</v>
      </c>
      <c r="AR45" s="250">
        <v>15.9</v>
      </c>
      <c r="AS45" s="147">
        <v>14000</v>
      </c>
      <c r="AT45" s="147">
        <v>70900</v>
      </c>
      <c r="AU45" s="250">
        <v>19.7</v>
      </c>
      <c r="AV45" s="727"/>
    </row>
    <row r="46" spans="1:48" s="10" customFormat="1" x14ac:dyDescent="0.25">
      <c r="A46" s="203"/>
      <c r="B46" s="203" t="s">
        <v>1</v>
      </c>
      <c r="C46" s="275">
        <v>14500</v>
      </c>
      <c r="D46" s="275">
        <v>103200</v>
      </c>
      <c r="E46" s="431">
        <v>14</v>
      </c>
      <c r="F46" s="275">
        <v>15100</v>
      </c>
      <c r="G46" s="275">
        <v>103300</v>
      </c>
      <c r="H46" s="431">
        <v>14.6</v>
      </c>
      <c r="I46" s="275">
        <v>15600</v>
      </c>
      <c r="J46" s="275">
        <v>105700</v>
      </c>
      <c r="K46" s="431">
        <v>14.8</v>
      </c>
      <c r="L46" s="275">
        <v>18000</v>
      </c>
      <c r="M46" s="275">
        <v>108000</v>
      </c>
      <c r="N46" s="431">
        <v>16.7</v>
      </c>
      <c r="O46" s="275">
        <v>17800</v>
      </c>
      <c r="P46" s="275">
        <v>111300</v>
      </c>
      <c r="Q46" s="431">
        <v>16</v>
      </c>
      <c r="R46" s="275">
        <v>15000</v>
      </c>
      <c r="S46" s="275">
        <v>110400</v>
      </c>
      <c r="T46" s="431">
        <v>13.6</v>
      </c>
      <c r="U46" s="275">
        <v>16300</v>
      </c>
      <c r="V46" s="275">
        <v>109000</v>
      </c>
      <c r="W46" s="431">
        <v>15</v>
      </c>
      <c r="X46" s="275">
        <v>16400</v>
      </c>
      <c r="Y46" s="275">
        <v>108300</v>
      </c>
      <c r="Z46" s="431">
        <v>15.1</v>
      </c>
      <c r="AA46" s="275">
        <v>19400</v>
      </c>
      <c r="AB46" s="275">
        <v>108100</v>
      </c>
      <c r="AC46" s="431">
        <v>17.899999999999999</v>
      </c>
      <c r="AD46" s="275">
        <v>19000</v>
      </c>
      <c r="AE46" s="275">
        <v>109600</v>
      </c>
      <c r="AF46" s="431">
        <v>17.3</v>
      </c>
      <c r="AG46" s="275">
        <v>20300</v>
      </c>
      <c r="AH46" s="275">
        <v>111200</v>
      </c>
      <c r="AI46" s="431">
        <v>18.3</v>
      </c>
      <c r="AJ46" s="275">
        <v>18300</v>
      </c>
      <c r="AK46" s="275">
        <v>109600</v>
      </c>
      <c r="AL46" s="431">
        <v>16.7</v>
      </c>
      <c r="AM46" s="275">
        <v>19700</v>
      </c>
      <c r="AN46" s="275">
        <v>110000</v>
      </c>
      <c r="AO46" s="431">
        <v>17.899999999999999</v>
      </c>
      <c r="AP46" s="147">
        <v>19400</v>
      </c>
      <c r="AQ46" s="147">
        <v>111500</v>
      </c>
      <c r="AR46" s="250">
        <v>17.399999999999999</v>
      </c>
      <c r="AS46" s="147">
        <v>17700</v>
      </c>
      <c r="AT46" s="147">
        <v>109500</v>
      </c>
      <c r="AU46" s="250">
        <v>16.2</v>
      </c>
      <c r="AV46" s="727"/>
    </row>
    <row r="47" spans="1:48" s="10" customFormat="1" x14ac:dyDescent="0.25">
      <c r="A47" s="203"/>
      <c r="B47" s="203" t="s">
        <v>18</v>
      </c>
      <c r="C47" s="275">
        <v>9400</v>
      </c>
      <c r="D47" s="275">
        <v>58800</v>
      </c>
      <c r="E47" s="431">
        <v>16</v>
      </c>
      <c r="F47" s="275">
        <v>8600</v>
      </c>
      <c r="G47" s="275">
        <v>58500</v>
      </c>
      <c r="H47" s="431">
        <v>14.7</v>
      </c>
      <c r="I47" s="275">
        <v>9800</v>
      </c>
      <c r="J47" s="275">
        <v>59100</v>
      </c>
      <c r="K47" s="431">
        <v>16.600000000000001</v>
      </c>
      <c r="L47" s="275">
        <v>5500</v>
      </c>
      <c r="M47" s="275">
        <v>58800</v>
      </c>
      <c r="N47" s="431">
        <v>9.4</v>
      </c>
      <c r="O47" s="275">
        <v>8100</v>
      </c>
      <c r="P47" s="275">
        <v>62100</v>
      </c>
      <c r="Q47" s="431">
        <v>13</v>
      </c>
      <c r="R47" s="275">
        <v>8300</v>
      </c>
      <c r="S47" s="275">
        <v>62400</v>
      </c>
      <c r="T47" s="431">
        <v>13.2</v>
      </c>
      <c r="U47" s="275">
        <v>10600</v>
      </c>
      <c r="V47" s="275">
        <v>62000</v>
      </c>
      <c r="W47" s="431">
        <v>17.100000000000001</v>
      </c>
      <c r="X47" s="275">
        <v>8700</v>
      </c>
      <c r="Y47" s="275">
        <v>61500</v>
      </c>
      <c r="Z47" s="431">
        <v>14.1</v>
      </c>
      <c r="AA47" s="275">
        <v>10700</v>
      </c>
      <c r="AB47" s="275">
        <v>60300</v>
      </c>
      <c r="AC47" s="431">
        <v>17.8</v>
      </c>
      <c r="AD47" s="275">
        <v>12400</v>
      </c>
      <c r="AE47" s="275">
        <v>59700</v>
      </c>
      <c r="AF47" s="431">
        <v>20.7</v>
      </c>
      <c r="AG47" s="275">
        <v>13600</v>
      </c>
      <c r="AH47" s="275">
        <v>58900</v>
      </c>
      <c r="AI47" s="431">
        <v>23.2</v>
      </c>
      <c r="AJ47" s="275">
        <v>12100</v>
      </c>
      <c r="AK47" s="275">
        <v>62400</v>
      </c>
      <c r="AL47" s="431">
        <v>19.399999999999999</v>
      </c>
      <c r="AM47" s="275">
        <v>13300</v>
      </c>
      <c r="AN47" s="275">
        <v>61100</v>
      </c>
      <c r="AO47" s="431">
        <v>21.7</v>
      </c>
      <c r="AP47" s="147">
        <v>14200</v>
      </c>
      <c r="AQ47" s="147">
        <v>62000</v>
      </c>
      <c r="AR47" s="250">
        <v>22.9</v>
      </c>
      <c r="AS47" s="147">
        <v>9700</v>
      </c>
      <c r="AT47" s="147">
        <v>59700</v>
      </c>
      <c r="AU47" s="250">
        <v>16.2</v>
      </c>
      <c r="AV47" s="727"/>
    </row>
    <row r="48" spans="1:48" s="10" customFormat="1" x14ac:dyDescent="0.25">
      <c r="A48" s="203"/>
      <c r="B48" s="203" t="s">
        <v>3</v>
      </c>
      <c r="C48" s="275">
        <v>6500</v>
      </c>
      <c r="D48" s="275">
        <v>41700</v>
      </c>
      <c r="E48" s="431">
        <v>15.5</v>
      </c>
      <c r="F48" s="275">
        <v>7000</v>
      </c>
      <c r="G48" s="275">
        <v>41600</v>
      </c>
      <c r="H48" s="431">
        <v>16.7</v>
      </c>
      <c r="I48" s="275">
        <v>5400</v>
      </c>
      <c r="J48" s="275">
        <v>42000</v>
      </c>
      <c r="K48" s="431">
        <v>12.9</v>
      </c>
      <c r="L48" s="275">
        <v>7200</v>
      </c>
      <c r="M48" s="275">
        <v>39300</v>
      </c>
      <c r="N48" s="431">
        <v>18.399999999999999</v>
      </c>
      <c r="O48" s="275">
        <v>7000</v>
      </c>
      <c r="P48" s="275">
        <v>43400</v>
      </c>
      <c r="Q48" s="431">
        <v>16</v>
      </c>
      <c r="R48" s="275">
        <v>6400</v>
      </c>
      <c r="S48" s="275">
        <v>43600</v>
      </c>
      <c r="T48" s="431">
        <v>14.6</v>
      </c>
      <c r="U48" s="275">
        <v>8200</v>
      </c>
      <c r="V48" s="275">
        <v>43900</v>
      </c>
      <c r="W48" s="431">
        <v>18.8</v>
      </c>
      <c r="X48" s="275">
        <v>5300</v>
      </c>
      <c r="Y48" s="275">
        <v>43500</v>
      </c>
      <c r="Z48" s="431">
        <v>12.3</v>
      </c>
      <c r="AA48" s="275">
        <v>7600</v>
      </c>
      <c r="AB48" s="275">
        <v>42200</v>
      </c>
      <c r="AC48" s="431">
        <v>18.100000000000001</v>
      </c>
      <c r="AD48" s="275">
        <v>7100</v>
      </c>
      <c r="AE48" s="275">
        <v>43300</v>
      </c>
      <c r="AF48" s="431">
        <v>16.399999999999999</v>
      </c>
      <c r="AG48" s="275">
        <v>5900</v>
      </c>
      <c r="AH48" s="275">
        <v>42700</v>
      </c>
      <c r="AI48" s="431">
        <v>13.9</v>
      </c>
      <c r="AJ48" s="275">
        <v>6500</v>
      </c>
      <c r="AK48" s="275">
        <v>41000</v>
      </c>
      <c r="AL48" s="431">
        <v>15.8</v>
      </c>
      <c r="AM48" s="275">
        <v>9500</v>
      </c>
      <c r="AN48" s="275">
        <v>42800</v>
      </c>
      <c r="AO48" s="431">
        <v>22.1</v>
      </c>
      <c r="AP48" s="147">
        <v>7300</v>
      </c>
      <c r="AQ48" s="147">
        <v>43600</v>
      </c>
      <c r="AR48" s="250">
        <v>16.8</v>
      </c>
      <c r="AS48" s="147">
        <v>6500</v>
      </c>
      <c r="AT48" s="147">
        <v>42900</v>
      </c>
      <c r="AU48" s="250">
        <v>15.2</v>
      </c>
      <c r="AV48" s="727"/>
    </row>
    <row r="49" spans="1:48" s="10" customFormat="1" x14ac:dyDescent="0.25">
      <c r="A49" s="203"/>
      <c r="B49" s="203" t="s">
        <v>19</v>
      </c>
      <c r="C49" s="275">
        <v>9000</v>
      </c>
      <c r="D49" s="275">
        <v>74900</v>
      </c>
      <c r="E49" s="431">
        <v>12</v>
      </c>
      <c r="F49" s="275">
        <v>10900</v>
      </c>
      <c r="G49" s="275">
        <v>74600</v>
      </c>
      <c r="H49" s="431">
        <v>14.7</v>
      </c>
      <c r="I49" s="275">
        <v>13800</v>
      </c>
      <c r="J49" s="275">
        <v>75300</v>
      </c>
      <c r="K49" s="431">
        <v>18.3</v>
      </c>
      <c r="L49" s="275">
        <v>10700</v>
      </c>
      <c r="M49" s="275">
        <v>76900</v>
      </c>
      <c r="N49" s="431">
        <v>13.9</v>
      </c>
      <c r="O49" s="275">
        <v>14100</v>
      </c>
      <c r="P49" s="275">
        <v>79900</v>
      </c>
      <c r="Q49" s="431">
        <v>17.600000000000001</v>
      </c>
      <c r="R49" s="275">
        <v>16400</v>
      </c>
      <c r="S49" s="275">
        <v>80000</v>
      </c>
      <c r="T49" s="431">
        <v>20.5</v>
      </c>
      <c r="U49" s="275">
        <v>10700</v>
      </c>
      <c r="V49" s="275">
        <v>79300</v>
      </c>
      <c r="W49" s="431">
        <v>13.5</v>
      </c>
      <c r="X49" s="275">
        <v>12200</v>
      </c>
      <c r="Y49" s="275">
        <v>78400</v>
      </c>
      <c r="Z49" s="431">
        <v>15.5</v>
      </c>
      <c r="AA49" s="275">
        <v>14500</v>
      </c>
      <c r="AB49" s="275">
        <v>78100</v>
      </c>
      <c r="AC49" s="431">
        <v>18.600000000000001</v>
      </c>
      <c r="AD49" s="275">
        <v>14900</v>
      </c>
      <c r="AE49" s="275">
        <v>79900</v>
      </c>
      <c r="AF49" s="431">
        <v>18.7</v>
      </c>
      <c r="AG49" s="275">
        <v>12600</v>
      </c>
      <c r="AH49" s="275">
        <v>78600</v>
      </c>
      <c r="AI49" s="431">
        <v>16.100000000000001</v>
      </c>
      <c r="AJ49" s="275">
        <v>13300</v>
      </c>
      <c r="AK49" s="275">
        <v>79600</v>
      </c>
      <c r="AL49" s="431">
        <v>16.7</v>
      </c>
      <c r="AM49" s="275">
        <v>16900</v>
      </c>
      <c r="AN49" s="275">
        <v>78800</v>
      </c>
      <c r="AO49" s="431">
        <v>21.4</v>
      </c>
      <c r="AP49" s="147">
        <v>14600</v>
      </c>
      <c r="AQ49" s="147">
        <v>82200</v>
      </c>
      <c r="AR49" s="250">
        <v>17.8</v>
      </c>
      <c r="AS49" s="147">
        <v>15600</v>
      </c>
      <c r="AT49" s="147">
        <v>83600</v>
      </c>
      <c r="AU49" s="250">
        <v>18.600000000000001</v>
      </c>
      <c r="AV49" s="727"/>
    </row>
    <row r="50" spans="1:48" s="10" customFormat="1" x14ac:dyDescent="0.25">
      <c r="A50" s="203"/>
      <c r="B50" s="203" t="s">
        <v>8</v>
      </c>
      <c r="C50" s="275">
        <v>6300</v>
      </c>
      <c r="D50" s="275">
        <v>38400</v>
      </c>
      <c r="E50" s="431">
        <v>16.3</v>
      </c>
      <c r="F50" s="275">
        <v>5400</v>
      </c>
      <c r="G50" s="275">
        <v>38000</v>
      </c>
      <c r="H50" s="431">
        <v>14.2</v>
      </c>
      <c r="I50" s="275">
        <v>4700</v>
      </c>
      <c r="J50" s="275">
        <v>39000</v>
      </c>
      <c r="K50" s="431">
        <v>12</v>
      </c>
      <c r="L50" s="275">
        <v>5000</v>
      </c>
      <c r="M50" s="275">
        <v>38900</v>
      </c>
      <c r="N50" s="431">
        <v>12.9</v>
      </c>
      <c r="O50" s="275">
        <v>5300</v>
      </c>
      <c r="P50" s="275">
        <v>40500</v>
      </c>
      <c r="Q50" s="431">
        <v>13.1</v>
      </c>
      <c r="R50" s="275">
        <v>4400</v>
      </c>
      <c r="S50" s="275">
        <v>38800</v>
      </c>
      <c r="T50" s="431">
        <v>11.4</v>
      </c>
      <c r="U50" s="275">
        <v>6500</v>
      </c>
      <c r="V50" s="275">
        <v>39300</v>
      </c>
      <c r="W50" s="431">
        <v>16.600000000000001</v>
      </c>
      <c r="X50" s="275">
        <v>6400</v>
      </c>
      <c r="Y50" s="275">
        <v>38800</v>
      </c>
      <c r="Z50" s="431">
        <v>16.399999999999999</v>
      </c>
      <c r="AA50" s="275">
        <v>4100</v>
      </c>
      <c r="AB50" s="275">
        <v>40700</v>
      </c>
      <c r="AC50" s="431">
        <v>10</v>
      </c>
      <c r="AD50" s="275">
        <v>9000</v>
      </c>
      <c r="AE50" s="275">
        <v>38800</v>
      </c>
      <c r="AF50" s="431">
        <v>23.1</v>
      </c>
      <c r="AG50" s="275">
        <v>8900</v>
      </c>
      <c r="AH50" s="275">
        <v>39300</v>
      </c>
      <c r="AI50" s="431">
        <v>22.7</v>
      </c>
      <c r="AJ50" s="275">
        <v>8100</v>
      </c>
      <c r="AK50" s="275">
        <v>39300</v>
      </c>
      <c r="AL50" s="431">
        <v>20.5</v>
      </c>
      <c r="AM50" s="275">
        <v>5700</v>
      </c>
      <c r="AN50" s="275">
        <v>39200</v>
      </c>
      <c r="AO50" s="431">
        <v>14.5</v>
      </c>
      <c r="AP50" s="147">
        <v>6300</v>
      </c>
      <c r="AQ50" s="147">
        <v>38800</v>
      </c>
      <c r="AR50" s="250">
        <v>16.3</v>
      </c>
      <c r="AS50" s="147">
        <v>6600</v>
      </c>
      <c r="AT50" s="147">
        <v>37600</v>
      </c>
      <c r="AU50" s="250">
        <v>17.5</v>
      </c>
      <c r="AV50" s="727"/>
    </row>
    <row r="51" spans="1:48" s="10" customFormat="1" x14ac:dyDescent="0.25">
      <c r="A51" s="203"/>
      <c r="B51" s="203" t="s">
        <v>9</v>
      </c>
      <c r="C51" s="275">
        <v>13800</v>
      </c>
      <c r="D51" s="275">
        <v>74500</v>
      </c>
      <c r="E51" s="431">
        <v>18.5</v>
      </c>
      <c r="F51" s="275">
        <v>13700</v>
      </c>
      <c r="G51" s="275">
        <v>76400</v>
      </c>
      <c r="H51" s="431">
        <v>17.899999999999999</v>
      </c>
      <c r="I51" s="275">
        <v>14600</v>
      </c>
      <c r="J51" s="275">
        <v>76700</v>
      </c>
      <c r="K51" s="431">
        <v>19.100000000000001</v>
      </c>
      <c r="L51" s="275">
        <v>15200</v>
      </c>
      <c r="M51" s="275">
        <v>76900</v>
      </c>
      <c r="N51" s="431">
        <v>19.8</v>
      </c>
      <c r="O51" s="275">
        <v>14200</v>
      </c>
      <c r="P51" s="275">
        <v>80700</v>
      </c>
      <c r="Q51" s="431">
        <v>17.600000000000001</v>
      </c>
      <c r="R51" s="275">
        <v>11700</v>
      </c>
      <c r="S51" s="275">
        <v>79700</v>
      </c>
      <c r="T51" s="431">
        <v>14.6</v>
      </c>
      <c r="U51" s="275">
        <v>16300</v>
      </c>
      <c r="V51" s="275">
        <v>78100</v>
      </c>
      <c r="W51" s="431">
        <v>20.8</v>
      </c>
      <c r="X51" s="275">
        <v>12400</v>
      </c>
      <c r="Y51" s="275">
        <v>76500</v>
      </c>
      <c r="Z51" s="431">
        <v>16.2</v>
      </c>
      <c r="AA51" s="275">
        <v>13400</v>
      </c>
      <c r="AB51" s="275">
        <v>78000</v>
      </c>
      <c r="AC51" s="431">
        <v>17.2</v>
      </c>
      <c r="AD51" s="275">
        <v>9000</v>
      </c>
      <c r="AE51" s="275">
        <v>77500</v>
      </c>
      <c r="AF51" s="431">
        <v>11.7</v>
      </c>
      <c r="AG51" s="275">
        <v>12600</v>
      </c>
      <c r="AH51" s="275">
        <v>78500</v>
      </c>
      <c r="AI51" s="431">
        <v>16</v>
      </c>
      <c r="AJ51" s="275">
        <v>11600</v>
      </c>
      <c r="AK51" s="275">
        <v>77200</v>
      </c>
      <c r="AL51" s="431">
        <v>15</v>
      </c>
      <c r="AM51" s="275">
        <v>13500</v>
      </c>
      <c r="AN51" s="275">
        <v>77600</v>
      </c>
      <c r="AO51" s="431">
        <v>17.5</v>
      </c>
      <c r="AP51" s="147">
        <v>13400</v>
      </c>
      <c r="AQ51" s="147">
        <v>78800</v>
      </c>
      <c r="AR51" s="250">
        <v>17</v>
      </c>
      <c r="AS51" s="147">
        <v>16500</v>
      </c>
      <c r="AT51" s="147">
        <v>79400</v>
      </c>
      <c r="AU51" s="250">
        <v>20.8</v>
      </c>
      <c r="AV51" s="727"/>
    </row>
    <row r="52" spans="1:48" s="10" customFormat="1" x14ac:dyDescent="0.25">
      <c r="A52" s="203"/>
      <c r="B52" s="203" t="s">
        <v>4</v>
      </c>
      <c r="C52" s="275">
        <v>7900</v>
      </c>
      <c r="D52" s="275">
        <v>51300</v>
      </c>
      <c r="E52" s="431">
        <v>15.3</v>
      </c>
      <c r="F52" s="275">
        <v>9300</v>
      </c>
      <c r="G52" s="275">
        <v>51400</v>
      </c>
      <c r="H52" s="431">
        <v>18.100000000000001</v>
      </c>
      <c r="I52" s="275">
        <v>8800</v>
      </c>
      <c r="J52" s="275">
        <v>52200</v>
      </c>
      <c r="K52" s="431">
        <v>16.8</v>
      </c>
      <c r="L52" s="275">
        <v>8000</v>
      </c>
      <c r="M52" s="275">
        <v>53600</v>
      </c>
      <c r="N52" s="431">
        <v>15</v>
      </c>
      <c r="O52" s="275">
        <v>9200</v>
      </c>
      <c r="P52" s="275">
        <v>57100</v>
      </c>
      <c r="Q52" s="431">
        <v>16.100000000000001</v>
      </c>
      <c r="R52" s="275">
        <v>11000</v>
      </c>
      <c r="S52" s="275">
        <v>56600</v>
      </c>
      <c r="T52" s="431">
        <v>19.5</v>
      </c>
      <c r="U52" s="275">
        <v>7100</v>
      </c>
      <c r="V52" s="275">
        <v>57500</v>
      </c>
      <c r="W52" s="431">
        <v>12.4</v>
      </c>
      <c r="X52" s="275">
        <v>8400</v>
      </c>
      <c r="Y52" s="275">
        <v>53200</v>
      </c>
      <c r="Z52" s="431">
        <v>15.9</v>
      </c>
      <c r="AA52" s="275">
        <v>10900</v>
      </c>
      <c r="AB52" s="275">
        <v>54600</v>
      </c>
      <c r="AC52" s="431">
        <v>20</v>
      </c>
      <c r="AD52" s="275">
        <v>10700</v>
      </c>
      <c r="AE52" s="275">
        <v>56100</v>
      </c>
      <c r="AF52" s="431">
        <v>19.100000000000001</v>
      </c>
      <c r="AG52" s="275">
        <v>11000</v>
      </c>
      <c r="AH52" s="275">
        <v>54500</v>
      </c>
      <c r="AI52" s="431">
        <v>20.2</v>
      </c>
      <c r="AJ52" s="275">
        <v>8500</v>
      </c>
      <c r="AK52" s="275">
        <v>54300</v>
      </c>
      <c r="AL52" s="431">
        <v>15.6</v>
      </c>
      <c r="AM52" s="275">
        <v>6900</v>
      </c>
      <c r="AN52" s="275">
        <v>52200</v>
      </c>
      <c r="AO52" s="431">
        <v>13.3</v>
      </c>
      <c r="AP52" s="147">
        <v>11300</v>
      </c>
      <c r="AQ52" s="147">
        <v>51500</v>
      </c>
      <c r="AR52" s="250">
        <v>22</v>
      </c>
      <c r="AS52" s="147">
        <v>9800</v>
      </c>
      <c r="AT52" s="147">
        <v>51300</v>
      </c>
      <c r="AU52" s="250">
        <v>19.2</v>
      </c>
      <c r="AV52" s="727"/>
    </row>
    <row r="53" spans="1:48" s="10" customFormat="1" x14ac:dyDescent="0.25">
      <c r="A53" s="203"/>
      <c r="B53" s="203" t="s">
        <v>10</v>
      </c>
      <c r="C53" s="275">
        <v>7700</v>
      </c>
      <c r="D53" s="275">
        <v>55600</v>
      </c>
      <c r="E53" s="431">
        <v>13.8</v>
      </c>
      <c r="F53" s="275">
        <v>9900</v>
      </c>
      <c r="G53" s="275">
        <v>57300</v>
      </c>
      <c r="H53" s="431">
        <v>17.399999999999999</v>
      </c>
      <c r="I53" s="275">
        <v>8500</v>
      </c>
      <c r="J53" s="275">
        <v>57100</v>
      </c>
      <c r="K53" s="431">
        <v>14.8</v>
      </c>
      <c r="L53" s="275">
        <v>9000</v>
      </c>
      <c r="M53" s="275">
        <v>57700</v>
      </c>
      <c r="N53" s="431">
        <v>15.6</v>
      </c>
      <c r="O53" s="275">
        <v>8300</v>
      </c>
      <c r="P53" s="275">
        <v>60600</v>
      </c>
      <c r="Q53" s="431">
        <v>13.7</v>
      </c>
      <c r="R53" s="275">
        <v>7700</v>
      </c>
      <c r="S53" s="275">
        <v>61600</v>
      </c>
      <c r="T53" s="431">
        <v>12.5</v>
      </c>
      <c r="U53" s="275">
        <v>6700</v>
      </c>
      <c r="V53" s="275">
        <v>61300</v>
      </c>
      <c r="W53" s="431">
        <v>10.9</v>
      </c>
      <c r="X53" s="275">
        <v>9300</v>
      </c>
      <c r="Y53" s="275">
        <v>61600</v>
      </c>
      <c r="Z53" s="431">
        <v>15</v>
      </c>
      <c r="AA53" s="275">
        <v>10000</v>
      </c>
      <c r="AB53" s="275">
        <v>61800</v>
      </c>
      <c r="AC53" s="431">
        <v>16.2</v>
      </c>
      <c r="AD53" s="275">
        <v>9900</v>
      </c>
      <c r="AE53" s="275">
        <v>60900</v>
      </c>
      <c r="AF53" s="431">
        <v>16.2</v>
      </c>
      <c r="AG53" s="275">
        <v>10600</v>
      </c>
      <c r="AH53" s="275">
        <v>60400</v>
      </c>
      <c r="AI53" s="431">
        <v>17.600000000000001</v>
      </c>
      <c r="AJ53" s="275">
        <v>9000</v>
      </c>
      <c r="AK53" s="275">
        <v>61400</v>
      </c>
      <c r="AL53" s="431">
        <v>14.6</v>
      </c>
      <c r="AM53" s="275">
        <v>8200</v>
      </c>
      <c r="AN53" s="275">
        <v>61100</v>
      </c>
      <c r="AO53" s="431">
        <v>13.3</v>
      </c>
      <c r="AP53" s="147">
        <v>8200</v>
      </c>
      <c r="AQ53" s="147">
        <v>63000</v>
      </c>
      <c r="AR53" s="250">
        <v>13.1</v>
      </c>
      <c r="AS53" s="147">
        <v>10000</v>
      </c>
      <c r="AT53" s="147">
        <v>64400</v>
      </c>
      <c r="AU53" s="250">
        <v>15.5</v>
      </c>
      <c r="AV53" s="727"/>
    </row>
    <row r="54" spans="1:48" s="10" customFormat="1" x14ac:dyDescent="0.25">
      <c r="A54" s="203"/>
      <c r="B54" s="203" t="s">
        <v>28</v>
      </c>
      <c r="C54" s="275">
        <v>20500</v>
      </c>
      <c r="D54" s="275">
        <v>174500</v>
      </c>
      <c r="E54" s="431">
        <v>11.7</v>
      </c>
      <c r="F54" s="275">
        <v>22100</v>
      </c>
      <c r="G54" s="275">
        <v>176500</v>
      </c>
      <c r="H54" s="431">
        <v>12.5</v>
      </c>
      <c r="I54" s="275">
        <v>19500</v>
      </c>
      <c r="J54" s="275">
        <v>178500</v>
      </c>
      <c r="K54" s="431">
        <v>10.9</v>
      </c>
      <c r="L54" s="275">
        <v>19400</v>
      </c>
      <c r="M54" s="275">
        <v>180600</v>
      </c>
      <c r="N54" s="431">
        <v>10.8</v>
      </c>
      <c r="O54" s="275">
        <v>20700</v>
      </c>
      <c r="P54" s="275">
        <v>187400</v>
      </c>
      <c r="Q54" s="431">
        <v>11</v>
      </c>
      <c r="R54" s="275">
        <v>25100</v>
      </c>
      <c r="S54" s="275">
        <v>190100</v>
      </c>
      <c r="T54" s="431">
        <v>13.2</v>
      </c>
      <c r="U54" s="275">
        <v>27300</v>
      </c>
      <c r="V54" s="275">
        <v>192400</v>
      </c>
      <c r="W54" s="431">
        <v>14.2</v>
      </c>
      <c r="X54" s="275">
        <v>29600</v>
      </c>
      <c r="Y54" s="275">
        <v>192400</v>
      </c>
      <c r="Z54" s="431">
        <v>15.4</v>
      </c>
      <c r="AA54" s="275">
        <v>27400</v>
      </c>
      <c r="AB54" s="275">
        <v>195100</v>
      </c>
      <c r="AC54" s="431">
        <v>14</v>
      </c>
      <c r="AD54" s="275">
        <v>29900</v>
      </c>
      <c r="AE54" s="275">
        <v>195800</v>
      </c>
      <c r="AF54" s="431">
        <v>15.3</v>
      </c>
      <c r="AG54" s="275">
        <v>33000</v>
      </c>
      <c r="AH54" s="275">
        <v>195600</v>
      </c>
      <c r="AI54" s="431">
        <v>16.899999999999999</v>
      </c>
      <c r="AJ54" s="275">
        <v>27300</v>
      </c>
      <c r="AK54" s="275">
        <v>197500</v>
      </c>
      <c r="AL54" s="431">
        <v>13.8</v>
      </c>
      <c r="AM54" s="275">
        <v>25400</v>
      </c>
      <c r="AN54" s="275">
        <v>198200</v>
      </c>
      <c r="AO54" s="431">
        <v>12.8</v>
      </c>
      <c r="AP54" s="147">
        <v>26700</v>
      </c>
      <c r="AQ54" s="147">
        <v>200200</v>
      </c>
      <c r="AR54" s="250">
        <v>13.3</v>
      </c>
      <c r="AS54" s="147">
        <v>27100</v>
      </c>
      <c r="AT54" s="147">
        <v>202100</v>
      </c>
      <c r="AU54" s="250">
        <v>13.4</v>
      </c>
      <c r="AV54" s="727"/>
    </row>
    <row r="55" spans="1:48" s="10" customFormat="1" x14ac:dyDescent="0.25">
      <c r="A55" s="203"/>
      <c r="B55" s="203" t="s">
        <v>14</v>
      </c>
      <c r="C55" s="275">
        <v>21700</v>
      </c>
      <c r="D55" s="275">
        <v>170300</v>
      </c>
      <c r="E55" s="431">
        <v>12.7</v>
      </c>
      <c r="F55" s="275">
        <v>25400</v>
      </c>
      <c r="G55" s="275">
        <v>171800</v>
      </c>
      <c r="H55" s="431">
        <v>14.8</v>
      </c>
      <c r="I55" s="275">
        <v>31600</v>
      </c>
      <c r="J55" s="275">
        <v>174300</v>
      </c>
      <c r="K55" s="431">
        <v>18.2</v>
      </c>
      <c r="L55" s="275">
        <v>26000</v>
      </c>
      <c r="M55" s="275">
        <v>174700</v>
      </c>
      <c r="N55" s="431">
        <v>14.9</v>
      </c>
      <c r="O55" s="275">
        <v>26600</v>
      </c>
      <c r="P55" s="275">
        <v>184000</v>
      </c>
      <c r="Q55" s="431">
        <v>14.4</v>
      </c>
      <c r="R55" s="275">
        <v>27800</v>
      </c>
      <c r="S55" s="275">
        <v>184300</v>
      </c>
      <c r="T55" s="431">
        <v>15.1</v>
      </c>
      <c r="U55" s="275">
        <v>26200</v>
      </c>
      <c r="V55" s="275">
        <v>183800</v>
      </c>
      <c r="W55" s="431">
        <v>14.2</v>
      </c>
      <c r="X55" s="275">
        <v>35600</v>
      </c>
      <c r="Y55" s="275">
        <v>183900</v>
      </c>
      <c r="Z55" s="431">
        <v>19.399999999999999</v>
      </c>
      <c r="AA55" s="275">
        <v>38000</v>
      </c>
      <c r="AB55" s="275">
        <v>184500</v>
      </c>
      <c r="AC55" s="431">
        <v>20.6</v>
      </c>
      <c r="AD55" s="275">
        <v>36700</v>
      </c>
      <c r="AE55" s="275">
        <v>183800</v>
      </c>
      <c r="AF55" s="431">
        <v>20</v>
      </c>
      <c r="AG55" s="275">
        <v>35200</v>
      </c>
      <c r="AH55" s="275">
        <v>182100</v>
      </c>
      <c r="AI55" s="431">
        <v>19.399999999999999</v>
      </c>
      <c r="AJ55" s="275">
        <v>32000</v>
      </c>
      <c r="AK55" s="275">
        <v>182000</v>
      </c>
      <c r="AL55" s="431">
        <v>17.600000000000001</v>
      </c>
      <c r="AM55" s="275">
        <v>32900</v>
      </c>
      <c r="AN55" s="275">
        <v>181600</v>
      </c>
      <c r="AO55" s="431">
        <v>18.100000000000001</v>
      </c>
      <c r="AP55" s="147">
        <v>39300</v>
      </c>
      <c r="AQ55" s="147">
        <v>184400</v>
      </c>
      <c r="AR55" s="250">
        <v>21.3</v>
      </c>
      <c r="AS55" s="147">
        <v>33700</v>
      </c>
      <c r="AT55" s="147">
        <v>182500</v>
      </c>
      <c r="AU55" s="250">
        <v>18.5</v>
      </c>
      <c r="AV55" s="727"/>
    </row>
    <row r="56" spans="1:48" s="10" customFormat="1" x14ac:dyDescent="0.25">
      <c r="A56" s="203"/>
      <c r="B56" s="203" t="s">
        <v>25</v>
      </c>
      <c r="C56" s="275">
        <v>22300</v>
      </c>
      <c r="D56" s="275">
        <v>120900</v>
      </c>
      <c r="E56" s="431">
        <v>18.399999999999999</v>
      </c>
      <c r="F56" s="275">
        <v>22100</v>
      </c>
      <c r="G56" s="275">
        <v>121800</v>
      </c>
      <c r="H56" s="431">
        <v>18.2</v>
      </c>
      <c r="I56" s="275">
        <v>21900</v>
      </c>
      <c r="J56" s="275">
        <v>122600</v>
      </c>
      <c r="K56" s="431">
        <v>17.8</v>
      </c>
      <c r="L56" s="275">
        <v>21900</v>
      </c>
      <c r="M56" s="275">
        <v>121700</v>
      </c>
      <c r="N56" s="431">
        <v>18</v>
      </c>
      <c r="O56" s="275">
        <v>21700</v>
      </c>
      <c r="P56" s="275">
        <v>127400</v>
      </c>
      <c r="Q56" s="431">
        <v>17.100000000000001</v>
      </c>
      <c r="R56" s="275">
        <v>19600</v>
      </c>
      <c r="S56" s="275">
        <v>127200</v>
      </c>
      <c r="T56" s="431">
        <v>15.4</v>
      </c>
      <c r="U56" s="275">
        <v>22900</v>
      </c>
      <c r="V56" s="275">
        <v>126100</v>
      </c>
      <c r="W56" s="431">
        <v>18.2</v>
      </c>
      <c r="X56" s="275">
        <v>20200</v>
      </c>
      <c r="Y56" s="275">
        <v>126100</v>
      </c>
      <c r="Z56" s="431">
        <v>16</v>
      </c>
      <c r="AA56" s="275">
        <v>19600</v>
      </c>
      <c r="AB56" s="275">
        <v>126600</v>
      </c>
      <c r="AC56" s="431">
        <v>15.5</v>
      </c>
      <c r="AD56" s="275">
        <v>22100</v>
      </c>
      <c r="AE56" s="275">
        <v>127100</v>
      </c>
      <c r="AF56" s="431">
        <v>17.399999999999999</v>
      </c>
      <c r="AG56" s="275">
        <v>20600</v>
      </c>
      <c r="AH56" s="275">
        <v>125900</v>
      </c>
      <c r="AI56" s="431">
        <v>16.3</v>
      </c>
      <c r="AJ56" s="275">
        <v>22600</v>
      </c>
      <c r="AK56" s="275">
        <v>126000</v>
      </c>
      <c r="AL56" s="431">
        <v>17.899999999999999</v>
      </c>
      <c r="AM56" s="275">
        <v>22300</v>
      </c>
      <c r="AN56" s="275">
        <v>128000</v>
      </c>
      <c r="AO56" s="431">
        <v>17.399999999999999</v>
      </c>
      <c r="AP56" s="147">
        <v>20700</v>
      </c>
      <c r="AQ56" s="147">
        <v>128200</v>
      </c>
      <c r="AR56" s="250">
        <v>16.2</v>
      </c>
      <c r="AS56" s="147">
        <v>26000</v>
      </c>
      <c r="AT56" s="147">
        <v>126200</v>
      </c>
      <c r="AU56" s="250">
        <v>20.6</v>
      </c>
      <c r="AV56" s="727"/>
    </row>
    <row r="57" spans="1:48" s="10" customFormat="1" x14ac:dyDescent="0.25">
      <c r="A57" s="203"/>
      <c r="B57" s="203" t="s">
        <v>20</v>
      </c>
      <c r="C57" s="275">
        <v>7900</v>
      </c>
      <c r="D57" s="275">
        <v>64200</v>
      </c>
      <c r="E57" s="431">
        <v>12.3</v>
      </c>
      <c r="F57" s="275">
        <v>11300</v>
      </c>
      <c r="G57" s="275">
        <v>64900</v>
      </c>
      <c r="H57" s="431">
        <v>17.399999999999999</v>
      </c>
      <c r="I57" s="275">
        <v>9900</v>
      </c>
      <c r="J57" s="275">
        <v>65500</v>
      </c>
      <c r="K57" s="431">
        <v>15.1</v>
      </c>
      <c r="L57" s="275">
        <v>12800</v>
      </c>
      <c r="M57" s="275">
        <v>65600</v>
      </c>
      <c r="N57" s="431">
        <v>19.5</v>
      </c>
      <c r="O57" s="275">
        <v>11700</v>
      </c>
      <c r="P57" s="275">
        <v>68000</v>
      </c>
      <c r="Q57" s="431">
        <v>17.2</v>
      </c>
      <c r="R57" s="275">
        <v>8800</v>
      </c>
      <c r="S57" s="275">
        <v>67600</v>
      </c>
      <c r="T57" s="431">
        <v>13</v>
      </c>
      <c r="U57" s="275">
        <v>15100</v>
      </c>
      <c r="V57" s="275">
        <v>67200</v>
      </c>
      <c r="W57" s="431">
        <v>22.5</v>
      </c>
      <c r="X57" s="275">
        <v>12800</v>
      </c>
      <c r="Y57" s="275">
        <v>65100</v>
      </c>
      <c r="Z57" s="431">
        <v>19.7</v>
      </c>
      <c r="AA57" s="275">
        <v>14000</v>
      </c>
      <c r="AB57" s="275">
        <v>66900</v>
      </c>
      <c r="AC57" s="431">
        <v>21</v>
      </c>
      <c r="AD57" s="275">
        <v>17600</v>
      </c>
      <c r="AE57" s="275">
        <v>67500</v>
      </c>
      <c r="AF57" s="431">
        <v>26</v>
      </c>
      <c r="AG57" s="275">
        <v>15900</v>
      </c>
      <c r="AH57" s="275">
        <v>69100</v>
      </c>
      <c r="AI57" s="431">
        <v>23.1</v>
      </c>
      <c r="AJ57" s="275">
        <v>14000</v>
      </c>
      <c r="AK57" s="275">
        <v>66000</v>
      </c>
      <c r="AL57" s="431">
        <v>21.2</v>
      </c>
      <c r="AM57" s="275">
        <v>8600</v>
      </c>
      <c r="AN57" s="275">
        <v>67300</v>
      </c>
      <c r="AO57" s="431">
        <v>12.8</v>
      </c>
      <c r="AP57" s="147">
        <v>10700</v>
      </c>
      <c r="AQ57" s="147">
        <v>66200</v>
      </c>
      <c r="AR57" s="250">
        <v>16.100000000000001</v>
      </c>
      <c r="AS57" s="147">
        <v>9800</v>
      </c>
      <c r="AT57" s="147">
        <v>63800</v>
      </c>
      <c r="AU57" s="250">
        <v>15.4</v>
      </c>
      <c r="AV57" s="727"/>
    </row>
    <row r="58" spans="1:48" s="10" customFormat="1" x14ac:dyDescent="0.25">
      <c r="A58" s="203"/>
      <c r="B58" s="203" t="s">
        <v>21</v>
      </c>
      <c r="C58" s="275">
        <v>10000</v>
      </c>
      <c r="D58" s="275">
        <v>75800</v>
      </c>
      <c r="E58" s="431">
        <v>13.2</v>
      </c>
      <c r="F58" s="275">
        <v>12700</v>
      </c>
      <c r="G58" s="275">
        <v>77300</v>
      </c>
      <c r="H58" s="431">
        <v>16.5</v>
      </c>
      <c r="I58" s="275">
        <v>11600</v>
      </c>
      <c r="J58" s="275">
        <v>77700</v>
      </c>
      <c r="K58" s="431">
        <v>15</v>
      </c>
      <c r="L58" s="275">
        <v>11000</v>
      </c>
      <c r="M58" s="275">
        <v>76700</v>
      </c>
      <c r="N58" s="431">
        <v>14.3</v>
      </c>
      <c r="O58" s="275">
        <v>18200</v>
      </c>
      <c r="P58" s="275">
        <v>80400</v>
      </c>
      <c r="Q58" s="431">
        <v>22.6</v>
      </c>
      <c r="R58" s="275">
        <v>15800</v>
      </c>
      <c r="S58" s="275">
        <v>81300</v>
      </c>
      <c r="T58" s="431">
        <v>19.399999999999999</v>
      </c>
      <c r="U58" s="275">
        <v>11600</v>
      </c>
      <c r="V58" s="275">
        <v>82700</v>
      </c>
      <c r="W58" s="431">
        <v>14</v>
      </c>
      <c r="X58" s="275">
        <v>12700</v>
      </c>
      <c r="Y58" s="275">
        <v>80400</v>
      </c>
      <c r="Z58" s="431">
        <v>15.8</v>
      </c>
      <c r="AA58" s="275">
        <v>16300</v>
      </c>
      <c r="AB58" s="275">
        <v>80900</v>
      </c>
      <c r="AC58" s="431">
        <v>20.100000000000001</v>
      </c>
      <c r="AD58" s="275">
        <v>12700</v>
      </c>
      <c r="AE58" s="275">
        <v>81200</v>
      </c>
      <c r="AF58" s="431">
        <v>15.6</v>
      </c>
      <c r="AG58" s="275">
        <v>16100</v>
      </c>
      <c r="AH58" s="275">
        <v>81500</v>
      </c>
      <c r="AI58" s="431">
        <v>19.7</v>
      </c>
      <c r="AJ58" s="275">
        <v>11400</v>
      </c>
      <c r="AK58" s="275">
        <v>81600</v>
      </c>
      <c r="AL58" s="431">
        <v>14</v>
      </c>
      <c r="AM58" s="275">
        <v>13700</v>
      </c>
      <c r="AN58" s="275">
        <v>80300</v>
      </c>
      <c r="AO58" s="431">
        <v>17</v>
      </c>
      <c r="AP58" s="147">
        <v>12900</v>
      </c>
      <c r="AQ58" s="147">
        <v>77500</v>
      </c>
      <c r="AR58" s="250">
        <v>16.7</v>
      </c>
      <c r="AS58" s="147">
        <v>11600</v>
      </c>
      <c r="AT58" s="147">
        <v>79400</v>
      </c>
      <c r="AU58" s="250">
        <v>14.6</v>
      </c>
      <c r="AV58" s="727"/>
    </row>
    <row r="59" spans="1:48" s="10" customFormat="1" x14ac:dyDescent="0.25">
      <c r="A59" s="203"/>
      <c r="B59" s="203" t="s">
        <v>22</v>
      </c>
      <c r="C59" s="275">
        <v>9500</v>
      </c>
      <c r="D59" s="275">
        <v>57900</v>
      </c>
      <c r="E59" s="431">
        <v>16.5</v>
      </c>
      <c r="F59" s="275">
        <v>11000</v>
      </c>
      <c r="G59" s="275">
        <v>58700</v>
      </c>
      <c r="H59" s="431">
        <v>18.7</v>
      </c>
      <c r="I59" s="275">
        <v>11000</v>
      </c>
      <c r="J59" s="275">
        <v>58100</v>
      </c>
      <c r="K59" s="431">
        <v>19</v>
      </c>
      <c r="L59" s="275">
        <v>9700</v>
      </c>
      <c r="M59" s="275">
        <v>58800</v>
      </c>
      <c r="N59" s="431">
        <v>16.5</v>
      </c>
      <c r="O59" s="275">
        <v>9800</v>
      </c>
      <c r="P59" s="275">
        <v>62700</v>
      </c>
      <c r="Q59" s="431">
        <v>15.6</v>
      </c>
      <c r="R59" s="275">
        <v>6800</v>
      </c>
      <c r="S59" s="275">
        <v>60000</v>
      </c>
      <c r="T59" s="431">
        <v>11.4</v>
      </c>
      <c r="U59" s="275">
        <v>9100</v>
      </c>
      <c r="V59" s="275">
        <v>59900</v>
      </c>
      <c r="W59" s="431">
        <v>15.2</v>
      </c>
      <c r="X59" s="275">
        <v>9300</v>
      </c>
      <c r="Y59" s="275">
        <v>61400</v>
      </c>
      <c r="Z59" s="431">
        <v>15.2</v>
      </c>
      <c r="AA59" s="275">
        <v>8200</v>
      </c>
      <c r="AB59" s="275">
        <v>60900</v>
      </c>
      <c r="AC59" s="431">
        <v>13.5</v>
      </c>
      <c r="AD59" s="275">
        <v>9300</v>
      </c>
      <c r="AE59" s="275">
        <v>60600</v>
      </c>
      <c r="AF59" s="431">
        <v>15.3</v>
      </c>
      <c r="AG59" s="275">
        <v>14200</v>
      </c>
      <c r="AH59" s="275">
        <v>57800</v>
      </c>
      <c r="AI59" s="431">
        <v>24.5</v>
      </c>
      <c r="AJ59" s="275">
        <v>11400</v>
      </c>
      <c r="AK59" s="275">
        <v>56300</v>
      </c>
      <c r="AL59" s="431">
        <v>20.3</v>
      </c>
      <c r="AM59" s="275">
        <v>13100</v>
      </c>
      <c r="AN59" s="275">
        <v>58500</v>
      </c>
      <c r="AO59" s="431">
        <v>22.3</v>
      </c>
      <c r="AP59" s="147">
        <v>9300</v>
      </c>
      <c r="AQ59" s="147">
        <v>60400</v>
      </c>
      <c r="AR59" s="250">
        <v>15.4</v>
      </c>
      <c r="AS59" s="147">
        <v>10100</v>
      </c>
      <c r="AT59" s="147">
        <v>58500</v>
      </c>
      <c r="AU59" s="250">
        <v>17.2</v>
      </c>
      <c r="AV59" s="727"/>
    </row>
    <row r="60" spans="1:48" s="10" customFormat="1" x14ac:dyDescent="0.25">
      <c r="A60" s="203"/>
      <c r="B60" s="203" t="s">
        <v>15</v>
      </c>
      <c r="C60" s="275">
        <v>19600</v>
      </c>
      <c r="D60" s="275">
        <v>150200</v>
      </c>
      <c r="E60" s="431">
        <v>13.1</v>
      </c>
      <c r="F60" s="275">
        <v>19900</v>
      </c>
      <c r="G60" s="275">
        <v>150400</v>
      </c>
      <c r="H60" s="431">
        <v>13.3</v>
      </c>
      <c r="I60" s="275">
        <v>21500</v>
      </c>
      <c r="J60" s="275">
        <v>151800</v>
      </c>
      <c r="K60" s="431">
        <v>14.2</v>
      </c>
      <c r="L60" s="275">
        <v>22000</v>
      </c>
      <c r="M60" s="275">
        <v>153600</v>
      </c>
      <c r="N60" s="431">
        <v>14.3</v>
      </c>
      <c r="O60" s="275">
        <v>23500</v>
      </c>
      <c r="P60" s="275">
        <v>160100</v>
      </c>
      <c r="Q60" s="431">
        <v>14.7</v>
      </c>
      <c r="R60" s="275">
        <v>25300</v>
      </c>
      <c r="S60" s="275">
        <v>160400</v>
      </c>
      <c r="T60" s="431">
        <v>15.8</v>
      </c>
      <c r="U60" s="275">
        <v>26500</v>
      </c>
      <c r="V60" s="275">
        <v>159200</v>
      </c>
      <c r="W60" s="431">
        <v>16.600000000000001</v>
      </c>
      <c r="X60" s="275">
        <v>28300</v>
      </c>
      <c r="Y60" s="275">
        <v>158500</v>
      </c>
      <c r="Z60" s="431">
        <v>17.899999999999999</v>
      </c>
      <c r="AA60" s="275">
        <v>26300</v>
      </c>
      <c r="AB60" s="275">
        <v>159200</v>
      </c>
      <c r="AC60" s="431">
        <v>16.5</v>
      </c>
      <c r="AD60" s="275">
        <v>27200</v>
      </c>
      <c r="AE60" s="275">
        <v>157800</v>
      </c>
      <c r="AF60" s="431">
        <v>17.3</v>
      </c>
      <c r="AG60" s="275">
        <v>28400</v>
      </c>
      <c r="AH60" s="275">
        <v>156900</v>
      </c>
      <c r="AI60" s="431">
        <v>18.100000000000001</v>
      </c>
      <c r="AJ60" s="275">
        <v>24900</v>
      </c>
      <c r="AK60" s="275">
        <v>157400</v>
      </c>
      <c r="AL60" s="431">
        <v>15.8</v>
      </c>
      <c r="AM60" s="275">
        <v>28400</v>
      </c>
      <c r="AN60" s="275">
        <v>158100</v>
      </c>
      <c r="AO60" s="431">
        <v>18</v>
      </c>
      <c r="AP60" s="147">
        <v>30100</v>
      </c>
      <c r="AQ60" s="147">
        <v>158000</v>
      </c>
      <c r="AR60" s="250">
        <v>19.100000000000001</v>
      </c>
      <c r="AS60" s="147">
        <v>26000</v>
      </c>
      <c r="AT60" s="147">
        <v>158200</v>
      </c>
      <c r="AU60" s="250">
        <v>16.399999999999999</v>
      </c>
      <c r="AV60" s="727"/>
    </row>
    <row r="61" spans="1:48" s="10" customFormat="1" x14ac:dyDescent="0.25">
      <c r="A61" s="203"/>
      <c r="B61" s="203" t="s">
        <v>11</v>
      </c>
      <c r="C61" s="275">
        <v>12200</v>
      </c>
      <c r="D61" s="275">
        <v>67900</v>
      </c>
      <c r="E61" s="431">
        <v>18</v>
      </c>
      <c r="F61" s="275">
        <v>12500</v>
      </c>
      <c r="G61" s="275">
        <v>67900</v>
      </c>
      <c r="H61" s="431">
        <v>18.399999999999999</v>
      </c>
      <c r="I61" s="275">
        <v>11400</v>
      </c>
      <c r="J61" s="275">
        <v>70300</v>
      </c>
      <c r="K61" s="431">
        <v>16.100000000000001</v>
      </c>
      <c r="L61" s="275">
        <v>11300</v>
      </c>
      <c r="M61" s="275">
        <v>70900</v>
      </c>
      <c r="N61" s="431">
        <v>16</v>
      </c>
      <c r="O61" s="275">
        <v>10800</v>
      </c>
      <c r="P61" s="275">
        <v>75700</v>
      </c>
      <c r="Q61" s="431">
        <v>14.3</v>
      </c>
      <c r="R61" s="275">
        <v>10200</v>
      </c>
      <c r="S61" s="275">
        <v>73000</v>
      </c>
      <c r="T61" s="431">
        <v>14</v>
      </c>
      <c r="U61" s="275">
        <v>9400</v>
      </c>
      <c r="V61" s="275">
        <v>70900</v>
      </c>
      <c r="W61" s="431">
        <v>13.3</v>
      </c>
      <c r="X61" s="275">
        <v>7900</v>
      </c>
      <c r="Y61" s="275">
        <v>71300</v>
      </c>
      <c r="Z61" s="431">
        <v>11</v>
      </c>
      <c r="AA61" s="275">
        <v>10900</v>
      </c>
      <c r="AB61" s="275">
        <v>72200</v>
      </c>
      <c r="AC61" s="431">
        <v>15.2</v>
      </c>
      <c r="AD61" s="275">
        <v>11800</v>
      </c>
      <c r="AE61" s="275">
        <v>70500</v>
      </c>
      <c r="AF61" s="431">
        <v>16.7</v>
      </c>
      <c r="AG61" s="275">
        <v>10100</v>
      </c>
      <c r="AH61" s="275">
        <v>69800</v>
      </c>
      <c r="AI61" s="431">
        <v>14.5</v>
      </c>
      <c r="AJ61" s="275">
        <v>12400</v>
      </c>
      <c r="AK61" s="275">
        <v>71000</v>
      </c>
      <c r="AL61" s="431">
        <v>17.5</v>
      </c>
      <c r="AM61" s="275">
        <v>15000</v>
      </c>
      <c r="AN61" s="275">
        <v>69300</v>
      </c>
      <c r="AO61" s="431">
        <v>21.7</v>
      </c>
      <c r="AP61" s="147">
        <v>13500</v>
      </c>
      <c r="AQ61" s="147">
        <v>72800</v>
      </c>
      <c r="AR61" s="250">
        <v>18.5</v>
      </c>
      <c r="AS61" s="147">
        <v>12900</v>
      </c>
      <c r="AT61" s="147">
        <v>70400</v>
      </c>
      <c r="AU61" s="250">
        <v>18.399999999999999</v>
      </c>
      <c r="AV61" s="727"/>
    </row>
    <row r="62" spans="1:48" s="10" customFormat="1" x14ac:dyDescent="0.25">
      <c r="A62" s="203"/>
      <c r="B62" s="203" t="s">
        <v>23</v>
      </c>
      <c r="C62" s="275">
        <v>7500</v>
      </c>
      <c r="D62" s="275">
        <v>48200</v>
      </c>
      <c r="E62" s="431">
        <v>15.6</v>
      </c>
      <c r="F62" s="275">
        <v>6100</v>
      </c>
      <c r="G62" s="275">
        <v>48900</v>
      </c>
      <c r="H62" s="431">
        <v>12.4</v>
      </c>
      <c r="I62" s="275">
        <v>7400</v>
      </c>
      <c r="J62" s="275">
        <v>48300</v>
      </c>
      <c r="K62" s="431">
        <v>15.3</v>
      </c>
      <c r="L62" s="275">
        <v>8500</v>
      </c>
      <c r="M62" s="275">
        <v>48400</v>
      </c>
      <c r="N62" s="431">
        <v>17.600000000000001</v>
      </c>
      <c r="O62" s="275">
        <v>7200</v>
      </c>
      <c r="P62" s="275">
        <v>49800</v>
      </c>
      <c r="Q62" s="431">
        <v>14.4</v>
      </c>
      <c r="R62" s="275">
        <v>7700</v>
      </c>
      <c r="S62" s="275">
        <v>49400</v>
      </c>
      <c r="T62" s="431">
        <v>15.5</v>
      </c>
      <c r="U62" s="275">
        <v>7800</v>
      </c>
      <c r="V62" s="275">
        <v>49200</v>
      </c>
      <c r="W62" s="431">
        <v>15.8</v>
      </c>
      <c r="X62" s="275">
        <v>11000</v>
      </c>
      <c r="Y62" s="275">
        <v>49800</v>
      </c>
      <c r="Z62" s="431">
        <v>22.1</v>
      </c>
      <c r="AA62" s="275">
        <v>7200</v>
      </c>
      <c r="AB62" s="275">
        <v>49800</v>
      </c>
      <c r="AC62" s="431">
        <v>14.5</v>
      </c>
      <c r="AD62" s="275">
        <v>9500</v>
      </c>
      <c r="AE62" s="275">
        <v>48300</v>
      </c>
      <c r="AF62" s="431">
        <v>19.600000000000001</v>
      </c>
      <c r="AG62" s="275">
        <v>7900</v>
      </c>
      <c r="AH62" s="275">
        <v>49000</v>
      </c>
      <c r="AI62" s="431">
        <v>16.100000000000001</v>
      </c>
      <c r="AJ62" s="275">
        <v>8600</v>
      </c>
      <c r="AK62" s="275">
        <v>49000</v>
      </c>
      <c r="AL62" s="431">
        <v>17.600000000000001</v>
      </c>
      <c r="AM62" s="275">
        <v>6800</v>
      </c>
      <c r="AN62" s="275">
        <v>47400</v>
      </c>
      <c r="AO62" s="431">
        <v>14.3</v>
      </c>
      <c r="AP62" s="147">
        <v>11900</v>
      </c>
      <c r="AQ62" s="147">
        <v>47000</v>
      </c>
      <c r="AR62" s="250">
        <v>25.4</v>
      </c>
      <c r="AS62" s="147">
        <v>11500</v>
      </c>
      <c r="AT62" s="147">
        <v>47000</v>
      </c>
      <c r="AU62" s="250">
        <v>24.5</v>
      </c>
      <c r="AV62" s="727"/>
    </row>
    <row r="63" spans="1:48" s="10" customFormat="1" x14ac:dyDescent="0.25">
      <c r="A63" s="203"/>
      <c r="B63" s="203" t="s">
        <v>13</v>
      </c>
      <c r="C63" s="275">
        <v>16500</v>
      </c>
      <c r="D63" s="275">
        <v>101800</v>
      </c>
      <c r="E63" s="431">
        <v>16.2</v>
      </c>
      <c r="F63" s="275">
        <v>15800</v>
      </c>
      <c r="G63" s="275">
        <v>101400</v>
      </c>
      <c r="H63" s="431">
        <v>15.6</v>
      </c>
      <c r="I63" s="275">
        <v>16400</v>
      </c>
      <c r="J63" s="275">
        <v>103600</v>
      </c>
      <c r="K63" s="431">
        <v>15.8</v>
      </c>
      <c r="L63" s="275">
        <v>18500</v>
      </c>
      <c r="M63" s="275">
        <v>104000</v>
      </c>
      <c r="N63" s="431">
        <v>17.8</v>
      </c>
      <c r="O63" s="275">
        <v>17100</v>
      </c>
      <c r="P63" s="275">
        <v>107200</v>
      </c>
      <c r="Q63" s="431">
        <v>16</v>
      </c>
      <c r="R63" s="275">
        <v>14800</v>
      </c>
      <c r="S63" s="275">
        <v>106800</v>
      </c>
      <c r="T63" s="431">
        <v>13.8</v>
      </c>
      <c r="U63" s="275">
        <v>16600</v>
      </c>
      <c r="V63" s="275">
        <v>108200</v>
      </c>
      <c r="W63" s="431">
        <v>15.3</v>
      </c>
      <c r="X63" s="275">
        <v>16500</v>
      </c>
      <c r="Y63" s="275">
        <v>107700</v>
      </c>
      <c r="Z63" s="431">
        <v>15.4</v>
      </c>
      <c r="AA63" s="275">
        <v>19300</v>
      </c>
      <c r="AB63" s="275">
        <v>106600</v>
      </c>
      <c r="AC63" s="431">
        <v>18.2</v>
      </c>
      <c r="AD63" s="275">
        <v>22100</v>
      </c>
      <c r="AE63" s="275">
        <v>106000</v>
      </c>
      <c r="AF63" s="431">
        <v>20.8</v>
      </c>
      <c r="AG63" s="275">
        <v>21100</v>
      </c>
      <c r="AH63" s="275">
        <v>106200</v>
      </c>
      <c r="AI63" s="431">
        <v>19.899999999999999</v>
      </c>
      <c r="AJ63" s="275">
        <v>23900</v>
      </c>
      <c r="AK63" s="275">
        <v>107200</v>
      </c>
      <c r="AL63" s="431">
        <v>22.3</v>
      </c>
      <c r="AM63" s="275">
        <v>23000</v>
      </c>
      <c r="AN63" s="275">
        <v>106800</v>
      </c>
      <c r="AO63" s="431">
        <v>21.5</v>
      </c>
      <c r="AP63" s="147">
        <v>21900</v>
      </c>
      <c r="AQ63" s="147">
        <v>109800</v>
      </c>
      <c r="AR63" s="250">
        <v>20</v>
      </c>
      <c r="AS63" s="147">
        <v>21900</v>
      </c>
      <c r="AT63" s="147">
        <v>108900</v>
      </c>
      <c r="AU63" s="250">
        <v>20.100000000000001</v>
      </c>
      <c r="AV63" s="727"/>
    </row>
    <row r="64" spans="1:48" s="10" customFormat="1" x14ac:dyDescent="0.25">
      <c r="A64" s="203"/>
      <c r="B64" s="203" t="s">
        <v>29</v>
      </c>
      <c r="C64" s="275">
        <v>22000</v>
      </c>
      <c r="D64" s="275">
        <v>153800</v>
      </c>
      <c r="E64" s="431">
        <v>14.3</v>
      </c>
      <c r="F64" s="275">
        <v>22600</v>
      </c>
      <c r="G64" s="275">
        <v>154200</v>
      </c>
      <c r="H64" s="431">
        <v>14.7</v>
      </c>
      <c r="I64" s="275">
        <v>19800</v>
      </c>
      <c r="J64" s="275">
        <v>156500</v>
      </c>
      <c r="K64" s="431">
        <v>12.7</v>
      </c>
      <c r="L64" s="275">
        <v>22000</v>
      </c>
      <c r="M64" s="275">
        <v>157200</v>
      </c>
      <c r="N64" s="431">
        <v>14</v>
      </c>
      <c r="O64" s="275">
        <v>22300</v>
      </c>
      <c r="P64" s="275">
        <v>162700</v>
      </c>
      <c r="Q64" s="431">
        <v>13.7</v>
      </c>
      <c r="R64" s="275">
        <v>26300</v>
      </c>
      <c r="S64" s="275">
        <v>164200</v>
      </c>
      <c r="T64" s="431">
        <v>16</v>
      </c>
      <c r="U64" s="275">
        <v>24200</v>
      </c>
      <c r="V64" s="275">
        <v>165500</v>
      </c>
      <c r="W64" s="431">
        <v>14.6</v>
      </c>
      <c r="X64" s="275">
        <v>28800</v>
      </c>
      <c r="Y64" s="275">
        <v>164500</v>
      </c>
      <c r="Z64" s="431">
        <v>17.5</v>
      </c>
      <c r="AA64" s="275">
        <v>26800</v>
      </c>
      <c r="AB64" s="275">
        <v>164000</v>
      </c>
      <c r="AC64" s="431">
        <v>16.3</v>
      </c>
      <c r="AD64" s="275">
        <v>23600</v>
      </c>
      <c r="AE64" s="275">
        <v>167100</v>
      </c>
      <c r="AF64" s="431">
        <v>14.1</v>
      </c>
      <c r="AG64" s="275">
        <v>21000</v>
      </c>
      <c r="AH64" s="275">
        <v>166600</v>
      </c>
      <c r="AI64" s="431">
        <v>12.6</v>
      </c>
      <c r="AJ64" s="275">
        <v>25400</v>
      </c>
      <c r="AK64" s="275">
        <v>166900</v>
      </c>
      <c r="AL64" s="431">
        <v>15.2</v>
      </c>
      <c r="AM64" s="275">
        <v>30000</v>
      </c>
      <c r="AN64" s="275">
        <v>166900</v>
      </c>
      <c r="AO64" s="431">
        <v>18</v>
      </c>
      <c r="AP64" s="147">
        <v>31400</v>
      </c>
      <c r="AQ64" s="147">
        <v>168500</v>
      </c>
      <c r="AR64" s="250">
        <v>18.7</v>
      </c>
      <c r="AS64" s="147">
        <v>33000</v>
      </c>
      <c r="AT64" s="147">
        <v>170300</v>
      </c>
      <c r="AU64" s="250">
        <v>19.399999999999999</v>
      </c>
      <c r="AV64" s="727"/>
    </row>
    <row r="65" spans="1:48" s="10" customFormat="1" x14ac:dyDescent="0.25">
      <c r="A65" s="203"/>
      <c r="B65" s="203" t="s">
        <v>12</v>
      </c>
      <c r="C65" s="275">
        <v>20100</v>
      </c>
      <c r="D65" s="275">
        <v>86100</v>
      </c>
      <c r="E65" s="431">
        <v>23.4</v>
      </c>
      <c r="F65" s="275">
        <v>16200</v>
      </c>
      <c r="G65" s="275">
        <v>86700</v>
      </c>
      <c r="H65" s="431">
        <v>18.7</v>
      </c>
      <c r="I65" s="275">
        <v>17300</v>
      </c>
      <c r="J65" s="275">
        <v>88100</v>
      </c>
      <c r="K65" s="431">
        <v>19.7</v>
      </c>
      <c r="L65" s="275">
        <v>18800</v>
      </c>
      <c r="M65" s="275">
        <v>89500</v>
      </c>
      <c r="N65" s="431">
        <v>21</v>
      </c>
      <c r="O65" s="275">
        <v>17900</v>
      </c>
      <c r="P65" s="275">
        <v>91500</v>
      </c>
      <c r="Q65" s="431">
        <v>19.600000000000001</v>
      </c>
      <c r="R65" s="275">
        <v>14200</v>
      </c>
      <c r="S65" s="275">
        <v>92300</v>
      </c>
      <c r="T65" s="431">
        <v>15.4</v>
      </c>
      <c r="U65" s="275">
        <v>14200</v>
      </c>
      <c r="V65" s="275">
        <v>94000</v>
      </c>
      <c r="W65" s="431">
        <v>15.1</v>
      </c>
      <c r="X65" s="275">
        <v>13100</v>
      </c>
      <c r="Y65" s="275">
        <v>89300</v>
      </c>
      <c r="Z65" s="431">
        <v>14.7</v>
      </c>
      <c r="AA65" s="275">
        <v>14300</v>
      </c>
      <c r="AB65" s="275">
        <v>89000</v>
      </c>
      <c r="AC65" s="431">
        <v>16.100000000000001</v>
      </c>
      <c r="AD65" s="275">
        <v>13500</v>
      </c>
      <c r="AE65" s="275">
        <v>89200</v>
      </c>
      <c r="AF65" s="431">
        <v>15.1</v>
      </c>
      <c r="AG65" s="275">
        <v>14000</v>
      </c>
      <c r="AH65" s="275">
        <v>88700</v>
      </c>
      <c r="AI65" s="431">
        <v>15.8</v>
      </c>
      <c r="AJ65" s="275">
        <v>14800</v>
      </c>
      <c r="AK65" s="275">
        <v>89300</v>
      </c>
      <c r="AL65" s="431">
        <v>16.5</v>
      </c>
      <c r="AM65" s="275">
        <v>15500</v>
      </c>
      <c r="AN65" s="275">
        <v>89600</v>
      </c>
      <c r="AO65" s="431">
        <v>17.3</v>
      </c>
      <c r="AP65" s="147">
        <v>13900</v>
      </c>
      <c r="AQ65" s="147">
        <v>88600</v>
      </c>
      <c r="AR65" s="250">
        <v>15.7</v>
      </c>
      <c r="AS65" s="147">
        <v>16800</v>
      </c>
      <c r="AT65" s="147">
        <v>88200</v>
      </c>
      <c r="AU65" s="250">
        <v>19</v>
      </c>
      <c r="AV65" s="727"/>
    </row>
    <row r="66" spans="1:48" s="10" customFormat="1" x14ac:dyDescent="0.25">
      <c r="A66" s="203"/>
      <c r="B66" s="203" t="s">
        <v>30</v>
      </c>
      <c r="C66" s="275">
        <v>19300</v>
      </c>
      <c r="D66" s="275">
        <v>146100</v>
      </c>
      <c r="E66" s="431">
        <v>13.2</v>
      </c>
      <c r="F66" s="275">
        <v>17000</v>
      </c>
      <c r="G66" s="275">
        <v>148200</v>
      </c>
      <c r="H66" s="431">
        <v>11.5</v>
      </c>
      <c r="I66" s="275">
        <v>15300</v>
      </c>
      <c r="J66" s="275">
        <v>149800</v>
      </c>
      <c r="K66" s="431">
        <v>10.199999999999999</v>
      </c>
      <c r="L66" s="275">
        <v>17300</v>
      </c>
      <c r="M66" s="275">
        <v>150100</v>
      </c>
      <c r="N66" s="431">
        <v>11.5</v>
      </c>
      <c r="O66" s="275">
        <v>17700</v>
      </c>
      <c r="P66" s="275">
        <v>157400</v>
      </c>
      <c r="Q66" s="431">
        <v>11.2</v>
      </c>
      <c r="R66" s="275">
        <v>21500</v>
      </c>
      <c r="S66" s="275">
        <v>156800</v>
      </c>
      <c r="T66" s="431">
        <v>13.7</v>
      </c>
      <c r="U66" s="275">
        <v>25000</v>
      </c>
      <c r="V66" s="275">
        <v>156000</v>
      </c>
      <c r="W66" s="431">
        <v>16</v>
      </c>
      <c r="X66" s="275">
        <v>27400</v>
      </c>
      <c r="Y66" s="275">
        <v>157500</v>
      </c>
      <c r="Z66" s="431">
        <v>17.399999999999999</v>
      </c>
      <c r="AA66" s="275">
        <v>28500</v>
      </c>
      <c r="AB66" s="275">
        <v>158600</v>
      </c>
      <c r="AC66" s="431">
        <v>18</v>
      </c>
      <c r="AD66" s="275">
        <v>30100</v>
      </c>
      <c r="AE66" s="275">
        <v>158700</v>
      </c>
      <c r="AF66" s="431">
        <v>19</v>
      </c>
      <c r="AG66" s="275">
        <v>26200</v>
      </c>
      <c r="AH66" s="275">
        <v>157700</v>
      </c>
      <c r="AI66" s="431">
        <v>16.600000000000001</v>
      </c>
      <c r="AJ66" s="275">
        <v>27400</v>
      </c>
      <c r="AK66" s="275">
        <v>158200</v>
      </c>
      <c r="AL66" s="431">
        <v>17.3</v>
      </c>
      <c r="AM66" s="275">
        <v>21500</v>
      </c>
      <c r="AN66" s="275">
        <v>160100</v>
      </c>
      <c r="AO66" s="431">
        <v>13.4</v>
      </c>
      <c r="AP66" s="147">
        <v>23500</v>
      </c>
      <c r="AQ66" s="147">
        <v>160800</v>
      </c>
      <c r="AR66" s="250">
        <v>14.6</v>
      </c>
      <c r="AS66" s="147">
        <v>21000</v>
      </c>
      <c r="AT66" s="147">
        <v>161900</v>
      </c>
      <c r="AU66" s="250">
        <v>13</v>
      </c>
      <c r="AV66" s="727"/>
    </row>
    <row r="67" spans="1:48" s="10" customFormat="1" x14ac:dyDescent="0.25">
      <c r="A67" s="203"/>
      <c r="B67" s="203" t="s">
        <v>5</v>
      </c>
      <c r="C67" s="275">
        <v>7500</v>
      </c>
      <c r="D67" s="275">
        <v>59100</v>
      </c>
      <c r="E67" s="431">
        <v>12.6</v>
      </c>
      <c r="F67" s="275">
        <v>6700</v>
      </c>
      <c r="G67" s="275">
        <v>60500</v>
      </c>
      <c r="H67" s="431">
        <v>11.1</v>
      </c>
      <c r="I67" s="275">
        <v>9200</v>
      </c>
      <c r="J67" s="275">
        <v>59800</v>
      </c>
      <c r="K67" s="431">
        <v>15.3</v>
      </c>
      <c r="L67" s="275">
        <v>13300</v>
      </c>
      <c r="M67" s="275">
        <v>61300</v>
      </c>
      <c r="N67" s="431">
        <v>21.7</v>
      </c>
      <c r="O67" s="275">
        <v>11500</v>
      </c>
      <c r="P67" s="275">
        <v>61400</v>
      </c>
      <c r="Q67" s="431">
        <v>18.7</v>
      </c>
      <c r="R67" s="275">
        <v>9300</v>
      </c>
      <c r="S67" s="275">
        <v>63500</v>
      </c>
      <c r="T67" s="431">
        <v>14.7</v>
      </c>
      <c r="U67" s="275">
        <v>12000</v>
      </c>
      <c r="V67" s="275">
        <v>65300</v>
      </c>
      <c r="W67" s="431">
        <v>18.399999999999999</v>
      </c>
      <c r="X67" s="275">
        <v>10900</v>
      </c>
      <c r="Y67" s="275">
        <v>65200</v>
      </c>
      <c r="Z67" s="431">
        <v>16.7</v>
      </c>
      <c r="AA67" s="275">
        <v>12700</v>
      </c>
      <c r="AB67" s="275">
        <v>65500</v>
      </c>
      <c r="AC67" s="431">
        <v>19.399999999999999</v>
      </c>
      <c r="AD67" s="275">
        <v>15200</v>
      </c>
      <c r="AE67" s="275">
        <v>66500</v>
      </c>
      <c r="AF67" s="431">
        <v>22.8</v>
      </c>
      <c r="AG67" s="275">
        <v>11000</v>
      </c>
      <c r="AH67" s="275">
        <v>65600</v>
      </c>
      <c r="AI67" s="431">
        <v>16.8</v>
      </c>
      <c r="AJ67" s="275">
        <v>10000</v>
      </c>
      <c r="AK67" s="275">
        <v>64900</v>
      </c>
      <c r="AL67" s="431">
        <v>15.4</v>
      </c>
      <c r="AM67" s="275">
        <v>12300</v>
      </c>
      <c r="AN67" s="275">
        <v>65800</v>
      </c>
      <c r="AO67" s="431">
        <v>18.7</v>
      </c>
      <c r="AP67" s="147">
        <v>9000</v>
      </c>
      <c r="AQ67" s="147">
        <v>65800</v>
      </c>
      <c r="AR67" s="250">
        <v>13.7</v>
      </c>
      <c r="AS67" s="147">
        <v>11000</v>
      </c>
      <c r="AT67" s="147">
        <v>65900</v>
      </c>
      <c r="AU67" s="250">
        <v>16.600000000000001</v>
      </c>
      <c r="AV67" s="727"/>
    </row>
    <row r="68" spans="1:48" s="10" customFormat="1" x14ac:dyDescent="0.25">
      <c r="A68" s="203"/>
      <c r="B68" s="203" t="s">
        <v>6</v>
      </c>
      <c r="C68" s="275">
        <v>8900</v>
      </c>
      <c r="D68" s="275">
        <v>68700</v>
      </c>
      <c r="E68" s="431">
        <v>13</v>
      </c>
      <c r="F68" s="275">
        <v>13000</v>
      </c>
      <c r="G68" s="275">
        <v>69000</v>
      </c>
      <c r="H68" s="431">
        <v>18.8</v>
      </c>
      <c r="I68" s="275">
        <v>10700</v>
      </c>
      <c r="J68" s="275">
        <v>69200</v>
      </c>
      <c r="K68" s="431">
        <v>15.4</v>
      </c>
      <c r="L68" s="275">
        <v>11700</v>
      </c>
      <c r="M68" s="275">
        <v>69800</v>
      </c>
      <c r="N68" s="431">
        <v>16.8</v>
      </c>
      <c r="O68" s="275">
        <v>13900</v>
      </c>
      <c r="P68" s="275">
        <v>72000</v>
      </c>
      <c r="Q68" s="431">
        <v>19.2</v>
      </c>
      <c r="R68" s="275">
        <v>11100</v>
      </c>
      <c r="S68" s="275">
        <v>74200</v>
      </c>
      <c r="T68" s="431">
        <v>14.9</v>
      </c>
      <c r="U68" s="275">
        <v>6900</v>
      </c>
      <c r="V68" s="275">
        <v>72500</v>
      </c>
      <c r="W68" s="431">
        <v>9.5</v>
      </c>
      <c r="X68" s="275">
        <v>11200</v>
      </c>
      <c r="Y68" s="275">
        <v>72300</v>
      </c>
      <c r="Z68" s="431">
        <v>15.5</v>
      </c>
      <c r="AA68" s="275">
        <v>8900</v>
      </c>
      <c r="AB68" s="275">
        <v>72400</v>
      </c>
      <c r="AC68" s="431">
        <v>12.4</v>
      </c>
      <c r="AD68" s="275">
        <v>13500</v>
      </c>
      <c r="AE68" s="275">
        <v>72700</v>
      </c>
      <c r="AF68" s="431">
        <v>18.5</v>
      </c>
      <c r="AG68" s="275">
        <v>11100</v>
      </c>
      <c r="AH68" s="275">
        <v>70800</v>
      </c>
      <c r="AI68" s="431">
        <v>15.7</v>
      </c>
      <c r="AJ68" s="275">
        <v>10700</v>
      </c>
      <c r="AK68" s="275">
        <v>74000</v>
      </c>
      <c r="AL68" s="431">
        <v>14.5</v>
      </c>
      <c r="AM68" s="275">
        <v>9900</v>
      </c>
      <c r="AN68" s="275">
        <v>73000</v>
      </c>
      <c r="AO68" s="431">
        <v>13.6</v>
      </c>
      <c r="AP68" s="147">
        <v>11400</v>
      </c>
      <c r="AQ68" s="147">
        <v>73300</v>
      </c>
      <c r="AR68" s="250">
        <v>15.5</v>
      </c>
      <c r="AS68" s="147">
        <v>15000</v>
      </c>
      <c r="AT68" s="147">
        <v>73600</v>
      </c>
      <c r="AU68" s="250">
        <v>20.399999999999999</v>
      </c>
      <c r="AV68" s="727"/>
    </row>
    <row r="69" spans="1:48" s="10" customFormat="1" x14ac:dyDescent="0.25">
      <c r="A69" s="203"/>
      <c r="B69" s="203" t="s">
        <v>7</v>
      </c>
      <c r="C69" s="275">
        <v>4900</v>
      </c>
      <c r="D69" s="275">
        <v>59800</v>
      </c>
      <c r="E69" s="431">
        <v>8.3000000000000007</v>
      </c>
      <c r="F69" s="275">
        <v>7800</v>
      </c>
      <c r="G69" s="275">
        <v>60600</v>
      </c>
      <c r="H69" s="431">
        <v>12.9</v>
      </c>
      <c r="I69" s="275">
        <v>9300</v>
      </c>
      <c r="J69" s="275">
        <v>61200</v>
      </c>
      <c r="K69" s="431">
        <v>15.2</v>
      </c>
      <c r="L69" s="275">
        <v>7900</v>
      </c>
      <c r="M69" s="275">
        <v>59700</v>
      </c>
      <c r="N69" s="431">
        <v>13.2</v>
      </c>
      <c r="O69" s="275">
        <v>9800</v>
      </c>
      <c r="P69" s="275">
        <v>61500</v>
      </c>
      <c r="Q69" s="431">
        <v>15.9</v>
      </c>
      <c r="R69" s="275">
        <v>12800</v>
      </c>
      <c r="S69" s="275">
        <v>62200</v>
      </c>
      <c r="T69" s="431">
        <v>20.6</v>
      </c>
      <c r="U69" s="275">
        <v>10600</v>
      </c>
      <c r="V69" s="275">
        <v>61100</v>
      </c>
      <c r="W69" s="431">
        <v>17.3</v>
      </c>
      <c r="X69" s="275">
        <v>7900</v>
      </c>
      <c r="Y69" s="275">
        <v>61800</v>
      </c>
      <c r="Z69" s="431">
        <v>12.7</v>
      </c>
      <c r="AA69" s="275">
        <v>10100</v>
      </c>
      <c r="AB69" s="275">
        <v>60400</v>
      </c>
      <c r="AC69" s="431">
        <v>16.7</v>
      </c>
      <c r="AD69" s="275">
        <v>10400</v>
      </c>
      <c r="AE69" s="275">
        <v>58600</v>
      </c>
      <c r="AF69" s="431">
        <v>17.7</v>
      </c>
      <c r="AG69" s="275">
        <v>12800</v>
      </c>
      <c r="AH69" s="275">
        <v>58500</v>
      </c>
      <c r="AI69" s="431">
        <v>21.8</v>
      </c>
      <c r="AJ69" s="275">
        <v>12500</v>
      </c>
      <c r="AK69" s="275">
        <v>59300</v>
      </c>
      <c r="AL69" s="431">
        <v>21.2</v>
      </c>
      <c r="AM69" s="275">
        <v>14500</v>
      </c>
      <c r="AN69" s="275">
        <v>58300</v>
      </c>
      <c r="AO69" s="431">
        <v>24.9</v>
      </c>
      <c r="AP69" s="147">
        <v>14300</v>
      </c>
      <c r="AQ69" s="147">
        <v>58600</v>
      </c>
      <c r="AR69" s="250">
        <v>24.4</v>
      </c>
      <c r="AS69" s="147">
        <v>10000</v>
      </c>
      <c r="AT69" s="147">
        <v>57000</v>
      </c>
      <c r="AU69" s="250">
        <v>17.5</v>
      </c>
      <c r="AV69" s="727"/>
    </row>
    <row r="70" spans="1:48" s="10" customFormat="1" x14ac:dyDescent="0.25">
      <c r="A70" s="203"/>
      <c r="B70" s="203" t="s">
        <v>35</v>
      </c>
      <c r="C70" s="275">
        <v>13200</v>
      </c>
      <c r="D70" s="275">
        <v>73800</v>
      </c>
      <c r="E70" s="431">
        <v>17.899999999999999</v>
      </c>
      <c r="F70" s="275">
        <v>9700</v>
      </c>
      <c r="G70" s="275">
        <v>73200</v>
      </c>
      <c r="H70" s="431">
        <v>13.2</v>
      </c>
      <c r="I70" s="275">
        <v>13600</v>
      </c>
      <c r="J70" s="275">
        <v>73800</v>
      </c>
      <c r="K70" s="431">
        <v>18.399999999999999</v>
      </c>
      <c r="L70" s="275">
        <v>10300</v>
      </c>
      <c r="M70" s="275">
        <v>73700</v>
      </c>
      <c r="N70" s="431">
        <v>14</v>
      </c>
      <c r="O70" s="275">
        <v>11100</v>
      </c>
      <c r="P70" s="275">
        <v>77600</v>
      </c>
      <c r="Q70" s="431">
        <v>14.2</v>
      </c>
      <c r="R70" s="275">
        <v>12100</v>
      </c>
      <c r="S70" s="275">
        <v>78200</v>
      </c>
      <c r="T70" s="431">
        <v>15.4</v>
      </c>
      <c r="U70" s="275">
        <v>13600</v>
      </c>
      <c r="V70" s="275">
        <v>78600</v>
      </c>
      <c r="W70" s="431">
        <v>17.3</v>
      </c>
      <c r="X70" s="275">
        <v>12800</v>
      </c>
      <c r="Y70" s="275">
        <v>78000</v>
      </c>
      <c r="Z70" s="431">
        <v>16.5</v>
      </c>
      <c r="AA70" s="275">
        <v>10800</v>
      </c>
      <c r="AB70" s="275">
        <v>75800</v>
      </c>
      <c r="AC70" s="431">
        <v>14.2</v>
      </c>
      <c r="AD70" s="275">
        <v>18600</v>
      </c>
      <c r="AE70" s="275">
        <v>78800</v>
      </c>
      <c r="AF70" s="431">
        <v>23.6</v>
      </c>
      <c r="AG70" s="275">
        <v>15700</v>
      </c>
      <c r="AH70" s="275">
        <v>79200</v>
      </c>
      <c r="AI70" s="431">
        <v>19.8</v>
      </c>
      <c r="AJ70" s="275">
        <v>13200</v>
      </c>
      <c r="AK70" s="275">
        <v>78400</v>
      </c>
      <c r="AL70" s="431">
        <v>16.899999999999999</v>
      </c>
      <c r="AM70" s="275">
        <v>14100</v>
      </c>
      <c r="AN70" s="275">
        <v>77700</v>
      </c>
      <c r="AO70" s="431">
        <v>18.100000000000001</v>
      </c>
      <c r="AP70" s="147">
        <v>15400</v>
      </c>
      <c r="AQ70" s="147">
        <v>96400</v>
      </c>
      <c r="AR70" s="250">
        <v>15.9</v>
      </c>
      <c r="AS70" s="147">
        <v>17500</v>
      </c>
      <c r="AT70" s="147">
        <v>96700</v>
      </c>
      <c r="AU70" s="250">
        <v>18.100000000000001</v>
      </c>
      <c r="AV70" s="727"/>
    </row>
    <row r="71" spans="1:48" s="10" customFormat="1" x14ac:dyDescent="0.25">
      <c r="A71" s="203"/>
      <c r="B71" s="203" t="s">
        <v>41</v>
      </c>
      <c r="C71" s="275">
        <v>13700</v>
      </c>
      <c r="D71" s="275">
        <v>71200</v>
      </c>
      <c r="E71" s="431">
        <v>19.2</v>
      </c>
      <c r="F71" s="275">
        <v>11800</v>
      </c>
      <c r="G71" s="275">
        <v>72000</v>
      </c>
      <c r="H71" s="431">
        <v>16.399999999999999</v>
      </c>
      <c r="I71" s="275">
        <v>14900</v>
      </c>
      <c r="J71" s="275">
        <v>73500</v>
      </c>
      <c r="K71" s="431">
        <v>20.3</v>
      </c>
      <c r="L71" s="275">
        <v>14500</v>
      </c>
      <c r="M71" s="275">
        <v>71600</v>
      </c>
      <c r="N71" s="431">
        <v>20.3</v>
      </c>
      <c r="O71" s="275">
        <v>10600</v>
      </c>
      <c r="P71" s="275">
        <v>75600</v>
      </c>
      <c r="Q71" s="431">
        <v>14.1</v>
      </c>
      <c r="R71" s="275">
        <v>11800</v>
      </c>
      <c r="S71" s="275">
        <v>75600</v>
      </c>
      <c r="T71" s="431">
        <v>15.6</v>
      </c>
      <c r="U71" s="275">
        <v>8100</v>
      </c>
      <c r="V71" s="275">
        <v>74700</v>
      </c>
      <c r="W71" s="431">
        <v>10.9</v>
      </c>
      <c r="X71" s="275">
        <v>9000</v>
      </c>
      <c r="Y71" s="275">
        <v>72800</v>
      </c>
      <c r="Z71" s="431">
        <v>12.4</v>
      </c>
      <c r="AA71" s="275">
        <v>12800</v>
      </c>
      <c r="AB71" s="275">
        <v>77100</v>
      </c>
      <c r="AC71" s="431">
        <v>16.600000000000001</v>
      </c>
      <c r="AD71" s="275">
        <v>16600</v>
      </c>
      <c r="AE71" s="275">
        <v>77600</v>
      </c>
      <c r="AF71" s="431">
        <v>21.3</v>
      </c>
      <c r="AG71" s="275">
        <v>17400</v>
      </c>
      <c r="AH71" s="275">
        <v>77700</v>
      </c>
      <c r="AI71" s="431">
        <v>22.4</v>
      </c>
      <c r="AJ71" s="275">
        <v>18900</v>
      </c>
      <c r="AK71" s="275">
        <v>76700</v>
      </c>
      <c r="AL71" s="431">
        <v>24.6</v>
      </c>
      <c r="AM71" s="275">
        <v>18600</v>
      </c>
      <c r="AN71" s="275">
        <v>75000</v>
      </c>
      <c r="AO71" s="431">
        <v>24.9</v>
      </c>
      <c r="AP71" s="147">
        <v>16800</v>
      </c>
      <c r="AQ71" s="147">
        <v>103400</v>
      </c>
      <c r="AR71" s="250">
        <v>16.3</v>
      </c>
      <c r="AS71" s="147">
        <v>17700</v>
      </c>
      <c r="AT71" s="147">
        <v>103200</v>
      </c>
      <c r="AU71" s="250">
        <v>17.2</v>
      </c>
      <c r="AV71" s="727"/>
    </row>
    <row r="72" spans="1:48" s="10" customFormat="1" x14ac:dyDescent="0.25">
      <c r="A72" s="203"/>
      <c r="B72" s="203" t="s">
        <v>42</v>
      </c>
      <c r="C72" s="275">
        <v>12400</v>
      </c>
      <c r="D72" s="275">
        <v>66000</v>
      </c>
      <c r="E72" s="431">
        <v>18.8</v>
      </c>
      <c r="F72" s="275">
        <v>12300</v>
      </c>
      <c r="G72" s="275">
        <v>66900</v>
      </c>
      <c r="H72" s="431">
        <v>18.5</v>
      </c>
      <c r="I72" s="275">
        <v>11000</v>
      </c>
      <c r="J72" s="275">
        <v>67100</v>
      </c>
      <c r="K72" s="431">
        <v>16.399999999999999</v>
      </c>
      <c r="L72" s="275">
        <v>10600</v>
      </c>
      <c r="M72" s="275">
        <v>67300</v>
      </c>
      <c r="N72" s="431">
        <v>15.8</v>
      </c>
      <c r="O72" s="275">
        <v>8700</v>
      </c>
      <c r="P72" s="275">
        <v>69700</v>
      </c>
      <c r="Q72" s="431">
        <v>12.5</v>
      </c>
      <c r="R72" s="275">
        <v>12300</v>
      </c>
      <c r="S72" s="275">
        <v>69800</v>
      </c>
      <c r="T72" s="431">
        <v>17.7</v>
      </c>
      <c r="U72" s="275">
        <v>10400</v>
      </c>
      <c r="V72" s="275">
        <v>71400</v>
      </c>
      <c r="W72" s="431">
        <v>14.6</v>
      </c>
      <c r="X72" s="275">
        <v>8300</v>
      </c>
      <c r="Y72" s="275">
        <v>69300</v>
      </c>
      <c r="Z72" s="431">
        <v>11.9</v>
      </c>
      <c r="AA72" s="275">
        <v>12300</v>
      </c>
      <c r="AB72" s="275">
        <v>70100</v>
      </c>
      <c r="AC72" s="431">
        <v>17.600000000000001</v>
      </c>
      <c r="AD72" s="275">
        <v>13900</v>
      </c>
      <c r="AE72" s="275">
        <v>68700</v>
      </c>
      <c r="AF72" s="431">
        <v>20.2</v>
      </c>
      <c r="AG72" s="275">
        <v>8100</v>
      </c>
      <c r="AH72" s="275">
        <v>68500</v>
      </c>
      <c r="AI72" s="431">
        <v>11.8</v>
      </c>
      <c r="AJ72" s="275">
        <v>8200</v>
      </c>
      <c r="AK72" s="275">
        <v>69600</v>
      </c>
      <c r="AL72" s="431">
        <v>11.7</v>
      </c>
      <c r="AM72" s="275">
        <v>9300</v>
      </c>
      <c r="AN72" s="275">
        <v>68500</v>
      </c>
      <c r="AO72" s="431">
        <v>13.6</v>
      </c>
      <c r="AP72" s="147">
        <v>14700</v>
      </c>
      <c r="AQ72" s="147">
        <v>78400</v>
      </c>
      <c r="AR72" s="250">
        <v>18.7</v>
      </c>
      <c r="AS72" s="147">
        <v>15700</v>
      </c>
      <c r="AT72" s="147">
        <v>75000</v>
      </c>
      <c r="AU72" s="250">
        <v>21</v>
      </c>
      <c r="AV72" s="727"/>
    </row>
    <row r="73" spans="1:48" s="10" customFormat="1" x14ac:dyDescent="0.25">
      <c r="A73" s="203"/>
      <c r="B73" s="203" t="s">
        <v>49</v>
      </c>
      <c r="C73" s="275">
        <v>8400</v>
      </c>
      <c r="D73" s="275">
        <v>55700</v>
      </c>
      <c r="E73" s="431">
        <v>15</v>
      </c>
      <c r="F73" s="275">
        <v>6800</v>
      </c>
      <c r="G73" s="275">
        <v>55300</v>
      </c>
      <c r="H73" s="431">
        <v>12.2</v>
      </c>
      <c r="I73" s="275">
        <v>6800</v>
      </c>
      <c r="J73" s="275">
        <v>56500</v>
      </c>
      <c r="K73" s="431">
        <v>12.1</v>
      </c>
      <c r="L73" s="275">
        <v>11700</v>
      </c>
      <c r="M73" s="275">
        <v>56800</v>
      </c>
      <c r="N73" s="431">
        <v>20.6</v>
      </c>
      <c r="O73" s="275">
        <v>10100</v>
      </c>
      <c r="P73" s="275">
        <v>58800</v>
      </c>
      <c r="Q73" s="431">
        <v>17.2</v>
      </c>
      <c r="R73" s="275">
        <v>13000</v>
      </c>
      <c r="S73" s="275">
        <v>60900</v>
      </c>
      <c r="T73" s="431">
        <v>21.3</v>
      </c>
      <c r="U73" s="275">
        <v>11400</v>
      </c>
      <c r="V73" s="275">
        <v>60700</v>
      </c>
      <c r="W73" s="431">
        <v>18.899999999999999</v>
      </c>
      <c r="X73" s="275">
        <v>14200</v>
      </c>
      <c r="Y73" s="275">
        <v>60200</v>
      </c>
      <c r="Z73" s="431">
        <v>23.6</v>
      </c>
      <c r="AA73" s="275">
        <v>15200</v>
      </c>
      <c r="AB73" s="275">
        <v>57600</v>
      </c>
      <c r="AC73" s="431">
        <v>26.4</v>
      </c>
      <c r="AD73" s="275">
        <v>10900</v>
      </c>
      <c r="AE73" s="275">
        <v>58300</v>
      </c>
      <c r="AF73" s="431">
        <v>18.7</v>
      </c>
      <c r="AG73" s="275">
        <v>11200</v>
      </c>
      <c r="AH73" s="275">
        <v>56100</v>
      </c>
      <c r="AI73" s="431">
        <v>20</v>
      </c>
      <c r="AJ73" s="275">
        <v>14600</v>
      </c>
      <c r="AK73" s="275">
        <v>59700</v>
      </c>
      <c r="AL73" s="431">
        <v>24.5</v>
      </c>
      <c r="AM73" s="275">
        <v>14400</v>
      </c>
      <c r="AN73" s="275">
        <v>59500</v>
      </c>
      <c r="AO73" s="431">
        <v>24.2</v>
      </c>
      <c r="AP73" s="147">
        <v>15000</v>
      </c>
      <c r="AQ73" s="147">
        <v>79400</v>
      </c>
      <c r="AR73" s="250">
        <v>18.899999999999999</v>
      </c>
      <c r="AS73" s="147">
        <v>19600</v>
      </c>
      <c r="AT73" s="147">
        <v>78800</v>
      </c>
      <c r="AU73" s="250">
        <v>24.8</v>
      </c>
      <c r="AV73" s="727"/>
    </row>
    <row r="74" spans="1:48" s="10" customFormat="1" x14ac:dyDescent="0.25">
      <c r="A74" s="203"/>
      <c r="B74" s="203" t="s">
        <v>32</v>
      </c>
      <c r="C74" s="275">
        <v>6200</v>
      </c>
      <c r="D74" s="275">
        <v>45200</v>
      </c>
      <c r="E74" s="431">
        <v>13.6</v>
      </c>
      <c r="F74" s="275">
        <v>5900</v>
      </c>
      <c r="G74" s="275">
        <v>45800</v>
      </c>
      <c r="H74" s="431">
        <v>13</v>
      </c>
      <c r="I74" s="275">
        <v>4400</v>
      </c>
      <c r="J74" s="275">
        <v>45600</v>
      </c>
      <c r="K74" s="431">
        <v>9.6</v>
      </c>
      <c r="L74" s="275">
        <v>4900</v>
      </c>
      <c r="M74" s="275">
        <v>45600</v>
      </c>
      <c r="N74" s="431">
        <v>10.8</v>
      </c>
      <c r="O74" s="275">
        <v>4100</v>
      </c>
      <c r="P74" s="275">
        <v>48200</v>
      </c>
      <c r="Q74" s="431">
        <v>8.6</v>
      </c>
      <c r="R74" s="275">
        <v>5900</v>
      </c>
      <c r="S74" s="275">
        <v>48100</v>
      </c>
      <c r="T74" s="431">
        <v>12.3</v>
      </c>
      <c r="U74" s="275">
        <v>8200</v>
      </c>
      <c r="V74" s="275">
        <v>48200</v>
      </c>
      <c r="W74" s="431">
        <v>17.100000000000001</v>
      </c>
      <c r="X74" s="275">
        <v>7100</v>
      </c>
      <c r="Y74" s="275">
        <v>46800</v>
      </c>
      <c r="Z74" s="431">
        <v>15.1</v>
      </c>
      <c r="AA74" s="275">
        <v>8700</v>
      </c>
      <c r="AB74" s="275">
        <v>48900</v>
      </c>
      <c r="AC74" s="431">
        <v>17.8</v>
      </c>
      <c r="AD74" s="275">
        <v>5100</v>
      </c>
      <c r="AE74" s="275">
        <v>48800</v>
      </c>
      <c r="AF74" s="431">
        <v>10.5</v>
      </c>
      <c r="AG74" s="275">
        <v>6900</v>
      </c>
      <c r="AH74" s="275">
        <v>48700</v>
      </c>
      <c r="AI74" s="431">
        <v>14.3</v>
      </c>
      <c r="AJ74" s="275">
        <v>10900</v>
      </c>
      <c r="AK74" s="275">
        <v>47400</v>
      </c>
      <c r="AL74" s="431">
        <v>23</v>
      </c>
      <c r="AM74" s="275">
        <v>8200</v>
      </c>
      <c r="AN74" s="275">
        <v>48900</v>
      </c>
      <c r="AO74" s="431">
        <v>16.8</v>
      </c>
      <c r="AP74" s="147">
        <v>8600</v>
      </c>
      <c r="AQ74" s="147">
        <v>68700</v>
      </c>
      <c r="AR74" s="250">
        <v>12.6</v>
      </c>
      <c r="AS74" s="147">
        <v>9500</v>
      </c>
      <c r="AT74" s="147">
        <v>68900</v>
      </c>
      <c r="AU74" s="250">
        <v>13.8</v>
      </c>
      <c r="AV74" s="727"/>
    </row>
    <row r="75" spans="1:48" s="10" customFormat="1" x14ac:dyDescent="0.25">
      <c r="A75" s="203"/>
      <c r="B75" s="203" t="s">
        <v>56</v>
      </c>
      <c r="C75" s="275">
        <v>5400</v>
      </c>
      <c r="D75" s="275">
        <v>33900</v>
      </c>
      <c r="E75" s="431">
        <v>15.9</v>
      </c>
      <c r="F75" s="275">
        <v>6000</v>
      </c>
      <c r="G75" s="275">
        <v>34700</v>
      </c>
      <c r="H75" s="431">
        <v>17.399999999999999</v>
      </c>
      <c r="I75" s="275">
        <v>5100</v>
      </c>
      <c r="J75" s="275">
        <v>36300</v>
      </c>
      <c r="K75" s="431">
        <v>14.1</v>
      </c>
      <c r="L75" s="275">
        <v>5100</v>
      </c>
      <c r="M75" s="275">
        <v>36500</v>
      </c>
      <c r="N75" s="431">
        <v>14.1</v>
      </c>
      <c r="O75" s="275">
        <v>4700</v>
      </c>
      <c r="P75" s="275">
        <v>38500</v>
      </c>
      <c r="Q75" s="431">
        <v>12.1</v>
      </c>
      <c r="R75" s="275">
        <v>4800</v>
      </c>
      <c r="S75" s="275">
        <v>39100</v>
      </c>
      <c r="T75" s="431">
        <v>12.2</v>
      </c>
      <c r="U75" s="275">
        <v>7100</v>
      </c>
      <c r="V75" s="275">
        <v>41300</v>
      </c>
      <c r="W75" s="431">
        <v>17.2</v>
      </c>
      <c r="X75" s="275">
        <v>7700</v>
      </c>
      <c r="Y75" s="275">
        <v>41100</v>
      </c>
      <c r="Z75" s="431">
        <v>18.600000000000001</v>
      </c>
      <c r="AA75" s="275">
        <v>7500</v>
      </c>
      <c r="AB75" s="275">
        <v>39700</v>
      </c>
      <c r="AC75" s="431">
        <v>18.899999999999999</v>
      </c>
      <c r="AD75" s="275">
        <v>6600</v>
      </c>
      <c r="AE75" s="275">
        <v>40000</v>
      </c>
      <c r="AF75" s="431">
        <v>16.399999999999999</v>
      </c>
      <c r="AG75" s="275">
        <v>8300</v>
      </c>
      <c r="AH75" s="275">
        <v>40600</v>
      </c>
      <c r="AI75" s="431">
        <v>20.399999999999999</v>
      </c>
      <c r="AJ75" s="275">
        <v>6700</v>
      </c>
      <c r="AK75" s="275">
        <v>40100</v>
      </c>
      <c r="AL75" s="431">
        <v>16.8</v>
      </c>
      <c r="AM75" s="275">
        <v>7300</v>
      </c>
      <c r="AN75" s="275">
        <v>41100</v>
      </c>
      <c r="AO75" s="431">
        <v>17.7</v>
      </c>
      <c r="AP75" s="147">
        <v>13200</v>
      </c>
      <c r="AQ75" s="147">
        <v>58600</v>
      </c>
      <c r="AR75" s="250">
        <v>22.6</v>
      </c>
      <c r="AS75" s="147">
        <v>12200</v>
      </c>
      <c r="AT75" s="147">
        <v>57600</v>
      </c>
      <c r="AU75" s="250">
        <v>21.1</v>
      </c>
      <c r="AV75" s="727"/>
    </row>
    <row r="76" spans="1:48" s="10" customFormat="1" x14ac:dyDescent="0.25">
      <c r="A76" s="203"/>
      <c r="B76" s="203" t="s">
        <v>45</v>
      </c>
      <c r="C76" s="275">
        <v>10000</v>
      </c>
      <c r="D76" s="275">
        <v>69000</v>
      </c>
      <c r="E76" s="431">
        <v>14.5</v>
      </c>
      <c r="F76" s="275">
        <v>11400</v>
      </c>
      <c r="G76" s="275">
        <v>68500</v>
      </c>
      <c r="H76" s="431">
        <v>16.7</v>
      </c>
      <c r="I76" s="275">
        <v>11800</v>
      </c>
      <c r="J76" s="275">
        <v>68500</v>
      </c>
      <c r="K76" s="431">
        <v>17.2</v>
      </c>
      <c r="L76" s="275">
        <v>10300</v>
      </c>
      <c r="M76" s="275">
        <v>67800</v>
      </c>
      <c r="N76" s="431">
        <v>15.2</v>
      </c>
      <c r="O76" s="275">
        <v>11100</v>
      </c>
      <c r="P76" s="275">
        <v>70600</v>
      </c>
      <c r="Q76" s="431">
        <v>15.8</v>
      </c>
      <c r="R76" s="275">
        <v>7700</v>
      </c>
      <c r="S76" s="275">
        <v>71200</v>
      </c>
      <c r="T76" s="431">
        <v>10.9</v>
      </c>
      <c r="U76" s="275">
        <v>12100</v>
      </c>
      <c r="V76" s="275">
        <v>69400</v>
      </c>
      <c r="W76" s="431">
        <v>17.5</v>
      </c>
      <c r="X76" s="275">
        <v>11800</v>
      </c>
      <c r="Y76" s="275">
        <v>69900</v>
      </c>
      <c r="Z76" s="431">
        <v>17</v>
      </c>
      <c r="AA76" s="275">
        <v>14400</v>
      </c>
      <c r="AB76" s="275">
        <v>69600</v>
      </c>
      <c r="AC76" s="431">
        <v>20.7</v>
      </c>
      <c r="AD76" s="275">
        <v>11900</v>
      </c>
      <c r="AE76" s="275">
        <v>70300</v>
      </c>
      <c r="AF76" s="431">
        <v>16.899999999999999</v>
      </c>
      <c r="AG76" s="275">
        <v>9500</v>
      </c>
      <c r="AH76" s="275">
        <v>69900</v>
      </c>
      <c r="AI76" s="431">
        <v>13.6</v>
      </c>
      <c r="AJ76" s="275">
        <v>8800</v>
      </c>
      <c r="AK76" s="275">
        <v>70000</v>
      </c>
      <c r="AL76" s="431">
        <v>12.6</v>
      </c>
      <c r="AM76" s="275">
        <v>13400</v>
      </c>
      <c r="AN76" s="275">
        <v>70600</v>
      </c>
      <c r="AO76" s="431">
        <v>19</v>
      </c>
      <c r="AP76" s="147">
        <v>5500</v>
      </c>
      <c r="AQ76" s="147">
        <v>47600</v>
      </c>
      <c r="AR76" s="250">
        <v>11.5</v>
      </c>
      <c r="AS76" s="147">
        <v>10300</v>
      </c>
      <c r="AT76" s="147">
        <v>49200</v>
      </c>
      <c r="AU76" s="250">
        <v>20.9</v>
      </c>
      <c r="AV76" s="727"/>
    </row>
    <row r="77" spans="1:48" s="10" customFormat="1" x14ac:dyDescent="0.25">
      <c r="A77" s="203"/>
      <c r="B77" s="203" t="s">
        <v>50</v>
      </c>
      <c r="C77" s="275">
        <v>14900</v>
      </c>
      <c r="D77" s="275">
        <v>99800</v>
      </c>
      <c r="E77" s="431">
        <v>14.9</v>
      </c>
      <c r="F77" s="275">
        <v>17300</v>
      </c>
      <c r="G77" s="275">
        <v>100900</v>
      </c>
      <c r="H77" s="431">
        <v>17.100000000000001</v>
      </c>
      <c r="I77" s="275">
        <v>19800</v>
      </c>
      <c r="J77" s="275">
        <v>102800</v>
      </c>
      <c r="K77" s="431">
        <v>19.3</v>
      </c>
      <c r="L77" s="275">
        <v>19800</v>
      </c>
      <c r="M77" s="275">
        <v>102300</v>
      </c>
      <c r="N77" s="431">
        <v>19.3</v>
      </c>
      <c r="O77" s="275">
        <v>18400</v>
      </c>
      <c r="P77" s="275">
        <v>105200</v>
      </c>
      <c r="Q77" s="431">
        <v>17.5</v>
      </c>
      <c r="R77" s="275">
        <v>21600</v>
      </c>
      <c r="S77" s="275">
        <v>106300</v>
      </c>
      <c r="T77" s="431">
        <v>20.3</v>
      </c>
      <c r="U77" s="275">
        <v>26200</v>
      </c>
      <c r="V77" s="275">
        <v>108300</v>
      </c>
      <c r="W77" s="431">
        <v>24.2</v>
      </c>
      <c r="X77" s="275">
        <v>22600</v>
      </c>
      <c r="Y77" s="275">
        <v>107200</v>
      </c>
      <c r="Z77" s="431">
        <v>21.1</v>
      </c>
      <c r="AA77" s="275">
        <v>21900</v>
      </c>
      <c r="AB77" s="275">
        <v>108900</v>
      </c>
      <c r="AC77" s="431">
        <v>20.100000000000001</v>
      </c>
      <c r="AD77" s="275">
        <v>22400</v>
      </c>
      <c r="AE77" s="275">
        <v>110700</v>
      </c>
      <c r="AF77" s="431">
        <v>20.2</v>
      </c>
      <c r="AG77" s="275">
        <v>19900</v>
      </c>
      <c r="AH77" s="275">
        <v>114300</v>
      </c>
      <c r="AI77" s="431">
        <v>17.399999999999999</v>
      </c>
      <c r="AJ77" s="275">
        <v>26500</v>
      </c>
      <c r="AK77" s="275">
        <v>116000</v>
      </c>
      <c r="AL77" s="431">
        <v>22.8</v>
      </c>
      <c r="AM77" s="275">
        <v>34900</v>
      </c>
      <c r="AN77" s="275">
        <v>115100</v>
      </c>
      <c r="AO77" s="431">
        <v>30.3</v>
      </c>
      <c r="AP77" s="147">
        <v>5600</v>
      </c>
      <c r="AQ77" s="147">
        <v>41000</v>
      </c>
      <c r="AR77" s="250">
        <v>13.6</v>
      </c>
      <c r="AS77" s="147">
        <v>6200</v>
      </c>
      <c r="AT77" s="147">
        <v>40300</v>
      </c>
      <c r="AU77" s="250">
        <v>15.4</v>
      </c>
      <c r="AV77" s="727"/>
    </row>
    <row r="78" spans="1:48" s="10" customFormat="1" x14ac:dyDescent="0.25">
      <c r="A78" s="203"/>
      <c r="B78" s="203" t="s">
        <v>33</v>
      </c>
      <c r="C78" s="275">
        <v>7200</v>
      </c>
      <c r="D78" s="275">
        <v>61700</v>
      </c>
      <c r="E78" s="431">
        <v>11.7</v>
      </c>
      <c r="F78" s="275">
        <v>11200</v>
      </c>
      <c r="G78" s="275">
        <v>62400</v>
      </c>
      <c r="H78" s="431">
        <v>17.899999999999999</v>
      </c>
      <c r="I78" s="275">
        <v>10900</v>
      </c>
      <c r="J78" s="275">
        <v>62400</v>
      </c>
      <c r="K78" s="431">
        <v>17.399999999999999</v>
      </c>
      <c r="L78" s="275">
        <v>11200</v>
      </c>
      <c r="M78" s="275">
        <v>62700</v>
      </c>
      <c r="N78" s="431">
        <v>17.899999999999999</v>
      </c>
      <c r="O78" s="275">
        <v>9700</v>
      </c>
      <c r="P78" s="275">
        <v>66500</v>
      </c>
      <c r="Q78" s="431">
        <v>14.5</v>
      </c>
      <c r="R78" s="275">
        <v>13200</v>
      </c>
      <c r="S78" s="275">
        <v>66000</v>
      </c>
      <c r="T78" s="431">
        <v>20</v>
      </c>
      <c r="U78" s="275">
        <v>12900</v>
      </c>
      <c r="V78" s="275">
        <v>66700</v>
      </c>
      <c r="W78" s="431">
        <v>19.399999999999999</v>
      </c>
      <c r="X78" s="275">
        <v>11300</v>
      </c>
      <c r="Y78" s="275">
        <v>64800</v>
      </c>
      <c r="Z78" s="431">
        <v>17.5</v>
      </c>
      <c r="AA78" s="275">
        <v>9000</v>
      </c>
      <c r="AB78" s="275">
        <v>65800</v>
      </c>
      <c r="AC78" s="431">
        <v>13.7</v>
      </c>
      <c r="AD78" s="275">
        <v>11100</v>
      </c>
      <c r="AE78" s="275">
        <v>65500</v>
      </c>
      <c r="AF78" s="431">
        <v>16.899999999999999</v>
      </c>
      <c r="AG78" s="275">
        <v>11200</v>
      </c>
      <c r="AH78" s="275">
        <v>63000</v>
      </c>
      <c r="AI78" s="431">
        <v>17.8</v>
      </c>
      <c r="AJ78" s="275">
        <v>12500</v>
      </c>
      <c r="AK78" s="275">
        <v>63100</v>
      </c>
      <c r="AL78" s="431">
        <v>19.7</v>
      </c>
      <c r="AM78" s="275">
        <v>12600</v>
      </c>
      <c r="AN78" s="275">
        <v>63800</v>
      </c>
      <c r="AO78" s="431">
        <v>19.7</v>
      </c>
      <c r="AP78" s="147">
        <v>11000</v>
      </c>
      <c r="AQ78" s="147">
        <v>71100</v>
      </c>
      <c r="AR78" s="250">
        <v>15.5</v>
      </c>
      <c r="AS78" s="147">
        <v>13200</v>
      </c>
      <c r="AT78" s="147">
        <v>69900</v>
      </c>
      <c r="AU78" s="250">
        <v>18.899999999999999</v>
      </c>
      <c r="AV78" s="727"/>
    </row>
    <row r="79" spans="1:48" s="10" customFormat="1" x14ac:dyDescent="0.25">
      <c r="A79" s="203"/>
      <c r="B79" s="203" t="s">
        <v>31</v>
      </c>
      <c r="C79" s="275">
        <v>20200</v>
      </c>
      <c r="D79" s="275">
        <v>144000</v>
      </c>
      <c r="E79" s="431">
        <v>14</v>
      </c>
      <c r="F79" s="275">
        <v>16600</v>
      </c>
      <c r="G79" s="275">
        <v>145300</v>
      </c>
      <c r="H79" s="431">
        <v>11.4</v>
      </c>
      <c r="I79" s="275">
        <v>19900</v>
      </c>
      <c r="J79" s="275">
        <v>147600</v>
      </c>
      <c r="K79" s="431">
        <v>13.5</v>
      </c>
      <c r="L79" s="275">
        <v>20400</v>
      </c>
      <c r="M79" s="275">
        <v>149700</v>
      </c>
      <c r="N79" s="431">
        <v>13.6</v>
      </c>
      <c r="O79" s="275">
        <v>24500</v>
      </c>
      <c r="P79" s="275">
        <v>154000</v>
      </c>
      <c r="Q79" s="431">
        <v>15.9</v>
      </c>
      <c r="R79" s="275">
        <v>25800</v>
      </c>
      <c r="S79" s="275">
        <v>155700</v>
      </c>
      <c r="T79" s="431">
        <v>16.600000000000001</v>
      </c>
      <c r="U79" s="275">
        <v>27600</v>
      </c>
      <c r="V79" s="275">
        <v>158100</v>
      </c>
      <c r="W79" s="431">
        <v>17.399999999999999</v>
      </c>
      <c r="X79" s="275">
        <v>26700</v>
      </c>
      <c r="Y79" s="275">
        <v>157200</v>
      </c>
      <c r="Z79" s="431">
        <v>17</v>
      </c>
      <c r="AA79" s="275">
        <v>28900</v>
      </c>
      <c r="AB79" s="275">
        <v>158400</v>
      </c>
      <c r="AC79" s="431">
        <v>18.3</v>
      </c>
      <c r="AD79" s="275">
        <v>28700</v>
      </c>
      <c r="AE79" s="275">
        <v>158400</v>
      </c>
      <c r="AF79" s="431">
        <v>18.100000000000001</v>
      </c>
      <c r="AG79" s="275">
        <v>29200</v>
      </c>
      <c r="AH79" s="275">
        <v>158000</v>
      </c>
      <c r="AI79" s="431">
        <v>18.5</v>
      </c>
      <c r="AJ79" s="275">
        <v>27400</v>
      </c>
      <c r="AK79" s="275">
        <v>158300</v>
      </c>
      <c r="AL79" s="431">
        <v>17.3</v>
      </c>
      <c r="AM79" s="275">
        <v>27100</v>
      </c>
      <c r="AN79" s="275">
        <v>161200</v>
      </c>
      <c r="AO79" s="431">
        <v>16.8</v>
      </c>
      <c r="AP79" s="147">
        <v>25300</v>
      </c>
      <c r="AQ79" s="147">
        <v>116600</v>
      </c>
      <c r="AR79" s="250">
        <v>21.7</v>
      </c>
      <c r="AS79" s="147">
        <v>28500</v>
      </c>
      <c r="AT79" s="147">
        <v>118200</v>
      </c>
      <c r="AU79" s="250">
        <v>24.1</v>
      </c>
      <c r="AV79" s="727"/>
    </row>
    <row r="80" spans="1:48" s="10" customFormat="1" x14ac:dyDescent="0.25">
      <c r="A80" s="203"/>
      <c r="B80" s="203" t="s">
        <v>37</v>
      </c>
      <c r="C80" s="275">
        <v>4100</v>
      </c>
      <c r="D80" s="275">
        <v>42000</v>
      </c>
      <c r="E80" s="431">
        <v>9.9</v>
      </c>
      <c r="F80" s="275">
        <v>8000</v>
      </c>
      <c r="G80" s="275">
        <v>41100</v>
      </c>
      <c r="H80" s="431">
        <v>19.5</v>
      </c>
      <c r="I80" s="275">
        <v>6600</v>
      </c>
      <c r="J80" s="275">
        <v>41300</v>
      </c>
      <c r="K80" s="431">
        <v>16.100000000000001</v>
      </c>
      <c r="L80" s="275">
        <v>5400</v>
      </c>
      <c r="M80" s="275">
        <v>41000</v>
      </c>
      <c r="N80" s="431">
        <v>13.1</v>
      </c>
      <c r="O80" s="275">
        <v>5600</v>
      </c>
      <c r="P80" s="275">
        <v>42200</v>
      </c>
      <c r="Q80" s="431">
        <v>13.3</v>
      </c>
      <c r="R80" s="275">
        <v>8000</v>
      </c>
      <c r="S80" s="275">
        <v>41700</v>
      </c>
      <c r="T80" s="431">
        <v>19.100000000000001</v>
      </c>
      <c r="U80" s="275">
        <v>6600</v>
      </c>
      <c r="V80" s="275">
        <v>40600</v>
      </c>
      <c r="W80" s="431">
        <v>16.2</v>
      </c>
      <c r="X80" s="275">
        <v>3200</v>
      </c>
      <c r="Y80" s="275">
        <v>40700</v>
      </c>
      <c r="Z80" s="431">
        <v>7.8</v>
      </c>
      <c r="AA80" s="275">
        <v>7400</v>
      </c>
      <c r="AB80" s="275">
        <v>42500</v>
      </c>
      <c r="AC80" s="431">
        <v>17.5</v>
      </c>
      <c r="AD80" s="275">
        <v>5900</v>
      </c>
      <c r="AE80" s="275">
        <v>41900</v>
      </c>
      <c r="AF80" s="431">
        <v>14</v>
      </c>
      <c r="AG80" s="275">
        <v>8300</v>
      </c>
      <c r="AH80" s="275">
        <v>41200</v>
      </c>
      <c r="AI80" s="431">
        <v>20.100000000000001</v>
      </c>
      <c r="AJ80" s="275">
        <v>6300</v>
      </c>
      <c r="AK80" s="275">
        <v>41100</v>
      </c>
      <c r="AL80" s="431">
        <v>15.3</v>
      </c>
      <c r="AM80" s="275">
        <v>8400</v>
      </c>
      <c r="AN80" s="275">
        <v>42000</v>
      </c>
      <c r="AO80" s="431">
        <v>19.899999999999999</v>
      </c>
      <c r="AP80" s="147">
        <v>11600</v>
      </c>
      <c r="AQ80" s="147">
        <v>63300</v>
      </c>
      <c r="AR80" s="250">
        <v>18.399999999999999</v>
      </c>
      <c r="AS80" s="147">
        <v>14400</v>
      </c>
      <c r="AT80" s="147">
        <v>66200</v>
      </c>
      <c r="AU80" s="250">
        <v>21.8</v>
      </c>
      <c r="AV80" s="727"/>
    </row>
    <row r="81" spans="1:48" s="10" customFormat="1" x14ac:dyDescent="0.25">
      <c r="A81" s="203"/>
      <c r="B81" s="203" t="s">
        <v>57</v>
      </c>
      <c r="C81" s="275">
        <v>10300</v>
      </c>
      <c r="D81" s="275">
        <v>75000</v>
      </c>
      <c r="E81" s="431">
        <v>13.7</v>
      </c>
      <c r="F81" s="275">
        <v>9700</v>
      </c>
      <c r="G81" s="275">
        <v>76700</v>
      </c>
      <c r="H81" s="431">
        <v>12.6</v>
      </c>
      <c r="I81" s="275">
        <v>10200</v>
      </c>
      <c r="J81" s="275">
        <v>76000</v>
      </c>
      <c r="K81" s="431">
        <v>13.5</v>
      </c>
      <c r="L81" s="275">
        <v>10100</v>
      </c>
      <c r="M81" s="275">
        <v>76200</v>
      </c>
      <c r="N81" s="431">
        <v>13.2</v>
      </c>
      <c r="O81" s="275">
        <v>14500</v>
      </c>
      <c r="P81" s="275">
        <v>81200</v>
      </c>
      <c r="Q81" s="431">
        <v>17.899999999999999</v>
      </c>
      <c r="R81" s="275">
        <v>15200</v>
      </c>
      <c r="S81" s="275">
        <v>80800</v>
      </c>
      <c r="T81" s="431">
        <v>18.8</v>
      </c>
      <c r="U81" s="275">
        <v>14400</v>
      </c>
      <c r="V81" s="275">
        <v>79500</v>
      </c>
      <c r="W81" s="431">
        <v>18.100000000000001</v>
      </c>
      <c r="X81" s="275">
        <v>17400</v>
      </c>
      <c r="Y81" s="275">
        <v>76000</v>
      </c>
      <c r="Z81" s="431">
        <v>22.8</v>
      </c>
      <c r="AA81" s="275">
        <v>14900</v>
      </c>
      <c r="AB81" s="275">
        <v>75800</v>
      </c>
      <c r="AC81" s="431">
        <v>19.600000000000001</v>
      </c>
      <c r="AD81" s="275">
        <v>13800</v>
      </c>
      <c r="AE81" s="275">
        <v>75800</v>
      </c>
      <c r="AF81" s="431">
        <v>18.2</v>
      </c>
      <c r="AG81" s="275">
        <v>12200</v>
      </c>
      <c r="AH81" s="275">
        <v>74800</v>
      </c>
      <c r="AI81" s="431">
        <v>16.3</v>
      </c>
      <c r="AJ81" s="275">
        <v>8300</v>
      </c>
      <c r="AK81" s="275">
        <v>73300</v>
      </c>
      <c r="AL81" s="431">
        <v>11.3</v>
      </c>
      <c r="AM81" s="275">
        <v>13000</v>
      </c>
      <c r="AN81" s="275">
        <v>73100</v>
      </c>
      <c r="AO81" s="431">
        <v>17.8</v>
      </c>
      <c r="AP81" s="147">
        <v>27900</v>
      </c>
      <c r="AQ81" s="147">
        <v>158700</v>
      </c>
      <c r="AR81" s="250">
        <v>17.600000000000001</v>
      </c>
      <c r="AS81" s="147">
        <v>24800</v>
      </c>
      <c r="AT81" s="147">
        <v>160500</v>
      </c>
      <c r="AU81" s="250">
        <v>15.4</v>
      </c>
      <c r="AV81" s="727"/>
    </row>
    <row r="82" spans="1:48" s="10" customFormat="1" x14ac:dyDescent="0.25">
      <c r="A82" s="203"/>
      <c r="B82" s="203" t="s">
        <v>38</v>
      </c>
      <c r="C82" s="275">
        <v>10400</v>
      </c>
      <c r="D82" s="275">
        <v>69500</v>
      </c>
      <c r="E82" s="431">
        <v>14.9</v>
      </c>
      <c r="F82" s="275">
        <v>10500</v>
      </c>
      <c r="G82" s="275">
        <v>68600</v>
      </c>
      <c r="H82" s="431">
        <v>15.3</v>
      </c>
      <c r="I82" s="275">
        <v>9700</v>
      </c>
      <c r="J82" s="275">
        <v>68000</v>
      </c>
      <c r="K82" s="431">
        <v>14.3</v>
      </c>
      <c r="L82" s="275">
        <v>13300</v>
      </c>
      <c r="M82" s="275">
        <v>68700</v>
      </c>
      <c r="N82" s="431">
        <v>19.3</v>
      </c>
      <c r="O82" s="275">
        <v>13600</v>
      </c>
      <c r="P82" s="275">
        <v>72300</v>
      </c>
      <c r="Q82" s="431">
        <v>18.8</v>
      </c>
      <c r="R82" s="275">
        <v>12900</v>
      </c>
      <c r="S82" s="275">
        <v>70500</v>
      </c>
      <c r="T82" s="431">
        <v>18.3</v>
      </c>
      <c r="U82" s="275">
        <v>8100</v>
      </c>
      <c r="V82" s="275">
        <v>70200</v>
      </c>
      <c r="W82" s="431">
        <v>11.6</v>
      </c>
      <c r="X82" s="275">
        <v>12900</v>
      </c>
      <c r="Y82" s="275">
        <v>72600</v>
      </c>
      <c r="Z82" s="431">
        <v>17.8</v>
      </c>
      <c r="AA82" s="275">
        <v>13400</v>
      </c>
      <c r="AB82" s="275">
        <v>71500</v>
      </c>
      <c r="AC82" s="431">
        <v>18.7</v>
      </c>
      <c r="AD82" s="275">
        <v>10300</v>
      </c>
      <c r="AE82" s="275">
        <v>69300</v>
      </c>
      <c r="AF82" s="431">
        <v>14.9</v>
      </c>
      <c r="AG82" s="275">
        <v>14300</v>
      </c>
      <c r="AH82" s="275">
        <v>70400</v>
      </c>
      <c r="AI82" s="431">
        <v>20.3</v>
      </c>
      <c r="AJ82" s="275">
        <v>13500</v>
      </c>
      <c r="AK82" s="275">
        <v>70700</v>
      </c>
      <c r="AL82" s="431">
        <v>19.100000000000001</v>
      </c>
      <c r="AM82" s="275">
        <v>19500</v>
      </c>
      <c r="AN82" s="275">
        <v>70700</v>
      </c>
      <c r="AO82" s="431">
        <v>27.5</v>
      </c>
      <c r="AP82" s="147">
        <v>9900</v>
      </c>
      <c r="AQ82" s="147">
        <v>42000</v>
      </c>
      <c r="AR82" s="250">
        <v>23.7</v>
      </c>
      <c r="AS82" s="147">
        <v>7500</v>
      </c>
      <c r="AT82" s="147">
        <v>40900</v>
      </c>
      <c r="AU82" s="250">
        <v>18.3</v>
      </c>
      <c r="AV82" s="727"/>
    </row>
    <row r="83" spans="1:48" s="10" customFormat="1" x14ac:dyDescent="0.25">
      <c r="A83" s="203"/>
      <c r="B83" s="203" t="s">
        <v>46</v>
      </c>
      <c r="C83" s="275">
        <v>12000</v>
      </c>
      <c r="D83" s="275">
        <v>69300</v>
      </c>
      <c r="E83" s="431">
        <v>17.3</v>
      </c>
      <c r="F83" s="275">
        <v>12300</v>
      </c>
      <c r="G83" s="275">
        <v>69500</v>
      </c>
      <c r="H83" s="431">
        <v>17.7</v>
      </c>
      <c r="I83" s="275">
        <v>9300</v>
      </c>
      <c r="J83" s="275">
        <v>69800</v>
      </c>
      <c r="K83" s="431">
        <v>13.3</v>
      </c>
      <c r="L83" s="275">
        <v>12000</v>
      </c>
      <c r="M83" s="275">
        <v>68200</v>
      </c>
      <c r="N83" s="431">
        <v>17.5</v>
      </c>
      <c r="O83" s="275">
        <v>14400</v>
      </c>
      <c r="P83" s="275">
        <v>71600</v>
      </c>
      <c r="Q83" s="431">
        <v>20.2</v>
      </c>
      <c r="R83" s="275">
        <v>13500</v>
      </c>
      <c r="S83" s="275">
        <v>71500</v>
      </c>
      <c r="T83" s="431">
        <v>18.8</v>
      </c>
      <c r="U83" s="275">
        <v>12500</v>
      </c>
      <c r="V83" s="275">
        <v>72200</v>
      </c>
      <c r="W83" s="431">
        <v>17.3</v>
      </c>
      <c r="X83" s="275">
        <v>13000</v>
      </c>
      <c r="Y83" s="275">
        <v>72300</v>
      </c>
      <c r="Z83" s="431">
        <v>18</v>
      </c>
      <c r="AA83" s="275">
        <v>10900</v>
      </c>
      <c r="AB83" s="275">
        <v>69600</v>
      </c>
      <c r="AC83" s="431">
        <v>15.6</v>
      </c>
      <c r="AD83" s="275">
        <v>13500</v>
      </c>
      <c r="AE83" s="275">
        <v>69900</v>
      </c>
      <c r="AF83" s="431">
        <v>19.3</v>
      </c>
      <c r="AG83" s="275">
        <v>14200</v>
      </c>
      <c r="AH83" s="275">
        <v>72500</v>
      </c>
      <c r="AI83" s="431">
        <v>19.600000000000001</v>
      </c>
      <c r="AJ83" s="275">
        <v>14500</v>
      </c>
      <c r="AK83" s="275">
        <v>71600</v>
      </c>
      <c r="AL83" s="431">
        <v>20.2</v>
      </c>
      <c r="AM83" s="275">
        <v>14700</v>
      </c>
      <c r="AN83" s="275">
        <v>72500</v>
      </c>
      <c r="AO83" s="431">
        <v>20.3</v>
      </c>
      <c r="AP83" s="147">
        <v>11200</v>
      </c>
      <c r="AQ83" s="147">
        <v>76300</v>
      </c>
      <c r="AR83" s="250">
        <v>14.7</v>
      </c>
      <c r="AS83" s="147">
        <v>9400</v>
      </c>
      <c r="AT83" s="147">
        <v>75700</v>
      </c>
      <c r="AU83" s="250">
        <v>12.4</v>
      </c>
      <c r="AV83" s="727"/>
    </row>
    <row r="84" spans="1:48" s="10" customFormat="1" x14ac:dyDescent="0.25">
      <c r="A84" s="203"/>
      <c r="B84" s="203" t="s">
        <v>51</v>
      </c>
      <c r="C84" s="275">
        <v>9200</v>
      </c>
      <c r="D84" s="275">
        <v>48200</v>
      </c>
      <c r="E84" s="431">
        <v>19</v>
      </c>
      <c r="F84" s="275">
        <v>8700</v>
      </c>
      <c r="G84" s="275">
        <v>48600</v>
      </c>
      <c r="H84" s="431">
        <v>17.8</v>
      </c>
      <c r="I84" s="275">
        <v>7300</v>
      </c>
      <c r="J84" s="275">
        <v>49100</v>
      </c>
      <c r="K84" s="431">
        <v>14.8</v>
      </c>
      <c r="L84" s="275">
        <v>9800</v>
      </c>
      <c r="M84" s="275">
        <v>49700</v>
      </c>
      <c r="N84" s="431">
        <v>19.7</v>
      </c>
      <c r="O84" s="275">
        <v>8100</v>
      </c>
      <c r="P84" s="275">
        <v>52500</v>
      </c>
      <c r="Q84" s="431">
        <v>15.5</v>
      </c>
      <c r="R84" s="275">
        <v>8600</v>
      </c>
      <c r="S84" s="275">
        <v>52500</v>
      </c>
      <c r="T84" s="431">
        <v>16.5</v>
      </c>
      <c r="U84" s="275">
        <v>10000</v>
      </c>
      <c r="V84" s="275">
        <v>52000</v>
      </c>
      <c r="W84" s="431">
        <v>19.3</v>
      </c>
      <c r="X84" s="275">
        <v>12600</v>
      </c>
      <c r="Y84" s="275">
        <v>51900</v>
      </c>
      <c r="Z84" s="431">
        <v>24.2</v>
      </c>
      <c r="AA84" s="275">
        <v>10600</v>
      </c>
      <c r="AB84" s="275">
        <v>53300</v>
      </c>
      <c r="AC84" s="431">
        <v>19.899999999999999</v>
      </c>
      <c r="AD84" s="275">
        <v>7700</v>
      </c>
      <c r="AE84" s="275">
        <v>53600</v>
      </c>
      <c r="AF84" s="431">
        <v>14.3</v>
      </c>
      <c r="AG84" s="275">
        <v>9900</v>
      </c>
      <c r="AH84" s="275">
        <v>51700</v>
      </c>
      <c r="AI84" s="431">
        <v>19.2</v>
      </c>
      <c r="AJ84" s="275">
        <v>12700</v>
      </c>
      <c r="AK84" s="275">
        <v>55000</v>
      </c>
      <c r="AL84" s="431">
        <v>23.2</v>
      </c>
      <c r="AM84" s="275">
        <v>9400</v>
      </c>
      <c r="AN84" s="275">
        <v>54800</v>
      </c>
      <c r="AO84" s="431">
        <v>17.100000000000001</v>
      </c>
      <c r="AP84" s="147">
        <v>18800</v>
      </c>
      <c r="AQ84" s="147">
        <v>73100</v>
      </c>
      <c r="AR84" s="250">
        <v>25.7</v>
      </c>
      <c r="AS84" s="147">
        <v>16100</v>
      </c>
      <c r="AT84" s="147">
        <v>71100</v>
      </c>
      <c r="AU84" s="250">
        <v>22.7</v>
      </c>
      <c r="AV84" s="727"/>
    </row>
    <row r="85" spans="1:48" s="10" customFormat="1" x14ac:dyDescent="0.25">
      <c r="A85" s="203"/>
      <c r="B85" s="203" t="s">
        <v>39</v>
      </c>
      <c r="C85" s="275">
        <v>10800</v>
      </c>
      <c r="D85" s="275">
        <v>55600</v>
      </c>
      <c r="E85" s="431">
        <v>19.5</v>
      </c>
      <c r="F85" s="275">
        <v>9400</v>
      </c>
      <c r="G85" s="275">
        <v>56000</v>
      </c>
      <c r="H85" s="431">
        <v>16.7</v>
      </c>
      <c r="I85" s="275">
        <v>8900</v>
      </c>
      <c r="J85" s="275">
        <v>56800</v>
      </c>
      <c r="K85" s="431">
        <v>15.6</v>
      </c>
      <c r="L85" s="275">
        <v>8000</v>
      </c>
      <c r="M85" s="275">
        <v>56600</v>
      </c>
      <c r="N85" s="431">
        <v>14.1</v>
      </c>
      <c r="O85" s="275">
        <v>5800</v>
      </c>
      <c r="P85" s="275">
        <v>58600</v>
      </c>
      <c r="Q85" s="431">
        <v>9.9</v>
      </c>
      <c r="R85" s="275">
        <v>11000</v>
      </c>
      <c r="S85" s="275">
        <v>58100</v>
      </c>
      <c r="T85" s="431">
        <v>18.899999999999999</v>
      </c>
      <c r="U85" s="275">
        <v>11400</v>
      </c>
      <c r="V85" s="275">
        <v>58200</v>
      </c>
      <c r="W85" s="431">
        <v>19.600000000000001</v>
      </c>
      <c r="X85" s="275">
        <v>11500</v>
      </c>
      <c r="Y85" s="275">
        <v>58700</v>
      </c>
      <c r="Z85" s="431">
        <v>19.7</v>
      </c>
      <c r="AA85" s="275">
        <v>10300</v>
      </c>
      <c r="AB85" s="275">
        <v>58500</v>
      </c>
      <c r="AC85" s="431">
        <v>17.600000000000001</v>
      </c>
      <c r="AD85" s="275">
        <v>10200</v>
      </c>
      <c r="AE85" s="275">
        <v>58500</v>
      </c>
      <c r="AF85" s="431">
        <v>17.399999999999999</v>
      </c>
      <c r="AG85" s="275">
        <v>11800</v>
      </c>
      <c r="AH85" s="275">
        <v>57600</v>
      </c>
      <c r="AI85" s="431">
        <v>20.5</v>
      </c>
      <c r="AJ85" s="275">
        <v>11500</v>
      </c>
      <c r="AK85" s="275">
        <v>57200</v>
      </c>
      <c r="AL85" s="431">
        <v>20</v>
      </c>
      <c r="AM85" s="275">
        <v>8600</v>
      </c>
      <c r="AN85" s="275">
        <v>57800</v>
      </c>
      <c r="AO85" s="431">
        <v>14.9</v>
      </c>
      <c r="AP85" s="147">
        <v>10100</v>
      </c>
      <c r="AQ85" s="147">
        <v>72800</v>
      </c>
      <c r="AR85" s="250">
        <v>13.8</v>
      </c>
      <c r="AS85" s="147">
        <v>14000</v>
      </c>
      <c r="AT85" s="147">
        <v>72500</v>
      </c>
      <c r="AU85" s="250">
        <v>19.3</v>
      </c>
      <c r="AV85" s="727"/>
    </row>
    <row r="86" spans="1:48" s="10" customFormat="1" x14ac:dyDescent="0.25">
      <c r="A86" s="203"/>
      <c r="B86" s="203" t="s">
        <v>52</v>
      </c>
      <c r="C86" s="275">
        <v>9400</v>
      </c>
      <c r="D86" s="275">
        <v>64700</v>
      </c>
      <c r="E86" s="431">
        <v>14.5</v>
      </c>
      <c r="F86" s="275">
        <v>11800</v>
      </c>
      <c r="G86" s="275">
        <v>64400</v>
      </c>
      <c r="H86" s="431">
        <v>18.3</v>
      </c>
      <c r="I86" s="275">
        <v>11900</v>
      </c>
      <c r="J86" s="275">
        <v>65000</v>
      </c>
      <c r="K86" s="431">
        <v>18.399999999999999</v>
      </c>
      <c r="L86" s="275">
        <v>11100</v>
      </c>
      <c r="M86" s="275">
        <v>64400</v>
      </c>
      <c r="N86" s="431">
        <v>17.3</v>
      </c>
      <c r="O86" s="275">
        <v>11300</v>
      </c>
      <c r="P86" s="275">
        <v>68500</v>
      </c>
      <c r="Q86" s="431">
        <v>16.5</v>
      </c>
      <c r="R86" s="275">
        <v>11000</v>
      </c>
      <c r="S86" s="275">
        <v>66800</v>
      </c>
      <c r="T86" s="431">
        <v>16.5</v>
      </c>
      <c r="U86" s="275">
        <v>12100</v>
      </c>
      <c r="V86" s="275">
        <v>67200</v>
      </c>
      <c r="W86" s="431">
        <v>18</v>
      </c>
      <c r="X86" s="275">
        <v>13200</v>
      </c>
      <c r="Y86" s="275">
        <v>65400</v>
      </c>
      <c r="Z86" s="431">
        <v>20.3</v>
      </c>
      <c r="AA86" s="275">
        <v>11900</v>
      </c>
      <c r="AB86" s="275">
        <v>65600</v>
      </c>
      <c r="AC86" s="431">
        <v>18.100000000000001</v>
      </c>
      <c r="AD86" s="275">
        <v>12300</v>
      </c>
      <c r="AE86" s="275">
        <v>66000</v>
      </c>
      <c r="AF86" s="431">
        <v>18.600000000000001</v>
      </c>
      <c r="AG86" s="275">
        <v>11600</v>
      </c>
      <c r="AH86" s="275">
        <v>66800</v>
      </c>
      <c r="AI86" s="431">
        <v>17.399999999999999</v>
      </c>
      <c r="AJ86" s="275">
        <v>11700</v>
      </c>
      <c r="AK86" s="275">
        <v>65500</v>
      </c>
      <c r="AL86" s="431">
        <v>17.8</v>
      </c>
      <c r="AM86" s="275">
        <v>15400</v>
      </c>
      <c r="AN86" s="275">
        <v>66000</v>
      </c>
      <c r="AO86" s="431">
        <v>23.3</v>
      </c>
      <c r="AP86" s="147">
        <v>10300</v>
      </c>
      <c r="AQ86" s="147">
        <v>53100</v>
      </c>
      <c r="AR86" s="250">
        <v>19.3</v>
      </c>
      <c r="AS86" s="147">
        <v>10900</v>
      </c>
      <c r="AT86" s="147">
        <v>52100</v>
      </c>
      <c r="AU86" s="250">
        <v>20.9</v>
      </c>
      <c r="AV86" s="727"/>
    </row>
    <row r="87" spans="1:48" s="10" customFormat="1" x14ac:dyDescent="0.25">
      <c r="A87" s="203"/>
      <c r="B87" s="203" t="s">
        <v>48</v>
      </c>
      <c r="C87" s="275">
        <v>26300</v>
      </c>
      <c r="D87" s="275">
        <v>187800</v>
      </c>
      <c r="E87" s="431">
        <v>14</v>
      </c>
      <c r="F87" s="275">
        <v>25700</v>
      </c>
      <c r="G87" s="275">
        <v>194500</v>
      </c>
      <c r="H87" s="431">
        <v>13.2</v>
      </c>
      <c r="I87" s="275">
        <v>24300</v>
      </c>
      <c r="J87" s="275">
        <v>199200</v>
      </c>
      <c r="K87" s="431">
        <v>12.2</v>
      </c>
      <c r="L87" s="275">
        <v>25100</v>
      </c>
      <c r="M87" s="275">
        <v>204500</v>
      </c>
      <c r="N87" s="431">
        <v>12.3</v>
      </c>
      <c r="O87" s="275">
        <v>22700</v>
      </c>
      <c r="P87" s="275">
        <v>208700</v>
      </c>
      <c r="Q87" s="431">
        <v>10.9</v>
      </c>
      <c r="R87" s="275">
        <v>25900</v>
      </c>
      <c r="S87" s="275">
        <v>214100</v>
      </c>
      <c r="T87" s="431">
        <v>12.1</v>
      </c>
      <c r="U87" s="275">
        <v>28500</v>
      </c>
      <c r="V87" s="275">
        <v>218800</v>
      </c>
      <c r="W87" s="431">
        <v>13</v>
      </c>
      <c r="X87" s="275">
        <v>33600</v>
      </c>
      <c r="Y87" s="275">
        <v>220000</v>
      </c>
      <c r="Z87" s="431">
        <v>15.3</v>
      </c>
      <c r="AA87" s="275">
        <v>40400</v>
      </c>
      <c r="AB87" s="275">
        <v>221000</v>
      </c>
      <c r="AC87" s="431">
        <v>18.3</v>
      </c>
      <c r="AD87" s="275">
        <v>37200</v>
      </c>
      <c r="AE87" s="275">
        <v>221700</v>
      </c>
      <c r="AF87" s="431">
        <v>16.8</v>
      </c>
      <c r="AG87" s="275">
        <v>39900</v>
      </c>
      <c r="AH87" s="275">
        <v>224000</v>
      </c>
      <c r="AI87" s="431">
        <v>17.8</v>
      </c>
      <c r="AJ87" s="275">
        <v>36500</v>
      </c>
      <c r="AK87" s="275">
        <v>228700</v>
      </c>
      <c r="AL87" s="431">
        <v>16</v>
      </c>
      <c r="AM87" s="275">
        <v>39300</v>
      </c>
      <c r="AN87" s="275">
        <v>228200</v>
      </c>
      <c r="AO87" s="431">
        <v>17.2</v>
      </c>
      <c r="AP87" s="147">
        <v>7400</v>
      </c>
      <c r="AQ87" s="147">
        <v>58000</v>
      </c>
      <c r="AR87" s="250">
        <v>12.8</v>
      </c>
      <c r="AS87" s="147">
        <v>12900</v>
      </c>
      <c r="AT87" s="147">
        <v>57800</v>
      </c>
      <c r="AU87" s="250">
        <v>22.3</v>
      </c>
      <c r="AV87" s="727"/>
    </row>
    <row r="88" spans="1:48" s="10" customFormat="1" x14ac:dyDescent="0.25">
      <c r="A88" s="203"/>
      <c r="B88" s="203" t="s">
        <v>58</v>
      </c>
      <c r="C88" s="275">
        <v>10200</v>
      </c>
      <c r="D88" s="275">
        <v>56900</v>
      </c>
      <c r="E88" s="431">
        <v>17.899999999999999</v>
      </c>
      <c r="F88" s="275">
        <v>10000</v>
      </c>
      <c r="G88" s="275">
        <v>57900</v>
      </c>
      <c r="H88" s="431">
        <v>17.3</v>
      </c>
      <c r="I88" s="275">
        <v>9500</v>
      </c>
      <c r="J88" s="275">
        <v>58800</v>
      </c>
      <c r="K88" s="431">
        <v>16.100000000000001</v>
      </c>
      <c r="L88" s="275">
        <v>9400</v>
      </c>
      <c r="M88" s="275">
        <v>59500</v>
      </c>
      <c r="N88" s="431">
        <v>15.9</v>
      </c>
      <c r="O88" s="275">
        <v>8600</v>
      </c>
      <c r="P88" s="275">
        <v>61400</v>
      </c>
      <c r="Q88" s="431">
        <v>14</v>
      </c>
      <c r="R88" s="275">
        <v>8200</v>
      </c>
      <c r="S88" s="275">
        <v>62300</v>
      </c>
      <c r="T88" s="431">
        <v>13.2</v>
      </c>
      <c r="U88" s="275">
        <v>12900</v>
      </c>
      <c r="V88" s="275">
        <v>62900</v>
      </c>
      <c r="W88" s="431">
        <v>20.5</v>
      </c>
      <c r="X88" s="275">
        <v>18400</v>
      </c>
      <c r="Y88" s="275">
        <v>62000</v>
      </c>
      <c r="Z88" s="431">
        <v>29.6</v>
      </c>
      <c r="AA88" s="275">
        <v>13000</v>
      </c>
      <c r="AB88" s="275">
        <v>64900</v>
      </c>
      <c r="AC88" s="431">
        <v>20</v>
      </c>
      <c r="AD88" s="275">
        <v>11400</v>
      </c>
      <c r="AE88" s="275">
        <v>63400</v>
      </c>
      <c r="AF88" s="431">
        <v>17.899999999999999</v>
      </c>
      <c r="AG88" s="275">
        <v>11900</v>
      </c>
      <c r="AH88" s="275">
        <v>64200</v>
      </c>
      <c r="AI88" s="431">
        <v>18.5</v>
      </c>
      <c r="AJ88" s="275">
        <v>8700</v>
      </c>
      <c r="AK88" s="275">
        <v>66300</v>
      </c>
      <c r="AL88" s="431">
        <v>13.1</v>
      </c>
      <c r="AM88" s="275">
        <v>13300</v>
      </c>
      <c r="AN88" s="275">
        <v>65300</v>
      </c>
      <c r="AO88" s="431">
        <v>20.3</v>
      </c>
      <c r="AP88" s="147">
        <v>11500</v>
      </c>
      <c r="AQ88" s="147">
        <v>66800</v>
      </c>
      <c r="AR88" s="250">
        <v>17.2</v>
      </c>
      <c r="AS88" s="147">
        <v>12500</v>
      </c>
      <c r="AT88" s="147">
        <v>66300</v>
      </c>
      <c r="AU88" s="250">
        <v>18.8</v>
      </c>
      <c r="AV88" s="727"/>
    </row>
    <row r="89" spans="1:48" s="10" customFormat="1" x14ac:dyDescent="0.25">
      <c r="A89" s="203"/>
      <c r="B89" s="203" t="s">
        <v>43</v>
      </c>
      <c r="C89" s="275">
        <v>11800</v>
      </c>
      <c r="D89" s="275">
        <v>61500</v>
      </c>
      <c r="E89" s="431">
        <v>19.2</v>
      </c>
      <c r="F89" s="275">
        <v>9200</v>
      </c>
      <c r="G89" s="275">
        <v>61700</v>
      </c>
      <c r="H89" s="431">
        <v>14.8</v>
      </c>
      <c r="I89" s="275">
        <v>13300</v>
      </c>
      <c r="J89" s="275">
        <v>62300</v>
      </c>
      <c r="K89" s="431">
        <v>21.3</v>
      </c>
      <c r="L89" s="275">
        <v>11600</v>
      </c>
      <c r="M89" s="275">
        <v>63500</v>
      </c>
      <c r="N89" s="431">
        <v>18.3</v>
      </c>
      <c r="O89" s="275">
        <v>10300</v>
      </c>
      <c r="P89" s="275">
        <v>66900</v>
      </c>
      <c r="Q89" s="431">
        <v>15.4</v>
      </c>
      <c r="R89" s="275">
        <v>9300</v>
      </c>
      <c r="S89" s="275">
        <v>67000</v>
      </c>
      <c r="T89" s="431">
        <v>13.8</v>
      </c>
      <c r="U89" s="275">
        <v>10300</v>
      </c>
      <c r="V89" s="275">
        <v>68000</v>
      </c>
      <c r="W89" s="431">
        <v>15.1</v>
      </c>
      <c r="X89" s="275">
        <v>13200</v>
      </c>
      <c r="Y89" s="275">
        <v>66500</v>
      </c>
      <c r="Z89" s="431">
        <v>19.899999999999999</v>
      </c>
      <c r="AA89" s="275">
        <v>13600</v>
      </c>
      <c r="AB89" s="275">
        <v>65900</v>
      </c>
      <c r="AC89" s="431">
        <v>20.7</v>
      </c>
      <c r="AD89" s="275">
        <v>13500</v>
      </c>
      <c r="AE89" s="275">
        <v>66500</v>
      </c>
      <c r="AF89" s="431">
        <v>20.399999999999999</v>
      </c>
      <c r="AG89" s="275">
        <v>12300</v>
      </c>
      <c r="AH89" s="275">
        <v>65100</v>
      </c>
      <c r="AI89" s="431">
        <v>18.899999999999999</v>
      </c>
      <c r="AJ89" s="275">
        <v>12800</v>
      </c>
      <c r="AK89" s="275">
        <v>65200</v>
      </c>
      <c r="AL89" s="431">
        <v>19.600000000000001</v>
      </c>
      <c r="AM89" s="275">
        <v>14800</v>
      </c>
      <c r="AN89" s="275">
        <v>66300</v>
      </c>
      <c r="AO89" s="431">
        <v>22.4</v>
      </c>
      <c r="AP89" s="147">
        <v>39900</v>
      </c>
      <c r="AQ89" s="147">
        <v>234500</v>
      </c>
      <c r="AR89" s="250">
        <v>17</v>
      </c>
      <c r="AS89" s="147">
        <v>37600</v>
      </c>
      <c r="AT89" s="147">
        <v>233700</v>
      </c>
      <c r="AU89" s="250">
        <v>16.100000000000001</v>
      </c>
      <c r="AV89" s="727"/>
    </row>
    <row r="90" spans="1:48" s="10" customFormat="1" x14ac:dyDescent="0.25">
      <c r="A90" s="203"/>
      <c r="B90" s="203" t="s">
        <v>53</v>
      </c>
      <c r="C90" s="275">
        <v>5300</v>
      </c>
      <c r="D90" s="275">
        <v>29700</v>
      </c>
      <c r="E90" s="431">
        <v>17.899999999999999</v>
      </c>
      <c r="F90" s="275">
        <v>6000</v>
      </c>
      <c r="G90" s="275">
        <v>31000</v>
      </c>
      <c r="H90" s="431">
        <v>19.5</v>
      </c>
      <c r="I90" s="275">
        <v>2500</v>
      </c>
      <c r="J90" s="275">
        <v>29600</v>
      </c>
      <c r="K90" s="431">
        <v>8.6</v>
      </c>
      <c r="L90" s="275">
        <v>3800</v>
      </c>
      <c r="M90" s="275">
        <v>30700</v>
      </c>
      <c r="N90" s="431">
        <v>12.3</v>
      </c>
      <c r="O90" s="275">
        <v>6300</v>
      </c>
      <c r="P90" s="275">
        <v>31700</v>
      </c>
      <c r="Q90" s="431">
        <v>19.899999999999999</v>
      </c>
      <c r="R90" s="275">
        <v>5300</v>
      </c>
      <c r="S90" s="275">
        <v>30400</v>
      </c>
      <c r="T90" s="431">
        <v>17.3</v>
      </c>
      <c r="U90" s="275">
        <v>7100</v>
      </c>
      <c r="V90" s="275">
        <v>32300</v>
      </c>
      <c r="W90" s="431">
        <v>22</v>
      </c>
      <c r="X90" s="275">
        <v>6200</v>
      </c>
      <c r="Y90" s="275">
        <v>32700</v>
      </c>
      <c r="Z90" s="431">
        <v>19.100000000000001</v>
      </c>
      <c r="AA90" s="275">
        <v>4600</v>
      </c>
      <c r="AB90" s="275">
        <v>31800</v>
      </c>
      <c r="AC90" s="431">
        <v>14.4</v>
      </c>
      <c r="AD90" s="275">
        <v>5700</v>
      </c>
      <c r="AE90" s="275">
        <v>31600</v>
      </c>
      <c r="AF90" s="431">
        <v>18</v>
      </c>
      <c r="AG90" s="275">
        <v>5900</v>
      </c>
      <c r="AH90" s="275">
        <v>30600</v>
      </c>
      <c r="AI90" s="431">
        <v>19.399999999999999</v>
      </c>
      <c r="AJ90" s="275">
        <v>6600</v>
      </c>
      <c r="AK90" s="275">
        <v>31000</v>
      </c>
      <c r="AL90" s="431">
        <v>21.3</v>
      </c>
      <c r="AM90" s="275">
        <v>8900</v>
      </c>
      <c r="AN90" s="275">
        <v>31200</v>
      </c>
      <c r="AO90" s="431">
        <v>28.6</v>
      </c>
      <c r="AP90" s="147">
        <v>12300</v>
      </c>
      <c r="AQ90" s="147">
        <v>64300</v>
      </c>
      <c r="AR90" s="250">
        <v>19.100000000000001</v>
      </c>
      <c r="AS90" s="147">
        <v>15500</v>
      </c>
      <c r="AT90" s="147">
        <v>64000</v>
      </c>
      <c r="AU90" s="250">
        <v>24.2</v>
      </c>
      <c r="AV90" s="727"/>
    </row>
    <row r="91" spans="1:48" s="10" customFormat="1" x14ac:dyDescent="0.25">
      <c r="A91" s="203"/>
      <c r="B91" s="203" t="s">
        <v>44</v>
      </c>
      <c r="C91" s="275">
        <v>12800</v>
      </c>
      <c r="D91" s="275">
        <v>65600</v>
      </c>
      <c r="E91" s="431">
        <v>19.399999999999999</v>
      </c>
      <c r="F91" s="275">
        <v>13300</v>
      </c>
      <c r="G91" s="275">
        <v>67000</v>
      </c>
      <c r="H91" s="431">
        <v>19.899999999999999</v>
      </c>
      <c r="I91" s="275">
        <v>12300</v>
      </c>
      <c r="J91" s="275">
        <v>67200</v>
      </c>
      <c r="K91" s="431">
        <v>18.3</v>
      </c>
      <c r="L91" s="275">
        <v>9500</v>
      </c>
      <c r="M91" s="275">
        <v>67800</v>
      </c>
      <c r="N91" s="431">
        <v>14</v>
      </c>
      <c r="O91" s="275">
        <v>12500</v>
      </c>
      <c r="P91" s="275">
        <v>70600</v>
      </c>
      <c r="Q91" s="431">
        <v>17.7</v>
      </c>
      <c r="R91" s="275">
        <v>13100</v>
      </c>
      <c r="S91" s="275">
        <v>71800</v>
      </c>
      <c r="T91" s="431">
        <v>18.3</v>
      </c>
      <c r="U91" s="275">
        <v>9400</v>
      </c>
      <c r="V91" s="275">
        <v>69900</v>
      </c>
      <c r="W91" s="431">
        <v>13.5</v>
      </c>
      <c r="X91" s="275">
        <v>12600</v>
      </c>
      <c r="Y91" s="275">
        <v>70700</v>
      </c>
      <c r="Z91" s="431">
        <v>17.899999999999999</v>
      </c>
      <c r="AA91" s="275">
        <v>16100</v>
      </c>
      <c r="AB91" s="275">
        <v>71500</v>
      </c>
      <c r="AC91" s="431">
        <v>22.5</v>
      </c>
      <c r="AD91" s="275">
        <v>16900</v>
      </c>
      <c r="AE91" s="275">
        <v>70300</v>
      </c>
      <c r="AF91" s="431">
        <v>24</v>
      </c>
      <c r="AG91" s="275">
        <v>12900</v>
      </c>
      <c r="AH91" s="275">
        <v>71300</v>
      </c>
      <c r="AI91" s="431">
        <v>18.100000000000001</v>
      </c>
      <c r="AJ91" s="275">
        <v>13300</v>
      </c>
      <c r="AK91" s="275">
        <v>71900</v>
      </c>
      <c r="AL91" s="431">
        <v>18.399999999999999</v>
      </c>
      <c r="AM91" s="275">
        <v>13200</v>
      </c>
      <c r="AN91" s="275">
        <v>71900</v>
      </c>
      <c r="AO91" s="431">
        <v>18.3</v>
      </c>
      <c r="AP91" s="147">
        <v>13500</v>
      </c>
      <c r="AQ91" s="147">
        <v>67100</v>
      </c>
      <c r="AR91" s="250">
        <v>20.100000000000001</v>
      </c>
      <c r="AS91" s="147">
        <v>11600</v>
      </c>
      <c r="AT91" s="147">
        <v>67200</v>
      </c>
      <c r="AU91" s="250">
        <v>17.3</v>
      </c>
      <c r="AV91" s="727"/>
    </row>
    <row r="92" spans="1:48" s="10" customFormat="1" x14ac:dyDescent="0.25">
      <c r="A92" s="203"/>
      <c r="B92" s="203" t="s">
        <v>34</v>
      </c>
      <c r="C92" s="275">
        <v>10500</v>
      </c>
      <c r="D92" s="275">
        <v>59400</v>
      </c>
      <c r="E92" s="431">
        <v>17.7</v>
      </c>
      <c r="F92" s="275">
        <v>7600</v>
      </c>
      <c r="G92" s="275">
        <v>59000</v>
      </c>
      <c r="H92" s="431">
        <v>12.9</v>
      </c>
      <c r="I92" s="275">
        <v>6500</v>
      </c>
      <c r="J92" s="275">
        <v>59200</v>
      </c>
      <c r="K92" s="431">
        <v>11</v>
      </c>
      <c r="L92" s="275">
        <v>10400</v>
      </c>
      <c r="M92" s="275">
        <v>59300</v>
      </c>
      <c r="N92" s="431">
        <v>17.5</v>
      </c>
      <c r="O92" s="275">
        <v>8400</v>
      </c>
      <c r="P92" s="275">
        <v>62900</v>
      </c>
      <c r="Q92" s="431">
        <v>13.4</v>
      </c>
      <c r="R92" s="275">
        <v>10000</v>
      </c>
      <c r="S92" s="275">
        <v>64200</v>
      </c>
      <c r="T92" s="431">
        <v>15.5</v>
      </c>
      <c r="U92" s="275">
        <v>12600</v>
      </c>
      <c r="V92" s="275">
        <v>62800</v>
      </c>
      <c r="W92" s="431">
        <v>20</v>
      </c>
      <c r="X92" s="275">
        <v>13400</v>
      </c>
      <c r="Y92" s="275">
        <v>59900</v>
      </c>
      <c r="Z92" s="431">
        <v>22.4</v>
      </c>
      <c r="AA92" s="275">
        <v>9700</v>
      </c>
      <c r="AB92" s="275">
        <v>59900</v>
      </c>
      <c r="AC92" s="431">
        <v>16.3</v>
      </c>
      <c r="AD92" s="275">
        <v>13300</v>
      </c>
      <c r="AE92" s="275">
        <v>59100</v>
      </c>
      <c r="AF92" s="431">
        <v>22.5</v>
      </c>
      <c r="AG92" s="275">
        <v>15100</v>
      </c>
      <c r="AH92" s="275">
        <v>61100</v>
      </c>
      <c r="AI92" s="431">
        <v>24.7</v>
      </c>
      <c r="AJ92" s="275">
        <v>11200</v>
      </c>
      <c r="AK92" s="275">
        <v>60900</v>
      </c>
      <c r="AL92" s="431">
        <v>18.399999999999999</v>
      </c>
      <c r="AM92" s="275">
        <v>11400</v>
      </c>
      <c r="AN92" s="275">
        <v>58300</v>
      </c>
      <c r="AO92" s="431">
        <v>19.600000000000001</v>
      </c>
      <c r="AP92" s="147">
        <v>6800</v>
      </c>
      <c r="AQ92" s="147">
        <v>29800</v>
      </c>
      <c r="AR92" s="250">
        <v>22.8</v>
      </c>
      <c r="AS92" s="147">
        <v>5500</v>
      </c>
      <c r="AT92" s="147">
        <v>29700</v>
      </c>
      <c r="AU92" s="250">
        <v>18.399999999999999</v>
      </c>
      <c r="AV92" s="727"/>
    </row>
    <row r="93" spans="1:48" s="10" customFormat="1" x14ac:dyDescent="0.25">
      <c r="A93" s="203"/>
      <c r="B93" s="203" t="s">
        <v>59</v>
      </c>
      <c r="C93" s="275">
        <v>10700</v>
      </c>
      <c r="D93" s="275">
        <v>58300</v>
      </c>
      <c r="E93" s="431">
        <v>18.399999999999999</v>
      </c>
      <c r="F93" s="275">
        <v>8500</v>
      </c>
      <c r="G93" s="275">
        <v>58700</v>
      </c>
      <c r="H93" s="431">
        <v>14.4</v>
      </c>
      <c r="I93" s="275">
        <v>11000</v>
      </c>
      <c r="J93" s="275">
        <v>59900</v>
      </c>
      <c r="K93" s="431">
        <v>18.399999999999999</v>
      </c>
      <c r="L93" s="275">
        <v>13300</v>
      </c>
      <c r="M93" s="275">
        <v>60600</v>
      </c>
      <c r="N93" s="431">
        <v>21.9</v>
      </c>
      <c r="O93" s="275">
        <v>11000</v>
      </c>
      <c r="P93" s="275">
        <v>63800</v>
      </c>
      <c r="Q93" s="431">
        <v>17.2</v>
      </c>
      <c r="R93" s="275">
        <v>12000</v>
      </c>
      <c r="S93" s="275">
        <v>63400</v>
      </c>
      <c r="T93" s="431">
        <v>19</v>
      </c>
      <c r="U93" s="275">
        <v>12800</v>
      </c>
      <c r="V93" s="275">
        <v>64900</v>
      </c>
      <c r="W93" s="431">
        <v>19.8</v>
      </c>
      <c r="X93" s="275">
        <v>13500</v>
      </c>
      <c r="Y93" s="275">
        <v>65600</v>
      </c>
      <c r="Z93" s="431">
        <v>20.6</v>
      </c>
      <c r="AA93" s="275">
        <v>14800</v>
      </c>
      <c r="AB93" s="275">
        <v>65400</v>
      </c>
      <c r="AC93" s="431">
        <v>22.6</v>
      </c>
      <c r="AD93" s="275">
        <v>13100</v>
      </c>
      <c r="AE93" s="275">
        <v>65700</v>
      </c>
      <c r="AF93" s="431">
        <v>20</v>
      </c>
      <c r="AG93" s="275">
        <v>16400</v>
      </c>
      <c r="AH93" s="275">
        <v>66100</v>
      </c>
      <c r="AI93" s="431">
        <v>24.7</v>
      </c>
      <c r="AJ93" s="275">
        <v>15400</v>
      </c>
      <c r="AK93" s="275">
        <v>67500</v>
      </c>
      <c r="AL93" s="431">
        <v>22.8</v>
      </c>
      <c r="AM93" s="275">
        <v>12000</v>
      </c>
      <c r="AN93" s="275">
        <v>65700</v>
      </c>
      <c r="AO93" s="431">
        <v>18.3</v>
      </c>
      <c r="AP93" s="147">
        <v>12300</v>
      </c>
      <c r="AQ93" s="147">
        <v>70100</v>
      </c>
      <c r="AR93" s="250">
        <v>17.600000000000001</v>
      </c>
      <c r="AS93" s="147">
        <v>13400</v>
      </c>
      <c r="AT93" s="147">
        <v>70600</v>
      </c>
      <c r="AU93" s="250">
        <v>19</v>
      </c>
      <c r="AV93" s="727"/>
    </row>
    <row r="94" spans="1:48" s="10" customFormat="1" x14ac:dyDescent="0.25">
      <c r="A94" s="203"/>
      <c r="B94" s="203" t="s">
        <v>54</v>
      </c>
      <c r="C94" s="275">
        <v>11000</v>
      </c>
      <c r="D94" s="275">
        <v>54900</v>
      </c>
      <c r="E94" s="431">
        <v>19.899999999999999</v>
      </c>
      <c r="F94" s="275">
        <v>9700</v>
      </c>
      <c r="G94" s="275">
        <v>55700</v>
      </c>
      <c r="H94" s="431">
        <v>17.399999999999999</v>
      </c>
      <c r="I94" s="275">
        <v>11200</v>
      </c>
      <c r="J94" s="275">
        <v>56200</v>
      </c>
      <c r="K94" s="431">
        <v>19.899999999999999</v>
      </c>
      <c r="L94" s="275">
        <v>9000</v>
      </c>
      <c r="M94" s="275">
        <v>56400</v>
      </c>
      <c r="N94" s="431">
        <v>15.9</v>
      </c>
      <c r="O94" s="275">
        <v>11900</v>
      </c>
      <c r="P94" s="275">
        <v>60700</v>
      </c>
      <c r="Q94" s="431">
        <v>19.5</v>
      </c>
      <c r="R94" s="275">
        <v>11000</v>
      </c>
      <c r="S94" s="275">
        <v>59600</v>
      </c>
      <c r="T94" s="431">
        <v>18.5</v>
      </c>
      <c r="U94" s="275">
        <v>11700</v>
      </c>
      <c r="V94" s="275">
        <v>58700</v>
      </c>
      <c r="W94" s="431">
        <v>20</v>
      </c>
      <c r="X94" s="275">
        <v>9900</v>
      </c>
      <c r="Y94" s="275">
        <v>57200</v>
      </c>
      <c r="Z94" s="431">
        <v>17.399999999999999</v>
      </c>
      <c r="AA94" s="275">
        <v>9200</v>
      </c>
      <c r="AB94" s="275">
        <v>59600</v>
      </c>
      <c r="AC94" s="431">
        <v>15.4</v>
      </c>
      <c r="AD94" s="275">
        <v>9600</v>
      </c>
      <c r="AE94" s="275">
        <v>58100</v>
      </c>
      <c r="AF94" s="431">
        <v>16.399999999999999</v>
      </c>
      <c r="AG94" s="275">
        <v>15400</v>
      </c>
      <c r="AH94" s="275">
        <v>59200</v>
      </c>
      <c r="AI94" s="431">
        <v>26.1</v>
      </c>
      <c r="AJ94" s="275">
        <v>11300</v>
      </c>
      <c r="AK94" s="275">
        <v>60300</v>
      </c>
      <c r="AL94" s="431">
        <v>18.8</v>
      </c>
      <c r="AM94" s="275">
        <v>9200</v>
      </c>
      <c r="AN94" s="275">
        <v>58500</v>
      </c>
      <c r="AO94" s="431">
        <v>15.8</v>
      </c>
      <c r="AP94" s="147">
        <v>9700</v>
      </c>
      <c r="AQ94" s="147">
        <v>57900</v>
      </c>
      <c r="AR94" s="250">
        <v>16.8</v>
      </c>
      <c r="AS94" s="147">
        <v>13000</v>
      </c>
      <c r="AT94" s="147">
        <v>58000</v>
      </c>
      <c r="AU94" s="250">
        <v>22.4</v>
      </c>
      <c r="AV94" s="727"/>
    </row>
    <row r="95" spans="1:48" s="10" customFormat="1" x14ac:dyDescent="0.25">
      <c r="A95" s="203"/>
      <c r="B95" s="203" t="s">
        <v>40</v>
      </c>
      <c r="C95" s="275">
        <v>31700</v>
      </c>
      <c r="D95" s="275">
        <v>185600</v>
      </c>
      <c r="E95" s="431">
        <v>17.100000000000001</v>
      </c>
      <c r="F95" s="275">
        <v>31700</v>
      </c>
      <c r="G95" s="275">
        <v>190800</v>
      </c>
      <c r="H95" s="431">
        <v>16.600000000000001</v>
      </c>
      <c r="I95" s="275">
        <v>35000</v>
      </c>
      <c r="J95" s="275">
        <v>192100</v>
      </c>
      <c r="K95" s="431">
        <v>18.2</v>
      </c>
      <c r="L95" s="275">
        <v>35900</v>
      </c>
      <c r="M95" s="275">
        <v>195000</v>
      </c>
      <c r="N95" s="431">
        <v>18.399999999999999</v>
      </c>
      <c r="O95" s="275">
        <v>29400</v>
      </c>
      <c r="P95" s="275">
        <v>199600</v>
      </c>
      <c r="Q95" s="431">
        <v>14.7</v>
      </c>
      <c r="R95" s="275">
        <v>42600</v>
      </c>
      <c r="S95" s="275">
        <v>203400</v>
      </c>
      <c r="T95" s="431">
        <v>21</v>
      </c>
      <c r="U95" s="275">
        <v>36800</v>
      </c>
      <c r="V95" s="275">
        <v>206800</v>
      </c>
      <c r="W95" s="431">
        <v>17.8</v>
      </c>
      <c r="X95" s="275">
        <v>37300</v>
      </c>
      <c r="Y95" s="275">
        <v>207700</v>
      </c>
      <c r="Z95" s="431">
        <v>18</v>
      </c>
      <c r="AA95" s="275">
        <v>50000</v>
      </c>
      <c r="AB95" s="275">
        <v>211500</v>
      </c>
      <c r="AC95" s="431">
        <v>23.7</v>
      </c>
      <c r="AD95" s="275">
        <v>50700</v>
      </c>
      <c r="AE95" s="275">
        <v>213900</v>
      </c>
      <c r="AF95" s="431">
        <v>23.7</v>
      </c>
      <c r="AG95" s="275">
        <v>43400</v>
      </c>
      <c r="AH95" s="275">
        <v>214900</v>
      </c>
      <c r="AI95" s="431">
        <v>20.2</v>
      </c>
      <c r="AJ95" s="275">
        <v>42100</v>
      </c>
      <c r="AK95" s="275">
        <v>216400</v>
      </c>
      <c r="AL95" s="431">
        <v>19.5</v>
      </c>
      <c r="AM95" s="275">
        <v>45300</v>
      </c>
      <c r="AN95" s="275">
        <v>218300</v>
      </c>
      <c r="AO95" s="431">
        <v>20.8</v>
      </c>
      <c r="AP95" s="147">
        <v>12900</v>
      </c>
      <c r="AQ95" s="147">
        <v>66100</v>
      </c>
      <c r="AR95" s="250">
        <v>19.5</v>
      </c>
      <c r="AS95" s="147">
        <v>16700</v>
      </c>
      <c r="AT95" s="147">
        <v>65900</v>
      </c>
      <c r="AU95" s="250">
        <v>25.3</v>
      </c>
      <c r="AV95" s="727"/>
    </row>
    <row r="96" spans="1:48" s="10" customFormat="1" x14ac:dyDescent="0.25">
      <c r="A96" s="203"/>
      <c r="B96" s="203" t="s">
        <v>55</v>
      </c>
      <c r="C96" s="275">
        <v>3700</v>
      </c>
      <c r="D96" s="275">
        <v>34700</v>
      </c>
      <c r="E96" s="431">
        <v>10.7</v>
      </c>
      <c r="F96" s="275">
        <v>6100</v>
      </c>
      <c r="G96" s="275">
        <v>34300</v>
      </c>
      <c r="H96" s="431">
        <v>17.7</v>
      </c>
      <c r="I96" s="275">
        <v>4100</v>
      </c>
      <c r="J96" s="275">
        <v>35100</v>
      </c>
      <c r="K96" s="431">
        <v>11.6</v>
      </c>
      <c r="L96" s="275">
        <v>5000</v>
      </c>
      <c r="M96" s="275">
        <v>34700</v>
      </c>
      <c r="N96" s="431">
        <v>14.5</v>
      </c>
      <c r="O96" s="275">
        <v>6600</v>
      </c>
      <c r="P96" s="275">
        <v>35400</v>
      </c>
      <c r="Q96" s="431">
        <v>18.7</v>
      </c>
      <c r="R96" s="275">
        <v>7800</v>
      </c>
      <c r="S96" s="275">
        <v>34600</v>
      </c>
      <c r="T96" s="431">
        <v>22.4</v>
      </c>
      <c r="U96" s="275">
        <v>8500</v>
      </c>
      <c r="V96" s="275">
        <v>34400</v>
      </c>
      <c r="W96" s="431">
        <v>24.7</v>
      </c>
      <c r="X96" s="275">
        <v>6000</v>
      </c>
      <c r="Y96" s="275">
        <v>35600</v>
      </c>
      <c r="Z96" s="431">
        <v>16.8</v>
      </c>
      <c r="AA96" s="275">
        <v>7500</v>
      </c>
      <c r="AB96" s="275">
        <v>34200</v>
      </c>
      <c r="AC96" s="431">
        <v>21.8</v>
      </c>
      <c r="AD96" s="275">
        <v>6000</v>
      </c>
      <c r="AE96" s="275">
        <v>34700</v>
      </c>
      <c r="AF96" s="431">
        <v>17.5</v>
      </c>
      <c r="AG96" s="275">
        <v>7300</v>
      </c>
      <c r="AH96" s="275">
        <v>33100</v>
      </c>
      <c r="AI96" s="431">
        <v>22</v>
      </c>
      <c r="AJ96" s="275">
        <v>7600</v>
      </c>
      <c r="AK96" s="275">
        <v>33500</v>
      </c>
      <c r="AL96" s="431">
        <v>22.6</v>
      </c>
      <c r="AM96" s="275">
        <v>8300</v>
      </c>
      <c r="AN96" s="275">
        <v>32500</v>
      </c>
      <c r="AO96" s="431">
        <v>25.4</v>
      </c>
      <c r="AP96" s="147">
        <v>12200</v>
      </c>
      <c r="AQ96" s="147">
        <v>62000</v>
      </c>
      <c r="AR96" s="250">
        <v>19.8</v>
      </c>
      <c r="AS96" s="147">
        <v>13000</v>
      </c>
      <c r="AT96" s="147">
        <v>62600</v>
      </c>
      <c r="AU96" s="250">
        <v>20.8</v>
      </c>
      <c r="AV96" s="727"/>
    </row>
    <row r="97" spans="1:48" s="10" customFormat="1" x14ac:dyDescent="0.25">
      <c r="A97" s="203"/>
      <c r="B97" s="203" t="s">
        <v>47</v>
      </c>
      <c r="C97" s="275">
        <v>10300</v>
      </c>
      <c r="D97" s="275">
        <v>67000</v>
      </c>
      <c r="E97" s="431">
        <v>15.4</v>
      </c>
      <c r="F97" s="275">
        <v>12800</v>
      </c>
      <c r="G97" s="275">
        <v>67600</v>
      </c>
      <c r="H97" s="431">
        <v>18.899999999999999</v>
      </c>
      <c r="I97" s="275">
        <v>10000</v>
      </c>
      <c r="J97" s="275">
        <v>66800</v>
      </c>
      <c r="K97" s="431">
        <v>15</v>
      </c>
      <c r="L97" s="275">
        <v>9800</v>
      </c>
      <c r="M97" s="275">
        <v>67400</v>
      </c>
      <c r="N97" s="431">
        <v>14.5</v>
      </c>
      <c r="O97" s="275">
        <v>9300</v>
      </c>
      <c r="P97" s="275">
        <v>69600</v>
      </c>
      <c r="Q97" s="431">
        <v>13.4</v>
      </c>
      <c r="R97" s="275">
        <v>8600</v>
      </c>
      <c r="S97" s="275">
        <v>68600</v>
      </c>
      <c r="T97" s="431">
        <v>12.6</v>
      </c>
      <c r="U97" s="275">
        <v>12600</v>
      </c>
      <c r="V97" s="275">
        <v>70500</v>
      </c>
      <c r="W97" s="431">
        <v>17.899999999999999</v>
      </c>
      <c r="X97" s="275">
        <v>11500</v>
      </c>
      <c r="Y97" s="275">
        <v>69600</v>
      </c>
      <c r="Z97" s="431">
        <v>16.600000000000001</v>
      </c>
      <c r="AA97" s="275">
        <v>10100</v>
      </c>
      <c r="AB97" s="275">
        <v>68800</v>
      </c>
      <c r="AC97" s="431">
        <v>14.8</v>
      </c>
      <c r="AD97" s="275">
        <v>8400</v>
      </c>
      <c r="AE97" s="275">
        <v>68400</v>
      </c>
      <c r="AF97" s="431">
        <v>12.2</v>
      </c>
      <c r="AG97" s="275">
        <v>11000</v>
      </c>
      <c r="AH97" s="275">
        <v>68000</v>
      </c>
      <c r="AI97" s="431">
        <v>16.100000000000001</v>
      </c>
      <c r="AJ97" s="275">
        <v>11400</v>
      </c>
      <c r="AK97" s="275">
        <v>69400</v>
      </c>
      <c r="AL97" s="431">
        <v>16.399999999999999</v>
      </c>
      <c r="AM97" s="275">
        <v>13700</v>
      </c>
      <c r="AN97" s="275">
        <v>70100</v>
      </c>
      <c r="AO97" s="431">
        <v>19.5</v>
      </c>
      <c r="AP97" s="147">
        <v>48200</v>
      </c>
      <c r="AQ97" s="147">
        <v>224900</v>
      </c>
      <c r="AR97" s="250">
        <v>21.4</v>
      </c>
      <c r="AS97" s="147">
        <v>51800</v>
      </c>
      <c r="AT97" s="147">
        <v>224600</v>
      </c>
      <c r="AU97" s="250">
        <v>23</v>
      </c>
      <c r="AV97" s="727"/>
    </row>
    <row r="98" spans="1:48" s="10" customFormat="1" x14ac:dyDescent="0.25">
      <c r="A98" s="203"/>
      <c r="B98" s="203" t="s">
        <v>36</v>
      </c>
      <c r="C98" s="275">
        <v>8100</v>
      </c>
      <c r="D98" s="275">
        <v>54900</v>
      </c>
      <c r="E98" s="431">
        <v>14.7</v>
      </c>
      <c r="F98" s="275">
        <v>10900</v>
      </c>
      <c r="G98" s="275">
        <v>55900</v>
      </c>
      <c r="H98" s="431">
        <v>19.5</v>
      </c>
      <c r="I98" s="275">
        <v>7500</v>
      </c>
      <c r="J98" s="275">
        <v>57000</v>
      </c>
      <c r="K98" s="431">
        <v>13.2</v>
      </c>
      <c r="L98" s="275">
        <v>7800</v>
      </c>
      <c r="M98" s="275">
        <v>56700</v>
      </c>
      <c r="N98" s="431">
        <v>13.7</v>
      </c>
      <c r="O98" s="275">
        <v>10800</v>
      </c>
      <c r="P98" s="275">
        <v>58300</v>
      </c>
      <c r="Q98" s="431">
        <v>18.5</v>
      </c>
      <c r="R98" s="275">
        <v>12100</v>
      </c>
      <c r="S98" s="275">
        <v>59800</v>
      </c>
      <c r="T98" s="431">
        <v>20.3</v>
      </c>
      <c r="U98" s="275">
        <v>10600</v>
      </c>
      <c r="V98" s="275">
        <v>62000</v>
      </c>
      <c r="W98" s="431">
        <v>17.100000000000001</v>
      </c>
      <c r="X98" s="275">
        <v>10100</v>
      </c>
      <c r="Y98" s="275">
        <v>59500</v>
      </c>
      <c r="Z98" s="431">
        <v>16.899999999999999</v>
      </c>
      <c r="AA98" s="275">
        <v>13400</v>
      </c>
      <c r="AB98" s="275">
        <v>59900</v>
      </c>
      <c r="AC98" s="431">
        <v>22.3</v>
      </c>
      <c r="AD98" s="275">
        <v>12400</v>
      </c>
      <c r="AE98" s="275">
        <v>59200</v>
      </c>
      <c r="AF98" s="431">
        <v>20.9</v>
      </c>
      <c r="AG98" s="275">
        <v>12400</v>
      </c>
      <c r="AH98" s="275">
        <v>60100</v>
      </c>
      <c r="AI98" s="431">
        <v>20.6</v>
      </c>
      <c r="AJ98" s="275">
        <v>11600</v>
      </c>
      <c r="AK98" s="275">
        <v>62200</v>
      </c>
      <c r="AL98" s="431">
        <v>18.7</v>
      </c>
      <c r="AM98" s="275">
        <v>11700</v>
      </c>
      <c r="AN98" s="275">
        <v>60600</v>
      </c>
      <c r="AO98" s="431">
        <v>19.399999999999999</v>
      </c>
      <c r="AP98" s="147">
        <v>9500</v>
      </c>
      <c r="AQ98" s="147">
        <v>33300</v>
      </c>
      <c r="AR98" s="250">
        <v>28.5</v>
      </c>
      <c r="AS98" s="147">
        <v>4600</v>
      </c>
      <c r="AT98" s="147">
        <v>32400</v>
      </c>
      <c r="AU98" s="250">
        <v>14.4</v>
      </c>
      <c r="AV98" s="727"/>
    </row>
    <row r="99" spans="1:48" s="10" customFormat="1" x14ac:dyDescent="0.25">
      <c r="A99" s="203"/>
      <c r="B99" s="203" t="s">
        <v>60</v>
      </c>
      <c r="C99" s="275">
        <v>6500</v>
      </c>
      <c r="D99" s="275">
        <v>46400</v>
      </c>
      <c r="E99" s="431">
        <v>13.9</v>
      </c>
      <c r="F99" s="275">
        <v>7900</v>
      </c>
      <c r="G99" s="275">
        <v>46400</v>
      </c>
      <c r="H99" s="431">
        <v>17</v>
      </c>
      <c r="I99" s="275">
        <v>7100</v>
      </c>
      <c r="J99" s="275">
        <v>48200</v>
      </c>
      <c r="K99" s="431">
        <v>14.7</v>
      </c>
      <c r="L99" s="275">
        <v>6700</v>
      </c>
      <c r="M99" s="275">
        <v>49300</v>
      </c>
      <c r="N99" s="431">
        <v>13.7</v>
      </c>
      <c r="O99" s="275">
        <v>9200</v>
      </c>
      <c r="P99" s="275">
        <v>51900</v>
      </c>
      <c r="Q99" s="431">
        <v>17.600000000000001</v>
      </c>
      <c r="R99" s="275">
        <v>8800</v>
      </c>
      <c r="S99" s="275">
        <v>52600</v>
      </c>
      <c r="T99" s="431">
        <v>16.600000000000001</v>
      </c>
      <c r="U99" s="275">
        <v>12500</v>
      </c>
      <c r="V99" s="275">
        <v>52200</v>
      </c>
      <c r="W99" s="431">
        <v>23.9</v>
      </c>
      <c r="X99" s="275">
        <v>9200</v>
      </c>
      <c r="Y99" s="275">
        <v>52900</v>
      </c>
      <c r="Z99" s="431">
        <v>17.5</v>
      </c>
      <c r="AA99" s="275">
        <v>8500</v>
      </c>
      <c r="AB99" s="275">
        <v>51400</v>
      </c>
      <c r="AC99" s="431">
        <v>16.5</v>
      </c>
      <c r="AD99" s="275">
        <v>6500</v>
      </c>
      <c r="AE99" s="275">
        <v>52000</v>
      </c>
      <c r="AF99" s="431">
        <v>12.6</v>
      </c>
      <c r="AG99" s="275">
        <v>6500</v>
      </c>
      <c r="AH99" s="275">
        <v>53100</v>
      </c>
      <c r="AI99" s="431">
        <v>12.2</v>
      </c>
      <c r="AJ99" s="275">
        <v>11600</v>
      </c>
      <c r="AK99" s="275">
        <v>52700</v>
      </c>
      <c r="AL99" s="431">
        <v>22</v>
      </c>
      <c r="AM99" s="275">
        <v>14000</v>
      </c>
      <c r="AN99" s="275">
        <v>53800</v>
      </c>
      <c r="AO99" s="431">
        <v>26</v>
      </c>
      <c r="AP99" s="147">
        <v>13100</v>
      </c>
      <c r="AQ99" s="147">
        <v>68800</v>
      </c>
      <c r="AR99" s="250">
        <v>19</v>
      </c>
      <c r="AS99" s="147">
        <v>10000</v>
      </c>
      <c r="AT99" s="147">
        <v>68300</v>
      </c>
      <c r="AU99" s="250">
        <v>14.6</v>
      </c>
      <c r="AV99" s="727"/>
    </row>
    <row r="100" spans="1:48" s="10" customFormat="1" x14ac:dyDescent="0.25">
      <c r="A100" s="203"/>
      <c r="B100" s="203" t="s">
        <v>61</v>
      </c>
      <c r="C100" s="275">
        <v>11700</v>
      </c>
      <c r="D100" s="275">
        <v>77700</v>
      </c>
      <c r="E100" s="431">
        <v>15.1</v>
      </c>
      <c r="F100" s="275">
        <v>11500</v>
      </c>
      <c r="G100" s="275">
        <v>77200</v>
      </c>
      <c r="H100" s="431">
        <v>14.9</v>
      </c>
      <c r="I100" s="275">
        <v>12100</v>
      </c>
      <c r="J100" s="275">
        <v>78700</v>
      </c>
      <c r="K100" s="431">
        <v>15.3</v>
      </c>
      <c r="L100" s="275">
        <v>12500</v>
      </c>
      <c r="M100" s="275">
        <v>79800</v>
      </c>
      <c r="N100" s="431">
        <v>15.6</v>
      </c>
      <c r="O100" s="275">
        <v>12200</v>
      </c>
      <c r="P100" s="275">
        <v>83100</v>
      </c>
      <c r="Q100" s="431">
        <v>14.6</v>
      </c>
      <c r="R100" s="275">
        <v>15100</v>
      </c>
      <c r="S100" s="275">
        <v>82000</v>
      </c>
      <c r="T100" s="431">
        <v>18.399999999999999</v>
      </c>
      <c r="U100" s="275">
        <v>13300</v>
      </c>
      <c r="V100" s="275">
        <v>83000</v>
      </c>
      <c r="W100" s="431">
        <v>16</v>
      </c>
      <c r="X100" s="275">
        <v>17200</v>
      </c>
      <c r="Y100" s="275">
        <v>82900</v>
      </c>
      <c r="Z100" s="431">
        <v>20.7</v>
      </c>
      <c r="AA100" s="275">
        <v>19200</v>
      </c>
      <c r="AB100" s="275">
        <v>82500</v>
      </c>
      <c r="AC100" s="431">
        <v>23.2</v>
      </c>
      <c r="AD100" s="275">
        <v>17400</v>
      </c>
      <c r="AE100" s="275">
        <v>84400</v>
      </c>
      <c r="AF100" s="431">
        <v>20.6</v>
      </c>
      <c r="AG100" s="275">
        <v>21700</v>
      </c>
      <c r="AH100" s="275">
        <v>84900</v>
      </c>
      <c r="AI100" s="431">
        <v>25.5</v>
      </c>
      <c r="AJ100" s="275">
        <v>19600</v>
      </c>
      <c r="AK100" s="275">
        <v>82000</v>
      </c>
      <c r="AL100" s="431">
        <v>23.9</v>
      </c>
      <c r="AM100" s="275">
        <v>18200</v>
      </c>
      <c r="AN100" s="275">
        <v>83900</v>
      </c>
      <c r="AO100" s="431">
        <v>21.7</v>
      </c>
      <c r="AP100" s="147">
        <v>12800</v>
      </c>
      <c r="AQ100" s="147">
        <v>64300</v>
      </c>
      <c r="AR100" s="250">
        <v>19.899999999999999</v>
      </c>
      <c r="AS100" s="147">
        <v>11700</v>
      </c>
      <c r="AT100" s="147">
        <v>62200</v>
      </c>
      <c r="AU100" s="250">
        <v>18.8</v>
      </c>
      <c r="AV100" s="727"/>
    </row>
    <row r="101" spans="1:48" s="10" customFormat="1" x14ac:dyDescent="0.25">
      <c r="A101" s="203"/>
      <c r="B101" s="203" t="s">
        <v>62</v>
      </c>
      <c r="C101" s="275">
        <v>9400</v>
      </c>
      <c r="D101" s="275">
        <v>48600</v>
      </c>
      <c r="E101" s="431">
        <v>19.399999999999999</v>
      </c>
      <c r="F101" s="275">
        <v>8100</v>
      </c>
      <c r="G101" s="275">
        <v>50700</v>
      </c>
      <c r="H101" s="431">
        <v>16</v>
      </c>
      <c r="I101" s="275">
        <v>9300</v>
      </c>
      <c r="J101" s="275">
        <v>50800</v>
      </c>
      <c r="K101" s="431">
        <v>18.2</v>
      </c>
      <c r="L101" s="275">
        <v>11400</v>
      </c>
      <c r="M101" s="275">
        <v>51600</v>
      </c>
      <c r="N101" s="431">
        <v>22.2</v>
      </c>
      <c r="O101" s="275">
        <v>10600</v>
      </c>
      <c r="P101" s="275">
        <v>55000</v>
      </c>
      <c r="Q101" s="431">
        <v>19.3</v>
      </c>
      <c r="R101" s="275">
        <v>9200</v>
      </c>
      <c r="S101" s="275">
        <v>56200</v>
      </c>
      <c r="T101" s="431">
        <v>16.3</v>
      </c>
      <c r="U101" s="275">
        <v>12400</v>
      </c>
      <c r="V101" s="275">
        <v>55400</v>
      </c>
      <c r="W101" s="431">
        <v>22.3</v>
      </c>
      <c r="X101" s="275">
        <v>14200</v>
      </c>
      <c r="Y101" s="275">
        <v>54100</v>
      </c>
      <c r="Z101" s="431">
        <v>26.2</v>
      </c>
      <c r="AA101" s="275">
        <v>12600</v>
      </c>
      <c r="AB101" s="275">
        <v>54000</v>
      </c>
      <c r="AC101" s="431">
        <v>23.3</v>
      </c>
      <c r="AD101" s="275">
        <v>10300</v>
      </c>
      <c r="AE101" s="275">
        <v>55000</v>
      </c>
      <c r="AF101" s="431">
        <v>18.600000000000001</v>
      </c>
      <c r="AG101" s="275">
        <v>9700</v>
      </c>
      <c r="AH101" s="275">
        <v>54300</v>
      </c>
      <c r="AI101" s="431">
        <v>17.8</v>
      </c>
      <c r="AJ101" s="275">
        <v>8300</v>
      </c>
      <c r="AK101" s="275">
        <v>55200</v>
      </c>
      <c r="AL101" s="431">
        <v>15</v>
      </c>
      <c r="AM101" s="275">
        <v>9000</v>
      </c>
      <c r="AN101" s="275">
        <v>55800</v>
      </c>
      <c r="AO101" s="431">
        <v>16.100000000000001</v>
      </c>
      <c r="AP101" s="147">
        <v>12900</v>
      </c>
      <c r="AQ101" s="147">
        <v>55000</v>
      </c>
      <c r="AR101" s="250">
        <v>23.5</v>
      </c>
      <c r="AS101" s="147">
        <v>11700</v>
      </c>
      <c r="AT101" s="147">
        <v>54000</v>
      </c>
      <c r="AU101" s="250">
        <v>21.6</v>
      </c>
      <c r="AV101" s="727"/>
    </row>
    <row r="102" spans="1:48" s="10" customFormat="1" x14ac:dyDescent="0.25">
      <c r="A102" s="203"/>
      <c r="B102" s="203" t="s">
        <v>63</v>
      </c>
      <c r="C102" s="275">
        <v>11600</v>
      </c>
      <c r="D102" s="275">
        <v>95100</v>
      </c>
      <c r="E102" s="431">
        <v>12.2</v>
      </c>
      <c r="F102" s="275">
        <v>14100</v>
      </c>
      <c r="G102" s="275">
        <v>95400</v>
      </c>
      <c r="H102" s="431">
        <v>14.7</v>
      </c>
      <c r="I102" s="275">
        <v>14400</v>
      </c>
      <c r="J102" s="275">
        <v>96300</v>
      </c>
      <c r="K102" s="431">
        <v>15</v>
      </c>
      <c r="L102" s="275">
        <v>15400</v>
      </c>
      <c r="M102" s="275">
        <v>96900</v>
      </c>
      <c r="N102" s="431">
        <v>15.9</v>
      </c>
      <c r="O102" s="275">
        <v>15900</v>
      </c>
      <c r="P102" s="275">
        <v>100900</v>
      </c>
      <c r="Q102" s="431">
        <v>15.7</v>
      </c>
      <c r="R102" s="275">
        <v>15200</v>
      </c>
      <c r="S102" s="275">
        <v>100700</v>
      </c>
      <c r="T102" s="431">
        <v>15.1</v>
      </c>
      <c r="U102" s="275">
        <v>16100</v>
      </c>
      <c r="V102" s="275">
        <v>100100</v>
      </c>
      <c r="W102" s="431">
        <v>16</v>
      </c>
      <c r="X102" s="275">
        <v>16900</v>
      </c>
      <c r="Y102" s="275">
        <v>99800</v>
      </c>
      <c r="Z102" s="431">
        <v>17</v>
      </c>
      <c r="AA102" s="275">
        <v>17700</v>
      </c>
      <c r="AB102" s="275">
        <v>98900</v>
      </c>
      <c r="AC102" s="431">
        <v>17.899999999999999</v>
      </c>
      <c r="AD102" s="275">
        <v>19400</v>
      </c>
      <c r="AE102" s="275">
        <v>99600</v>
      </c>
      <c r="AF102" s="431">
        <v>19.5</v>
      </c>
      <c r="AG102" s="275">
        <v>18400</v>
      </c>
      <c r="AH102" s="275">
        <v>98300</v>
      </c>
      <c r="AI102" s="431">
        <v>18.7</v>
      </c>
      <c r="AJ102" s="275">
        <v>18200</v>
      </c>
      <c r="AK102" s="275">
        <v>98200</v>
      </c>
      <c r="AL102" s="431">
        <v>18.600000000000001</v>
      </c>
      <c r="AM102" s="275">
        <v>20100</v>
      </c>
      <c r="AN102" s="275">
        <v>98000</v>
      </c>
      <c r="AO102" s="431">
        <v>20.5</v>
      </c>
      <c r="AP102" s="147">
        <v>13400</v>
      </c>
      <c r="AQ102" s="147">
        <v>84400</v>
      </c>
      <c r="AR102" s="250">
        <v>15.9</v>
      </c>
      <c r="AS102" s="147">
        <v>12700</v>
      </c>
      <c r="AT102" s="147">
        <v>85100</v>
      </c>
      <c r="AU102" s="250">
        <v>14.9</v>
      </c>
      <c r="AV102" s="727"/>
    </row>
    <row r="103" spans="1:48" s="10" customFormat="1" x14ac:dyDescent="0.25">
      <c r="A103" s="203"/>
      <c r="B103" s="203" t="s">
        <v>64</v>
      </c>
      <c r="C103" s="275">
        <v>15900</v>
      </c>
      <c r="D103" s="275">
        <v>96300</v>
      </c>
      <c r="E103" s="431">
        <v>16.5</v>
      </c>
      <c r="F103" s="275">
        <v>16100</v>
      </c>
      <c r="G103" s="275">
        <v>97400</v>
      </c>
      <c r="H103" s="431">
        <v>16.5</v>
      </c>
      <c r="I103" s="275">
        <v>15800</v>
      </c>
      <c r="J103" s="275">
        <v>98500</v>
      </c>
      <c r="K103" s="431">
        <v>16.100000000000001</v>
      </c>
      <c r="L103" s="275">
        <v>16200</v>
      </c>
      <c r="M103" s="275">
        <v>100500</v>
      </c>
      <c r="N103" s="431">
        <v>16.100000000000001</v>
      </c>
      <c r="O103" s="275">
        <v>18000</v>
      </c>
      <c r="P103" s="275">
        <v>103900</v>
      </c>
      <c r="Q103" s="431">
        <v>17.399999999999999</v>
      </c>
      <c r="R103" s="275">
        <v>16800</v>
      </c>
      <c r="S103" s="275">
        <v>104800</v>
      </c>
      <c r="T103" s="431">
        <v>16.100000000000001</v>
      </c>
      <c r="U103" s="275">
        <v>16700</v>
      </c>
      <c r="V103" s="275">
        <v>105800</v>
      </c>
      <c r="W103" s="431">
        <v>15.8</v>
      </c>
      <c r="X103" s="275">
        <v>18900</v>
      </c>
      <c r="Y103" s="275">
        <v>104100</v>
      </c>
      <c r="Z103" s="431">
        <v>18.100000000000001</v>
      </c>
      <c r="AA103" s="275">
        <v>20300</v>
      </c>
      <c r="AB103" s="275">
        <v>103900</v>
      </c>
      <c r="AC103" s="431">
        <v>19.600000000000001</v>
      </c>
      <c r="AD103" s="275">
        <v>19100</v>
      </c>
      <c r="AE103" s="275">
        <v>103900</v>
      </c>
      <c r="AF103" s="431">
        <v>18.399999999999999</v>
      </c>
      <c r="AG103" s="275">
        <v>19100</v>
      </c>
      <c r="AH103" s="275">
        <v>103700</v>
      </c>
      <c r="AI103" s="431">
        <v>18.399999999999999</v>
      </c>
      <c r="AJ103" s="275">
        <v>18600</v>
      </c>
      <c r="AK103" s="275">
        <v>103000</v>
      </c>
      <c r="AL103" s="431">
        <v>18</v>
      </c>
      <c r="AM103" s="275">
        <v>18600</v>
      </c>
      <c r="AN103" s="275">
        <v>103500</v>
      </c>
      <c r="AO103" s="431">
        <v>18</v>
      </c>
      <c r="AP103" s="147">
        <v>4900</v>
      </c>
      <c r="AQ103" s="147">
        <v>54500</v>
      </c>
      <c r="AR103" s="250">
        <v>9</v>
      </c>
      <c r="AS103" s="147">
        <v>6600</v>
      </c>
      <c r="AT103" s="147">
        <v>55700</v>
      </c>
      <c r="AU103" s="250">
        <v>11.9</v>
      </c>
      <c r="AV103" s="727"/>
    </row>
    <row r="104" spans="1:48" s="92" customFormat="1" x14ac:dyDescent="0.25">
      <c r="B104" s="204" t="s">
        <v>301</v>
      </c>
      <c r="C104" s="432">
        <f>SUM(C40:C103)</f>
        <v>860300</v>
      </c>
      <c r="D104" s="432">
        <f>SUM(D40:D103)</f>
        <v>5693500</v>
      </c>
      <c r="E104" s="433">
        <f>(C104/D104)*100</f>
        <v>15.110213401247035</v>
      </c>
      <c r="F104" s="432">
        <f>SUM(F40:F103)</f>
        <v>868900</v>
      </c>
      <c r="G104" s="432">
        <f>SUM(G40:G103)</f>
        <v>5751000</v>
      </c>
      <c r="H104" s="433">
        <f>(F104/G104)*100</f>
        <v>15.10867675186924</v>
      </c>
      <c r="I104" s="432">
        <f>SUM(I40:I103)</f>
        <v>883300</v>
      </c>
      <c r="J104" s="432">
        <f>SUM(J40:J103)</f>
        <v>5811400</v>
      </c>
      <c r="K104" s="433">
        <f>(I104/J104)*100</f>
        <v>15.199435592112057</v>
      </c>
      <c r="L104" s="432">
        <f>SUM(L40:L103)</f>
        <v>911800</v>
      </c>
      <c r="M104" s="432">
        <f>SUM(M40:M103)</f>
        <v>5848500</v>
      </c>
      <c r="N104" s="433">
        <f>(L104/M104)*100</f>
        <v>15.590322304864495</v>
      </c>
      <c r="O104" s="432">
        <f>SUM(O40:O103)</f>
        <v>939100</v>
      </c>
      <c r="P104" s="432">
        <f>SUM(P40:P103)</f>
        <v>6083700</v>
      </c>
      <c r="Q104" s="433">
        <f>(O104/P104)*100</f>
        <v>15.436329865049231</v>
      </c>
      <c r="R104" s="432">
        <f>SUM(R40:R103)</f>
        <v>972200</v>
      </c>
      <c r="S104" s="432">
        <f>SUM(S40:S103)</f>
        <v>6102500</v>
      </c>
      <c r="T104" s="433">
        <f>(R104/S104)*100</f>
        <v>15.931175747644408</v>
      </c>
      <c r="U104" s="432">
        <f>SUM(U40:U103)</f>
        <v>1009400</v>
      </c>
      <c r="V104" s="432">
        <f>SUM(V40:V103)</f>
        <v>6135200</v>
      </c>
      <c r="W104" s="433">
        <f>(U104/V104)*100</f>
        <v>16.452601382188028</v>
      </c>
      <c r="X104" s="432">
        <f>SUM(X40:X103)</f>
        <v>1050200</v>
      </c>
      <c r="Y104" s="432">
        <f>SUM(Y40:Y103)</f>
        <v>6102200</v>
      </c>
      <c r="Z104" s="433">
        <f>(X104/Y104)*100</f>
        <v>17.210186490118318</v>
      </c>
      <c r="AA104" s="432">
        <f>SUM(AA40:AA103)</f>
        <v>1118900</v>
      </c>
      <c r="AB104" s="432">
        <f>SUM(AB40:AB103)</f>
        <v>6125900</v>
      </c>
      <c r="AC104" s="433">
        <f>(AA104/AB104)*100</f>
        <v>18.265071254836023</v>
      </c>
      <c r="AD104" s="432">
        <f>SUM(AD40:AD103)</f>
        <v>1121700</v>
      </c>
      <c r="AE104" s="432">
        <f>SUM(AE40:AE103)</f>
        <v>6142600</v>
      </c>
      <c r="AF104" s="433">
        <f>(AD104/AE104)*100</f>
        <v>18.260996971966268</v>
      </c>
      <c r="AG104" s="432">
        <f>SUM(AG40:AG103)</f>
        <v>1121600</v>
      </c>
      <c r="AH104" s="432">
        <f>SUM(AH40:AH103)</f>
        <v>6144900</v>
      </c>
      <c r="AI104" s="433">
        <f>(AG104/AH104)*100</f>
        <v>18.252534622207033</v>
      </c>
      <c r="AJ104" s="432">
        <f>SUM(AJ40:AJ103)</f>
        <v>1087300</v>
      </c>
      <c r="AK104" s="432">
        <f>SUM(AK40:AK103)</f>
        <v>6177800</v>
      </c>
      <c r="AL104" s="433">
        <f>(AJ104/AK104)*100</f>
        <v>17.600116546343358</v>
      </c>
      <c r="AM104" s="432">
        <f>SUM(AM40:AM103)</f>
        <v>1129200</v>
      </c>
      <c r="AN104" s="432">
        <f>SUM(AN40:AN103)</f>
        <v>6192000</v>
      </c>
      <c r="AO104" s="433">
        <f>(AM104/AN104)*100</f>
        <v>18.236434108527135</v>
      </c>
      <c r="AP104" s="432">
        <f>SUM(AP40:AP103)</f>
        <v>1121500</v>
      </c>
      <c r="AQ104" s="432">
        <f>SUM(AQ40:AQ103)</f>
        <v>6258900</v>
      </c>
      <c r="AR104" s="433">
        <f>(AP104/AQ104)*100</f>
        <v>17.91848407867197</v>
      </c>
      <c r="AS104" s="432">
        <f>SUM(AS40:AS103)</f>
        <v>1141400</v>
      </c>
      <c r="AT104" s="432">
        <f>SUM(AT40:AT103)</f>
        <v>6249100</v>
      </c>
      <c r="AU104" s="433">
        <f>(AS104/AT104)*100</f>
        <v>18.265030164343663</v>
      </c>
      <c r="AV104" s="438"/>
    </row>
    <row r="105" spans="1:48" s="10" customFormat="1" x14ac:dyDescent="0.25">
      <c r="B105" s="203" t="s">
        <v>90</v>
      </c>
      <c r="C105" s="275">
        <v>4571200</v>
      </c>
      <c r="D105" s="275">
        <v>31153700</v>
      </c>
      <c r="E105" s="431">
        <v>14.7</v>
      </c>
      <c r="F105" s="275">
        <v>4717600</v>
      </c>
      <c r="G105" s="275">
        <v>31517400</v>
      </c>
      <c r="H105" s="431">
        <v>15</v>
      </c>
      <c r="I105" s="275">
        <v>4815300</v>
      </c>
      <c r="J105" s="275">
        <v>31879000</v>
      </c>
      <c r="K105" s="431">
        <v>15.1</v>
      </c>
      <c r="L105" s="275">
        <v>4951200</v>
      </c>
      <c r="M105" s="275">
        <v>32137500</v>
      </c>
      <c r="N105" s="431">
        <v>15.4</v>
      </c>
      <c r="O105" s="275">
        <v>5110000</v>
      </c>
      <c r="P105" s="275">
        <v>33378000</v>
      </c>
      <c r="Q105" s="431">
        <v>15.3</v>
      </c>
      <c r="R105" s="275">
        <v>5156200</v>
      </c>
      <c r="S105" s="275">
        <v>33566700</v>
      </c>
      <c r="T105" s="431">
        <v>15.4</v>
      </c>
      <c r="U105" s="275">
        <v>5322600</v>
      </c>
      <c r="V105" s="275">
        <v>33792200</v>
      </c>
      <c r="W105" s="431">
        <v>15.8</v>
      </c>
      <c r="X105" s="275">
        <v>5488900</v>
      </c>
      <c r="Y105" s="275">
        <v>33713800</v>
      </c>
      <c r="Z105" s="431">
        <v>16.3</v>
      </c>
      <c r="AA105" s="275">
        <v>5864900</v>
      </c>
      <c r="AB105" s="275">
        <v>33892300</v>
      </c>
      <c r="AC105" s="431">
        <v>17.3</v>
      </c>
      <c r="AD105" s="275">
        <v>5837000</v>
      </c>
      <c r="AE105" s="275">
        <v>33958100</v>
      </c>
      <c r="AF105" s="431">
        <v>17.2</v>
      </c>
      <c r="AG105" s="275">
        <v>5962300</v>
      </c>
      <c r="AH105" s="275">
        <v>34059700</v>
      </c>
      <c r="AI105" s="431">
        <v>17.5</v>
      </c>
      <c r="AJ105" s="275">
        <v>5916000</v>
      </c>
      <c r="AK105" s="275">
        <v>34253500</v>
      </c>
      <c r="AL105" s="431">
        <v>17.3</v>
      </c>
      <c r="AM105" s="275">
        <v>5995500</v>
      </c>
      <c r="AN105" s="275">
        <v>34436300</v>
      </c>
      <c r="AO105" s="431">
        <v>17.399999999999999</v>
      </c>
      <c r="AP105" s="275">
        <v>5988500</v>
      </c>
      <c r="AQ105" s="275">
        <v>34551700</v>
      </c>
      <c r="AR105" s="431">
        <v>17.3</v>
      </c>
      <c r="AS105" s="792">
        <v>5984800</v>
      </c>
      <c r="AT105" s="792">
        <v>34636400</v>
      </c>
      <c r="AU105" s="727">
        <v>17.3</v>
      </c>
      <c r="AV105" s="727"/>
    </row>
    <row r="106" spans="1:48" s="92" customFormat="1" x14ac:dyDescent="0.25">
      <c r="B106" s="176" t="s">
        <v>69</v>
      </c>
      <c r="C106" s="152">
        <v>5429300</v>
      </c>
      <c r="D106" s="152">
        <v>37184500</v>
      </c>
      <c r="E106" s="434">
        <v>14.6</v>
      </c>
      <c r="F106" s="152">
        <v>5628800</v>
      </c>
      <c r="G106" s="152">
        <v>37597900</v>
      </c>
      <c r="H106" s="434">
        <v>15</v>
      </c>
      <c r="I106" s="152">
        <v>5745900</v>
      </c>
      <c r="J106" s="152">
        <v>38009300</v>
      </c>
      <c r="K106" s="434">
        <v>15.1</v>
      </c>
      <c r="L106" s="152">
        <v>5897700</v>
      </c>
      <c r="M106" s="152">
        <v>38317300</v>
      </c>
      <c r="N106" s="434">
        <v>15.4</v>
      </c>
      <c r="O106" s="152">
        <v>6102500</v>
      </c>
      <c r="P106" s="152">
        <v>39813500</v>
      </c>
      <c r="Q106" s="434">
        <v>15.3</v>
      </c>
      <c r="R106" s="152">
        <v>6160100</v>
      </c>
      <c r="S106" s="152">
        <v>40031300</v>
      </c>
      <c r="T106" s="434">
        <v>15.4</v>
      </c>
      <c r="U106" s="152">
        <v>6323700</v>
      </c>
      <c r="V106" s="152">
        <v>40282700</v>
      </c>
      <c r="W106" s="434">
        <v>15.7</v>
      </c>
      <c r="X106" s="152">
        <v>6487200</v>
      </c>
      <c r="Y106" s="152">
        <v>40177800</v>
      </c>
      <c r="Z106" s="434">
        <v>16.100000000000001</v>
      </c>
      <c r="AA106" s="152">
        <v>6885900</v>
      </c>
      <c r="AB106" s="152">
        <v>40366100</v>
      </c>
      <c r="AC106" s="434">
        <v>17.100000000000001</v>
      </c>
      <c r="AD106" s="152">
        <v>6879100</v>
      </c>
      <c r="AE106" s="152">
        <v>40424300</v>
      </c>
      <c r="AF106" s="434">
        <v>17</v>
      </c>
      <c r="AG106" s="152">
        <v>6979900</v>
      </c>
      <c r="AH106" s="152">
        <v>40524600</v>
      </c>
      <c r="AI106" s="434">
        <v>17.2</v>
      </c>
      <c r="AJ106" s="152">
        <v>6921600</v>
      </c>
      <c r="AK106" s="152">
        <v>40721800</v>
      </c>
      <c r="AL106" s="434">
        <v>17</v>
      </c>
      <c r="AM106" s="152">
        <v>6997100</v>
      </c>
      <c r="AN106" s="152">
        <v>40901000</v>
      </c>
      <c r="AO106" s="434">
        <v>17.100000000000001</v>
      </c>
      <c r="AP106" s="152">
        <v>6980400</v>
      </c>
      <c r="AQ106" s="152">
        <v>41045900</v>
      </c>
      <c r="AR106" s="434">
        <v>17</v>
      </c>
      <c r="AS106" s="793">
        <v>6996200</v>
      </c>
      <c r="AT106" s="793">
        <v>41135100</v>
      </c>
      <c r="AU106" s="438">
        <v>17</v>
      </c>
      <c r="AV106" s="438"/>
    </row>
    <row r="107" spans="1:48" s="415" customFormat="1" x14ac:dyDescent="0.25">
      <c r="B107" s="249" t="s">
        <v>70</v>
      </c>
      <c r="C107" s="147">
        <v>90000</v>
      </c>
      <c r="D107" s="147">
        <v>661400</v>
      </c>
      <c r="E107" s="250">
        <v>13.6</v>
      </c>
      <c r="F107" s="147">
        <v>87300</v>
      </c>
      <c r="G107" s="147">
        <v>667900</v>
      </c>
      <c r="H107" s="250">
        <v>13.1</v>
      </c>
      <c r="I107" s="147">
        <v>78100</v>
      </c>
      <c r="J107" s="147">
        <v>673000</v>
      </c>
      <c r="K107" s="250">
        <v>11.6</v>
      </c>
      <c r="L107" s="147">
        <v>88500</v>
      </c>
      <c r="M107" s="147">
        <v>676600</v>
      </c>
      <c r="N107" s="250">
        <v>13.1</v>
      </c>
      <c r="O107" s="147">
        <v>96000</v>
      </c>
      <c r="P107" s="147">
        <v>703900</v>
      </c>
      <c r="Q107" s="250">
        <v>13.6</v>
      </c>
      <c r="R107" s="147">
        <v>104200</v>
      </c>
      <c r="S107" s="147">
        <v>707300</v>
      </c>
      <c r="T107" s="250">
        <v>14.7</v>
      </c>
      <c r="U107" s="147">
        <v>114800</v>
      </c>
      <c r="V107" s="147">
        <v>707700</v>
      </c>
      <c r="W107" s="250">
        <v>16.2</v>
      </c>
      <c r="X107" s="147">
        <v>122200</v>
      </c>
      <c r="Y107" s="147">
        <v>705600</v>
      </c>
      <c r="Z107" s="250">
        <v>17.3</v>
      </c>
      <c r="AA107" s="147">
        <v>119000</v>
      </c>
      <c r="AB107" s="147">
        <v>709600</v>
      </c>
      <c r="AC107" s="250">
        <v>16.8</v>
      </c>
      <c r="AD107" s="147">
        <v>120700</v>
      </c>
      <c r="AE107" s="147">
        <v>713500</v>
      </c>
      <c r="AF107" s="250">
        <v>16.899999999999999</v>
      </c>
      <c r="AG107" s="147">
        <v>119900</v>
      </c>
      <c r="AH107" s="147">
        <v>711500</v>
      </c>
      <c r="AI107" s="250">
        <v>16.899999999999999</v>
      </c>
      <c r="AJ107" s="147">
        <v>113800</v>
      </c>
      <c r="AK107" s="147">
        <v>714800</v>
      </c>
      <c r="AL107" s="250">
        <v>15.9</v>
      </c>
      <c r="AM107" s="147">
        <v>109100</v>
      </c>
      <c r="AN107" s="147">
        <v>715200</v>
      </c>
      <c r="AO107" s="250">
        <v>15.2</v>
      </c>
      <c r="AP107" s="147">
        <v>112100</v>
      </c>
      <c r="AQ107" s="147">
        <v>721600</v>
      </c>
      <c r="AR107" s="250">
        <v>15.5</v>
      </c>
      <c r="AS107" s="147">
        <v>107700</v>
      </c>
      <c r="AT107" s="147">
        <v>727100</v>
      </c>
      <c r="AU107" s="250">
        <v>14.8</v>
      </c>
      <c r="AV107" s="93"/>
    </row>
    <row r="108" spans="1:48" s="415" customFormat="1" x14ac:dyDescent="0.25">
      <c r="B108" s="249" t="s">
        <v>71</v>
      </c>
      <c r="C108" s="147">
        <v>88400</v>
      </c>
      <c r="D108" s="147">
        <v>508700</v>
      </c>
      <c r="E108" s="250">
        <v>17.399999999999999</v>
      </c>
      <c r="F108" s="147">
        <v>83000</v>
      </c>
      <c r="G108" s="147">
        <v>514300</v>
      </c>
      <c r="H108" s="250">
        <v>16.100000000000001</v>
      </c>
      <c r="I108" s="147">
        <v>87400</v>
      </c>
      <c r="J108" s="147">
        <v>521200</v>
      </c>
      <c r="K108" s="250">
        <v>16.8</v>
      </c>
      <c r="L108" s="147">
        <v>91000</v>
      </c>
      <c r="M108" s="147">
        <v>525000</v>
      </c>
      <c r="N108" s="250">
        <v>17.3</v>
      </c>
      <c r="O108" s="147">
        <v>90100</v>
      </c>
      <c r="P108" s="147">
        <v>546600</v>
      </c>
      <c r="Q108" s="250">
        <v>16.5</v>
      </c>
      <c r="R108" s="147">
        <v>84900</v>
      </c>
      <c r="S108" s="147">
        <v>544100</v>
      </c>
      <c r="T108" s="250">
        <v>15.6</v>
      </c>
      <c r="U108" s="147">
        <v>87600</v>
      </c>
      <c r="V108" s="147">
        <v>545600</v>
      </c>
      <c r="W108" s="250">
        <v>16.100000000000001</v>
      </c>
      <c r="X108" s="147">
        <v>84000</v>
      </c>
      <c r="Y108" s="147">
        <v>543000</v>
      </c>
      <c r="Z108" s="250">
        <v>15.5</v>
      </c>
      <c r="AA108" s="147">
        <v>96500</v>
      </c>
      <c r="AB108" s="147">
        <v>552900</v>
      </c>
      <c r="AC108" s="250">
        <v>17.5</v>
      </c>
      <c r="AD108" s="147">
        <v>91200</v>
      </c>
      <c r="AE108" s="147">
        <v>553000</v>
      </c>
      <c r="AF108" s="250">
        <v>16.5</v>
      </c>
      <c r="AG108" s="147">
        <v>92500</v>
      </c>
      <c r="AH108" s="147">
        <v>556600</v>
      </c>
      <c r="AI108" s="250">
        <v>16.600000000000001</v>
      </c>
      <c r="AJ108" s="147">
        <v>99900</v>
      </c>
      <c r="AK108" s="147">
        <v>564800</v>
      </c>
      <c r="AL108" s="250">
        <v>17.7</v>
      </c>
      <c r="AM108" s="147">
        <v>95700</v>
      </c>
      <c r="AN108" s="147">
        <v>566000</v>
      </c>
      <c r="AO108" s="250">
        <v>16.899999999999999</v>
      </c>
      <c r="AP108" s="147">
        <v>95800</v>
      </c>
      <c r="AQ108" s="147">
        <v>580500</v>
      </c>
      <c r="AR108" s="250">
        <v>16.5</v>
      </c>
      <c r="AS108" s="147">
        <v>106600</v>
      </c>
      <c r="AT108" s="147">
        <v>581900</v>
      </c>
      <c r="AU108" s="250">
        <v>18.3</v>
      </c>
      <c r="AV108" s="93"/>
    </row>
    <row r="109" spans="1:48" s="415" customFormat="1" x14ac:dyDescent="0.25">
      <c r="B109" s="249" t="s">
        <v>72</v>
      </c>
      <c r="C109" s="147">
        <v>205400</v>
      </c>
      <c r="D109" s="147">
        <v>1261300</v>
      </c>
      <c r="E109" s="250">
        <v>16.3</v>
      </c>
      <c r="F109" s="147">
        <v>204600</v>
      </c>
      <c r="G109" s="147">
        <v>1271500</v>
      </c>
      <c r="H109" s="250">
        <v>16.100000000000001</v>
      </c>
      <c r="I109" s="147">
        <v>205700</v>
      </c>
      <c r="J109" s="147">
        <v>1279200</v>
      </c>
      <c r="K109" s="250">
        <v>16.100000000000001</v>
      </c>
      <c r="L109" s="147">
        <v>205900</v>
      </c>
      <c r="M109" s="147">
        <v>1282600</v>
      </c>
      <c r="N109" s="250">
        <v>16</v>
      </c>
      <c r="O109" s="147">
        <v>200100</v>
      </c>
      <c r="P109" s="147">
        <v>1334600</v>
      </c>
      <c r="Q109" s="250">
        <v>15</v>
      </c>
      <c r="R109" s="147">
        <v>229900</v>
      </c>
      <c r="S109" s="147">
        <v>1341100</v>
      </c>
      <c r="T109" s="250">
        <v>17.100000000000001</v>
      </c>
      <c r="U109" s="147">
        <v>223900</v>
      </c>
      <c r="V109" s="147">
        <v>1348300</v>
      </c>
      <c r="W109" s="250">
        <v>16.600000000000001</v>
      </c>
      <c r="X109" s="147">
        <v>226000</v>
      </c>
      <c r="Y109" s="147">
        <v>1337100</v>
      </c>
      <c r="Z109" s="250">
        <v>16.899999999999999</v>
      </c>
      <c r="AA109" s="147">
        <v>251800</v>
      </c>
      <c r="AB109" s="147">
        <v>1345400</v>
      </c>
      <c r="AC109" s="250">
        <v>18.7</v>
      </c>
      <c r="AD109" s="147">
        <v>260800</v>
      </c>
      <c r="AE109" s="147">
        <v>1345100</v>
      </c>
      <c r="AF109" s="250">
        <v>19.399999999999999</v>
      </c>
      <c r="AG109" s="147">
        <v>253700</v>
      </c>
      <c r="AH109" s="147">
        <v>1347200</v>
      </c>
      <c r="AI109" s="250">
        <v>18.8</v>
      </c>
      <c r="AJ109" s="147">
        <v>248000</v>
      </c>
      <c r="AK109" s="147">
        <v>1350200</v>
      </c>
      <c r="AL109" s="250">
        <v>18.399999999999999</v>
      </c>
      <c r="AM109" s="147">
        <v>264700</v>
      </c>
      <c r="AN109" s="147">
        <v>1354000</v>
      </c>
      <c r="AO109" s="250">
        <v>19.5</v>
      </c>
      <c r="AP109" s="147">
        <v>250300</v>
      </c>
      <c r="AQ109" s="147">
        <v>1366100</v>
      </c>
      <c r="AR109" s="250">
        <v>18.3</v>
      </c>
      <c r="AS109" s="147">
        <v>269400</v>
      </c>
      <c r="AT109" s="147">
        <v>1361700</v>
      </c>
      <c r="AU109" s="250">
        <v>19.8</v>
      </c>
      <c r="AV109" s="93"/>
    </row>
    <row r="110" spans="1:48" s="415" customFormat="1" x14ac:dyDescent="0.25">
      <c r="B110" s="249" t="s">
        <v>73</v>
      </c>
      <c r="C110" s="147">
        <v>165000</v>
      </c>
      <c r="D110" s="147">
        <v>1130900</v>
      </c>
      <c r="E110" s="250">
        <v>14.6</v>
      </c>
      <c r="F110" s="147">
        <v>161200</v>
      </c>
      <c r="G110" s="147">
        <v>1144100</v>
      </c>
      <c r="H110" s="250">
        <v>14.1</v>
      </c>
      <c r="I110" s="147">
        <v>173100</v>
      </c>
      <c r="J110" s="147">
        <v>1158200</v>
      </c>
      <c r="K110" s="250">
        <v>14.9</v>
      </c>
      <c r="L110" s="147">
        <v>170200</v>
      </c>
      <c r="M110" s="147">
        <v>1165000</v>
      </c>
      <c r="N110" s="250">
        <v>14.6</v>
      </c>
      <c r="O110" s="147">
        <v>181900</v>
      </c>
      <c r="P110" s="147">
        <v>1206700</v>
      </c>
      <c r="Q110" s="250">
        <v>15.1</v>
      </c>
      <c r="R110" s="147">
        <v>186200</v>
      </c>
      <c r="S110" s="147">
        <v>1210800</v>
      </c>
      <c r="T110" s="250">
        <v>15.4</v>
      </c>
      <c r="U110" s="147">
        <v>190300</v>
      </c>
      <c r="V110" s="147">
        <v>1225200</v>
      </c>
      <c r="W110" s="250">
        <v>15.5</v>
      </c>
      <c r="X110" s="147">
        <v>195200</v>
      </c>
      <c r="Y110" s="147">
        <v>1223300</v>
      </c>
      <c r="Z110" s="250">
        <v>16</v>
      </c>
      <c r="AA110" s="147">
        <v>216800</v>
      </c>
      <c r="AB110" s="147">
        <v>1224300</v>
      </c>
      <c r="AC110" s="250">
        <v>17.7</v>
      </c>
      <c r="AD110" s="147">
        <v>224100</v>
      </c>
      <c r="AE110" s="147">
        <v>1227800</v>
      </c>
      <c r="AF110" s="250">
        <v>18.3</v>
      </c>
      <c r="AG110" s="147">
        <v>218200</v>
      </c>
      <c r="AH110" s="147">
        <v>1231300</v>
      </c>
      <c r="AI110" s="250">
        <v>17.7</v>
      </c>
      <c r="AJ110" s="147">
        <v>206000</v>
      </c>
      <c r="AK110" s="147">
        <v>1240500</v>
      </c>
      <c r="AL110" s="250">
        <v>16.600000000000001</v>
      </c>
      <c r="AM110" s="147">
        <v>206400</v>
      </c>
      <c r="AN110" s="147">
        <v>1247500</v>
      </c>
      <c r="AO110" s="250">
        <v>16.5</v>
      </c>
      <c r="AP110" s="147">
        <v>243600</v>
      </c>
      <c r="AQ110" s="147">
        <v>1261900</v>
      </c>
      <c r="AR110" s="250">
        <v>19.3</v>
      </c>
      <c r="AS110" s="147">
        <v>239800</v>
      </c>
      <c r="AT110" s="147">
        <v>1258700</v>
      </c>
      <c r="AU110" s="250">
        <v>19.100000000000001</v>
      </c>
      <c r="AV110" s="93"/>
    </row>
    <row r="111" spans="1:48" s="415" customFormat="1" x14ac:dyDescent="0.25">
      <c r="B111" s="249" t="s">
        <v>74</v>
      </c>
      <c r="C111" s="147">
        <v>91600</v>
      </c>
      <c r="D111" s="147">
        <v>588200</v>
      </c>
      <c r="E111" s="250">
        <v>15.6</v>
      </c>
      <c r="F111" s="147">
        <v>91900</v>
      </c>
      <c r="G111" s="147">
        <v>595100</v>
      </c>
      <c r="H111" s="250">
        <v>15.4</v>
      </c>
      <c r="I111" s="147">
        <v>94500</v>
      </c>
      <c r="J111" s="147">
        <v>603400</v>
      </c>
      <c r="K111" s="250">
        <v>15.7</v>
      </c>
      <c r="L111" s="147">
        <v>100200</v>
      </c>
      <c r="M111" s="147">
        <v>610900</v>
      </c>
      <c r="N111" s="250">
        <v>16.399999999999999</v>
      </c>
      <c r="O111" s="147">
        <v>104600</v>
      </c>
      <c r="P111" s="147">
        <v>639700</v>
      </c>
      <c r="Q111" s="250">
        <v>16.399999999999999</v>
      </c>
      <c r="R111" s="147">
        <v>105200</v>
      </c>
      <c r="S111" s="147">
        <v>641900</v>
      </c>
      <c r="T111" s="250">
        <v>16.399999999999999</v>
      </c>
      <c r="U111" s="147">
        <v>118100</v>
      </c>
      <c r="V111" s="147">
        <v>645100</v>
      </c>
      <c r="W111" s="250">
        <v>18.3</v>
      </c>
      <c r="X111" s="147">
        <v>133400</v>
      </c>
      <c r="Y111" s="147">
        <v>638600</v>
      </c>
      <c r="Z111" s="250">
        <v>20.9</v>
      </c>
      <c r="AA111" s="147">
        <v>128400</v>
      </c>
      <c r="AB111" s="147">
        <v>636500</v>
      </c>
      <c r="AC111" s="250">
        <v>20.2</v>
      </c>
      <c r="AD111" s="147">
        <v>117500</v>
      </c>
      <c r="AE111" s="147">
        <v>639900</v>
      </c>
      <c r="AF111" s="250">
        <v>18.399999999999999</v>
      </c>
      <c r="AG111" s="147">
        <v>124000</v>
      </c>
      <c r="AH111" s="147">
        <v>640000</v>
      </c>
      <c r="AI111" s="250">
        <v>19.399999999999999</v>
      </c>
      <c r="AJ111" s="147">
        <v>115400</v>
      </c>
      <c r="AK111" s="147">
        <v>638300</v>
      </c>
      <c r="AL111" s="250">
        <v>18.100000000000001</v>
      </c>
      <c r="AM111" s="147">
        <v>125500</v>
      </c>
      <c r="AN111" s="147">
        <v>640100</v>
      </c>
      <c r="AO111" s="250">
        <v>19.600000000000001</v>
      </c>
      <c r="AP111" s="147">
        <v>105400</v>
      </c>
      <c r="AQ111" s="147">
        <v>641400</v>
      </c>
      <c r="AR111" s="250">
        <v>16.399999999999999</v>
      </c>
      <c r="AS111" s="147">
        <v>114000</v>
      </c>
      <c r="AT111" s="147">
        <v>640800</v>
      </c>
      <c r="AU111" s="250">
        <v>17.8</v>
      </c>
      <c r="AV111" s="93"/>
    </row>
    <row r="112" spans="1:48" s="415" customFormat="1" x14ac:dyDescent="0.25">
      <c r="B112" s="249" t="s">
        <v>75</v>
      </c>
      <c r="C112" s="147">
        <v>88100</v>
      </c>
      <c r="D112" s="147">
        <v>575300</v>
      </c>
      <c r="E112" s="250">
        <v>15.3</v>
      </c>
      <c r="F112" s="147">
        <v>92000</v>
      </c>
      <c r="G112" s="147">
        <v>584600</v>
      </c>
      <c r="H112" s="250">
        <v>15.7</v>
      </c>
      <c r="I112" s="147">
        <v>87900</v>
      </c>
      <c r="J112" s="147">
        <v>593600</v>
      </c>
      <c r="K112" s="250">
        <v>14.8</v>
      </c>
      <c r="L112" s="147">
        <v>95300</v>
      </c>
      <c r="M112" s="147">
        <v>599500</v>
      </c>
      <c r="N112" s="250">
        <v>15.9</v>
      </c>
      <c r="O112" s="147">
        <v>95400</v>
      </c>
      <c r="P112" s="147">
        <v>621400</v>
      </c>
      <c r="Q112" s="250">
        <v>15.3</v>
      </c>
      <c r="R112" s="147">
        <v>104300</v>
      </c>
      <c r="S112" s="147">
        <v>625200</v>
      </c>
      <c r="T112" s="250">
        <v>16.7</v>
      </c>
      <c r="U112" s="147">
        <v>115700</v>
      </c>
      <c r="V112" s="147">
        <v>632500</v>
      </c>
      <c r="W112" s="250">
        <v>18.3</v>
      </c>
      <c r="X112" s="147">
        <v>118500</v>
      </c>
      <c r="Y112" s="147">
        <v>630000</v>
      </c>
      <c r="Z112" s="250">
        <v>18.8</v>
      </c>
      <c r="AA112" s="147">
        <v>121100</v>
      </c>
      <c r="AB112" s="147">
        <v>631900</v>
      </c>
      <c r="AC112" s="250">
        <v>19.2</v>
      </c>
      <c r="AD112" s="147">
        <v>111700</v>
      </c>
      <c r="AE112" s="147">
        <v>634700</v>
      </c>
      <c r="AF112" s="250">
        <v>17.600000000000001</v>
      </c>
      <c r="AG112" s="147">
        <v>121100</v>
      </c>
      <c r="AH112" s="147">
        <v>635900</v>
      </c>
      <c r="AI112" s="250">
        <v>19.100000000000001</v>
      </c>
      <c r="AJ112" s="147">
        <v>127600</v>
      </c>
      <c r="AK112" s="147">
        <v>649700</v>
      </c>
      <c r="AL112" s="250">
        <v>19.600000000000001</v>
      </c>
      <c r="AM112" s="147">
        <v>139800</v>
      </c>
      <c r="AN112" s="147">
        <v>645800</v>
      </c>
      <c r="AO112" s="250">
        <v>21.6</v>
      </c>
      <c r="AP112" s="147">
        <v>128700</v>
      </c>
      <c r="AQ112" s="147">
        <v>654700</v>
      </c>
      <c r="AR112" s="250">
        <v>19.7</v>
      </c>
      <c r="AS112" s="147">
        <v>124800</v>
      </c>
      <c r="AT112" s="147">
        <v>652500</v>
      </c>
      <c r="AU112" s="250">
        <v>19.100000000000001</v>
      </c>
      <c r="AV112" s="93"/>
    </row>
    <row r="113" spans="2:48" s="415" customFormat="1" x14ac:dyDescent="0.25">
      <c r="B113" s="249" t="s">
        <v>76</v>
      </c>
      <c r="C113" s="147">
        <v>90700</v>
      </c>
      <c r="D113" s="147">
        <v>654700</v>
      </c>
      <c r="E113" s="250">
        <v>13.9</v>
      </c>
      <c r="F113" s="147">
        <v>98500</v>
      </c>
      <c r="G113" s="147">
        <v>658300</v>
      </c>
      <c r="H113" s="250">
        <v>15</v>
      </c>
      <c r="I113" s="147">
        <v>100500</v>
      </c>
      <c r="J113" s="147">
        <v>662300</v>
      </c>
      <c r="K113" s="250">
        <v>15.2</v>
      </c>
      <c r="L113" s="147">
        <v>97300</v>
      </c>
      <c r="M113" s="147">
        <v>667500</v>
      </c>
      <c r="N113" s="250">
        <v>14.6</v>
      </c>
      <c r="O113" s="147">
        <v>116700</v>
      </c>
      <c r="P113" s="147">
        <v>694900</v>
      </c>
      <c r="Q113" s="250">
        <v>16.8</v>
      </c>
      <c r="R113" s="147">
        <v>110800</v>
      </c>
      <c r="S113" s="147">
        <v>694100</v>
      </c>
      <c r="T113" s="250">
        <v>16</v>
      </c>
      <c r="U113" s="147">
        <v>113100</v>
      </c>
      <c r="V113" s="147">
        <v>694100</v>
      </c>
      <c r="W113" s="250">
        <v>16.3</v>
      </c>
      <c r="X113" s="147">
        <v>117500</v>
      </c>
      <c r="Y113" s="147">
        <v>684900</v>
      </c>
      <c r="Z113" s="250">
        <v>17.2</v>
      </c>
      <c r="AA113" s="147">
        <v>123700</v>
      </c>
      <c r="AB113" s="147">
        <v>689900</v>
      </c>
      <c r="AC113" s="250">
        <v>17.899999999999999</v>
      </c>
      <c r="AD113" s="147">
        <v>135300</v>
      </c>
      <c r="AE113" s="147">
        <v>688700</v>
      </c>
      <c r="AF113" s="250">
        <v>19.600000000000001</v>
      </c>
      <c r="AG113" s="147">
        <v>136400</v>
      </c>
      <c r="AH113" s="147">
        <v>685800</v>
      </c>
      <c r="AI113" s="250">
        <v>19.899999999999999</v>
      </c>
      <c r="AJ113" s="147">
        <v>117900</v>
      </c>
      <c r="AK113" s="147">
        <v>683700</v>
      </c>
      <c r="AL113" s="250">
        <v>17.2</v>
      </c>
      <c r="AM113" s="147">
        <v>125000</v>
      </c>
      <c r="AN113" s="147">
        <v>684000</v>
      </c>
      <c r="AO113" s="250">
        <v>18.3</v>
      </c>
      <c r="AP113" s="147">
        <v>129100</v>
      </c>
      <c r="AQ113" s="147">
        <v>686100</v>
      </c>
      <c r="AR113" s="250">
        <v>18.8</v>
      </c>
      <c r="AS113" s="147">
        <v>122100</v>
      </c>
      <c r="AT113" s="147">
        <v>683100</v>
      </c>
      <c r="AU113" s="250">
        <v>17.899999999999999</v>
      </c>
      <c r="AV113" s="93"/>
    </row>
    <row r="114" spans="2:48" s="415" customFormat="1" x14ac:dyDescent="0.25">
      <c r="B114" s="249" t="s">
        <v>77</v>
      </c>
      <c r="C114" s="147">
        <v>52700</v>
      </c>
      <c r="D114" s="147">
        <v>375300</v>
      </c>
      <c r="E114" s="250">
        <v>14</v>
      </c>
      <c r="F114" s="147">
        <v>56200</v>
      </c>
      <c r="G114" s="147">
        <v>376500</v>
      </c>
      <c r="H114" s="250">
        <v>14.9</v>
      </c>
      <c r="I114" s="147">
        <v>63700</v>
      </c>
      <c r="J114" s="147">
        <v>383600</v>
      </c>
      <c r="K114" s="250">
        <v>16.600000000000001</v>
      </c>
      <c r="L114" s="147">
        <v>62500</v>
      </c>
      <c r="M114" s="147">
        <v>386700</v>
      </c>
      <c r="N114" s="250">
        <v>16.2</v>
      </c>
      <c r="O114" s="147">
        <v>61500</v>
      </c>
      <c r="P114" s="147">
        <v>402500</v>
      </c>
      <c r="Q114" s="250">
        <v>15.3</v>
      </c>
      <c r="R114" s="147">
        <v>57500</v>
      </c>
      <c r="S114" s="147">
        <v>401500</v>
      </c>
      <c r="T114" s="250">
        <v>14.3</v>
      </c>
      <c r="U114" s="147">
        <v>59100</v>
      </c>
      <c r="V114" s="147">
        <v>401000</v>
      </c>
      <c r="W114" s="250">
        <v>14.7</v>
      </c>
      <c r="X114" s="147">
        <v>68500</v>
      </c>
      <c r="Y114" s="147">
        <v>399900</v>
      </c>
      <c r="Z114" s="250">
        <v>17.100000000000001</v>
      </c>
      <c r="AA114" s="147">
        <v>76700</v>
      </c>
      <c r="AB114" s="147">
        <v>399200</v>
      </c>
      <c r="AC114" s="250">
        <v>19.2</v>
      </c>
      <c r="AD114" s="147">
        <v>77800</v>
      </c>
      <c r="AE114" s="147">
        <v>399400</v>
      </c>
      <c r="AF114" s="250">
        <v>19.5</v>
      </c>
      <c r="AG114" s="147">
        <v>76700</v>
      </c>
      <c r="AH114" s="147">
        <v>399600</v>
      </c>
      <c r="AI114" s="250">
        <v>19.2</v>
      </c>
      <c r="AJ114" s="147">
        <v>74200</v>
      </c>
      <c r="AK114" s="147">
        <v>398800</v>
      </c>
      <c r="AL114" s="250">
        <v>18.600000000000001</v>
      </c>
      <c r="AM114" s="147">
        <v>75700</v>
      </c>
      <c r="AN114" s="147">
        <v>398400</v>
      </c>
      <c r="AO114" s="250">
        <v>19</v>
      </c>
      <c r="AP114" s="147">
        <v>80600</v>
      </c>
      <c r="AQ114" s="147">
        <v>405700</v>
      </c>
      <c r="AR114" s="250">
        <v>19.899999999999999</v>
      </c>
      <c r="AS114" s="147">
        <v>73400</v>
      </c>
      <c r="AT114" s="147">
        <v>400800</v>
      </c>
      <c r="AU114" s="250">
        <v>18.3</v>
      </c>
      <c r="AV114" s="93"/>
    </row>
    <row r="115" spans="2:48" s="415" customFormat="1" x14ac:dyDescent="0.25">
      <c r="B115" s="249" t="s">
        <v>78</v>
      </c>
      <c r="C115" s="147">
        <v>42400</v>
      </c>
      <c r="D115" s="147">
        <v>334100</v>
      </c>
      <c r="E115" s="250">
        <v>12.7</v>
      </c>
      <c r="F115" s="147">
        <v>51000</v>
      </c>
      <c r="G115" s="147">
        <v>337400</v>
      </c>
      <c r="H115" s="250">
        <v>15.1</v>
      </c>
      <c r="I115" s="147">
        <v>53300</v>
      </c>
      <c r="J115" s="147">
        <v>339500</v>
      </c>
      <c r="K115" s="250">
        <v>15.7</v>
      </c>
      <c r="L115" s="147">
        <v>58700</v>
      </c>
      <c r="M115" s="147">
        <v>338700</v>
      </c>
      <c r="N115" s="250">
        <v>17.3</v>
      </c>
      <c r="O115" s="147">
        <v>59200</v>
      </c>
      <c r="P115" s="147">
        <v>352300</v>
      </c>
      <c r="Q115" s="250">
        <v>16.8</v>
      </c>
      <c r="R115" s="147">
        <v>59600</v>
      </c>
      <c r="S115" s="147">
        <v>356200</v>
      </c>
      <c r="T115" s="250">
        <v>16.7</v>
      </c>
      <c r="U115" s="147">
        <v>52900</v>
      </c>
      <c r="V115" s="147">
        <v>356600</v>
      </c>
      <c r="W115" s="250">
        <v>14.8</v>
      </c>
      <c r="X115" s="147">
        <v>53800</v>
      </c>
      <c r="Y115" s="147">
        <v>352500</v>
      </c>
      <c r="Z115" s="250">
        <v>15.3</v>
      </c>
      <c r="AA115" s="147">
        <v>60900</v>
      </c>
      <c r="AB115" s="147">
        <v>350500</v>
      </c>
      <c r="AC115" s="250">
        <v>17.399999999999999</v>
      </c>
      <c r="AD115" s="147">
        <v>66900</v>
      </c>
      <c r="AE115" s="147">
        <v>351900</v>
      </c>
      <c r="AF115" s="250">
        <v>19</v>
      </c>
      <c r="AG115" s="147">
        <v>61400</v>
      </c>
      <c r="AH115" s="147">
        <v>348200</v>
      </c>
      <c r="AI115" s="250">
        <v>17.600000000000001</v>
      </c>
      <c r="AJ115" s="147">
        <v>57300</v>
      </c>
      <c r="AK115" s="147">
        <v>349100</v>
      </c>
      <c r="AL115" s="250">
        <v>16.399999999999999</v>
      </c>
      <c r="AM115" s="147">
        <v>61200</v>
      </c>
      <c r="AN115" s="147">
        <v>347900</v>
      </c>
      <c r="AO115" s="250">
        <v>17.600000000000001</v>
      </c>
      <c r="AP115" s="147">
        <v>64800</v>
      </c>
      <c r="AQ115" s="147">
        <v>350400</v>
      </c>
      <c r="AR115" s="250">
        <v>18.5</v>
      </c>
      <c r="AS115" s="147">
        <v>63400</v>
      </c>
      <c r="AT115" s="147">
        <v>347200</v>
      </c>
      <c r="AU115" s="250">
        <v>18.3</v>
      </c>
      <c r="AV115" s="93"/>
    </row>
    <row r="116" spans="2:48" s="3" customFormat="1" ht="18" customHeight="1" x14ac:dyDescent="0.25">
      <c r="B116" s="176" t="s">
        <v>497</v>
      </c>
      <c r="C116" s="435">
        <f>SUM(C107:C115)</f>
        <v>914300</v>
      </c>
      <c r="D116" s="435">
        <f>SUM(D107:D115)</f>
        <v>6089900</v>
      </c>
      <c r="E116" s="433">
        <f>(C116/D116)*100</f>
        <v>15.01338281416772</v>
      </c>
      <c r="F116" s="435">
        <f>SUM(F107:F115)</f>
        <v>925700</v>
      </c>
      <c r="G116" s="435">
        <f>SUM(G107:G115)</f>
        <v>6149700</v>
      </c>
      <c r="H116" s="433">
        <f>(F116/G116)*100</f>
        <v>15.0527668016326</v>
      </c>
      <c r="I116" s="435">
        <f>SUM(I107:I115)</f>
        <v>944200</v>
      </c>
      <c r="J116" s="435">
        <f>SUM(J107:J115)</f>
        <v>6214000</v>
      </c>
      <c r="K116" s="433">
        <f>(I116/J116)*100</f>
        <v>15.194721596395237</v>
      </c>
      <c r="L116" s="435">
        <f>SUM(L107:L115)</f>
        <v>969600</v>
      </c>
      <c r="M116" s="435">
        <f>SUM(M107:M115)</f>
        <v>6252500</v>
      </c>
      <c r="N116" s="433">
        <f>(L116/M116)*100</f>
        <v>15.507397041183527</v>
      </c>
      <c r="O116" s="435">
        <f>SUM(O107:O115)</f>
        <v>1005500</v>
      </c>
      <c r="P116" s="435">
        <f>SUM(P107:P115)</f>
        <v>6502600</v>
      </c>
      <c r="Q116" s="433">
        <f>(O116/P116)*100</f>
        <v>15.463045551010365</v>
      </c>
      <c r="R116" s="435">
        <f>SUM(R107:R115)</f>
        <v>1042600</v>
      </c>
      <c r="S116" s="435">
        <f>SUM(S107:S115)</f>
        <v>6522200</v>
      </c>
      <c r="T116" s="433">
        <f>(R116/S116)*100</f>
        <v>15.985403698138665</v>
      </c>
      <c r="U116" s="435">
        <f>SUM(U107:U115)</f>
        <v>1075500</v>
      </c>
      <c r="V116" s="435">
        <f>SUM(V107:V115)</f>
        <v>6556100</v>
      </c>
      <c r="W116" s="433">
        <f>(U116/V116)*100</f>
        <v>16.404569789966597</v>
      </c>
      <c r="X116" s="435">
        <f>SUM(X107:X115)</f>
        <v>1119100</v>
      </c>
      <c r="Y116" s="435">
        <f>SUM(Y107:Y115)</f>
        <v>6514900</v>
      </c>
      <c r="Z116" s="433">
        <f>(X116/Y116)*100</f>
        <v>17.177546854134366</v>
      </c>
      <c r="AA116" s="435">
        <f>SUM(AA107:AA115)</f>
        <v>1194900</v>
      </c>
      <c r="AB116" s="435">
        <f>SUM(AB107:AB115)</f>
        <v>6540200</v>
      </c>
      <c r="AC116" s="433">
        <f>(AA116/AB116)*100</f>
        <v>18.270083483685514</v>
      </c>
      <c r="AD116" s="435">
        <f>SUM(AD107:AD115)</f>
        <v>1206000</v>
      </c>
      <c r="AE116" s="435">
        <f>SUM(AE107:AE115)</f>
        <v>6554000</v>
      </c>
      <c r="AF116" s="433">
        <f>(AD116/AE116)*100</f>
        <v>18.400976502898995</v>
      </c>
      <c r="AG116" s="435">
        <f>SUM(AG107:AG115)</f>
        <v>1203900</v>
      </c>
      <c r="AH116" s="435">
        <f>SUM(AH107:AH115)</f>
        <v>6556100</v>
      </c>
      <c r="AI116" s="433">
        <f>(AG116/AH116)*100</f>
        <v>18.363051204222021</v>
      </c>
      <c r="AJ116" s="435">
        <f>SUM(AJ107:AJ115)</f>
        <v>1160100</v>
      </c>
      <c r="AK116" s="435">
        <f>SUM(AK107:AK115)</f>
        <v>6589900</v>
      </c>
      <c r="AL116" s="433">
        <f>(AJ116/AK116)*100</f>
        <v>17.604212507018318</v>
      </c>
      <c r="AM116" s="435">
        <f>SUM(AM107:AM115)</f>
        <v>1203100</v>
      </c>
      <c r="AN116" s="435">
        <f>SUM(AN107:AN115)</f>
        <v>6598900</v>
      </c>
      <c r="AO116" s="433">
        <f>(AM116/AN116)*100</f>
        <v>18.231826516540636</v>
      </c>
      <c r="AP116" s="435">
        <f>SUM(AP107:AP115)</f>
        <v>1210400</v>
      </c>
      <c r="AQ116" s="435">
        <f>SUM(AQ107:AQ115)</f>
        <v>6668400</v>
      </c>
      <c r="AR116" s="436">
        <f>AP116/AQ116*100</f>
        <v>18.151280667026573</v>
      </c>
      <c r="AS116" s="435">
        <f>SUM(AS107:AS115)</f>
        <v>1221200</v>
      </c>
      <c r="AT116" s="435">
        <f>SUM(AT107:AT115)</f>
        <v>6653800</v>
      </c>
      <c r="AU116" s="436">
        <f>AS116/AT116*100</f>
        <v>18.353422104661998</v>
      </c>
      <c r="AV116" s="121"/>
    </row>
    <row r="117" spans="2:48" s="10" customFormat="1" x14ac:dyDescent="0.25">
      <c r="B117" s="249"/>
      <c r="C117" s="147"/>
      <c r="D117" s="147"/>
      <c r="E117" s="250"/>
      <c r="F117" s="147"/>
      <c r="G117" s="147"/>
      <c r="H117" s="250"/>
      <c r="I117" s="147"/>
      <c r="J117" s="147"/>
      <c r="K117" s="250"/>
      <c r="L117" s="147"/>
      <c r="M117" s="147"/>
      <c r="N117" s="250"/>
      <c r="O117" s="147"/>
      <c r="P117" s="147"/>
      <c r="Q117" s="250"/>
      <c r="R117" s="147"/>
      <c r="S117" s="147"/>
      <c r="T117" s="250"/>
      <c r="U117" s="147"/>
      <c r="V117" s="147"/>
      <c r="W117" s="250"/>
      <c r="X117" s="147"/>
      <c r="Y117" s="147"/>
      <c r="Z117" s="250"/>
      <c r="AA117" s="147"/>
      <c r="AB117" s="147"/>
      <c r="AC117" s="250"/>
      <c r="AD117" s="147"/>
      <c r="AE117" s="147"/>
      <c r="AF117" s="250"/>
      <c r="AG117" s="147"/>
      <c r="AH117" s="147"/>
      <c r="AI117" s="250"/>
      <c r="AJ117" s="147"/>
      <c r="AK117" s="147"/>
      <c r="AL117" s="250"/>
      <c r="AM117" s="147"/>
      <c r="AN117" s="147"/>
      <c r="AO117" s="250"/>
      <c r="AP117" s="147"/>
      <c r="AQ117" s="147"/>
      <c r="AR117" s="250"/>
      <c r="AS117" s="727"/>
      <c r="AT117" s="727"/>
      <c r="AU117" s="727"/>
      <c r="AV117" s="727"/>
    </row>
    <row r="118" spans="2:48" s="10" customFormat="1" x14ac:dyDescent="0.25">
      <c r="B118" s="437" t="s">
        <v>116</v>
      </c>
      <c r="C118" s="727"/>
      <c r="D118" s="727"/>
      <c r="E118" s="727"/>
      <c r="F118" s="727"/>
      <c r="G118" s="727"/>
      <c r="H118" s="727"/>
      <c r="I118" s="727"/>
      <c r="J118" s="727"/>
      <c r="K118" s="727"/>
      <c r="L118" s="727"/>
      <c r="M118" s="727"/>
      <c r="N118" s="727"/>
      <c r="O118" s="727"/>
      <c r="P118" s="727"/>
      <c r="Q118" s="727"/>
      <c r="R118" s="727"/>
      <c r="S118" s="727"/>
      <c r="T118" s="727"/>
      <c r="U118" s="727"/>
      <c r="V118" s="727"/>
      <c r="W118" s="727"/>
      <c r="X118" s="727"/>
      <c r="Y118" s="727"/>
      <c r="Z118" s="727"/>
      <c r="AA118" s="727"/>
      <c r="AB118" s="727"/>
      <c r="AC118" s="727"/>
      <c r="AD118" s="727"/>
      <c r="AE118" s="727"/>
      <c r="AF118" s="727"/>
      <c r="AG118" s="727"/>
      <c r="AH118" s="727"/>
      <c r="AI118" s="727"/>
      <c r="AJ118" s="727"/>
      <c r="AK118" s="727"/>
      <c r="AL118" s="727"/>
      <c r="AM118" s="727"/>
      <c r="AN118" s="727"/>
      <c r="AO118" s="727"/>
      <c r="AP118" s="727"/>
      <c r="AQ118" s="727"/>
      <c r="AR118" s="727"/>
      <c r="AS118" s="727"/>
      <c r="AT118" s="727"/>
      <c r="AU118" s="727"/>
      <c r="AV118" s="727"/>
    </row>
    <row r="119" spans="2:48" s="10" customFormat="1" x14ac:dyDescent="0.25">
      <c r="B119" s="727"/>
      <c r="C119" s="727"/>
      <c r="D119" s="727"/>
      <c r="E119" s="727"/>
      <c r="F119" s="727"/>
      <c r="G119" s="727"/>
      <c r="H119" s="727"/>
      <c r="I119" s="727"/>
      <c r="J119" s="727"/>
      <c r="K119" s="727"/>
      <c r="L119" s="727"/>
      <c r="M119" s="727"/>
      <c r="N119" s="727"/>
      <c r="O119" s="727"/>
      <c r="P119" s="727"/>
      <c r="Q119" s="727"/>
      <c r="R119" s="727"/>
      <c r="S119" s="727"/>
      <c r="T119" s="727"/>
      <c r="U119" s="727"/>
      <c r="V119" s="727"/>
      <c r="W119" s="727"/>
      <c r="X119" s="727"/>
      <c r="Y119" s="727"/>
      <c r="Z119" s="727"/>
      <c r="AA119" s="727"/>
      <c r="AB119" s="727"/>
      <c r="AC119" s="727"/>
      <c r="AD119" s="727"/>
      <c r="AE119" s="727"/>
      <c r="AF119" s="727"/>
      <c r="AG119" s="727"/>
      <c r="AH119" s="727"/>
      <c r="AI119" s="727"/>
      <c r="AJ119" s="727"/>
      <c r="AK119" s="727"/>
      <c r="AL119" s="727"/>
      <c r="AM119" s="727"/>
      <c r="AN119" s="727"/>
      <c r="AO119" s="727"/>
      <c r="AP119" s="727"/>
      <c r="AQ119" s="727"/>
      <c r="AR119" s="727"/>
      <c r="AS119" s="727"/>
      <c r="AT119" s="727"/>
      <c r="AU119" s="727"/>
      <c r="AV119" s="727"/>
    </row>
    <row r="120" spans="2:48" s="10" customFormat="1" x14ac:dyDescent="0.25">
      <c r="B120" s="204"/>
      <c r="C120" s="204" t="s">
        <v>117</v>
      </c>
      <c r="D120" s="438"/>
      <c r="E120" s="438"/>
      <c r="F120" s="727"/>
      <c r="G120" s="727"/>
      <c r="H120" s="727"/>
      <c r="I120" s="727"/>
      <c r="J120" s="727"/>
      <c r="K120" s="727"/>
      <c r="L120" s="727"/>
      <c r="M120" s="727"/>
      <c r="N120" s="727"/>
      <c r="O120" s="727"/>
      <c r="P120" s="727"/>
      <c r="Q120" s="727"/>
      <c r="R120" s="727"/>
      <c r="S120" s="727"/>
      <c r="T120" s="727"/>
      <c r="U120" s="727"/>
      <c r="V120" s="727"/>
      <c r="W120" s="727"/>
      <c r="X120" s="727"/>
      <c r="Y120" s="727"/>
      <c r="Z120" s="727"/>
      <c r="AA120" s="727"/>
      <c r="AB120" s="727"/>
      <c r="AC120" s="727"/>
      <c r="AD120" s="727"/>
      <c r="AE120" s="727"/>
      <c r="AF120" s="727"/>
      <c r="AG120" s="727"/>
      <c r="AH120" s="727"/>
      <c r="AI120" s="727"/>
      <c r="AJ120" s="727"/>
      <c r="AK120" s="727"/>
      <c r="AL120" s="727"/>
      <c r="AM120" s="727"/>
      <c r="AN120" s="727"/>
      <c r="AO120" s="727"/>
      <c r="AP120" s="727"/>
      <c r="AQ120" s="727"/>
      <c r="AR120" s="727"/>
      <c r="AS120" s="727"/>
      <c r="AT120" s="727"/>
      <c r="AU120" s="727"/>
      <c r="AV120" s="727"/>
    </row>
    <row r="121" spans="2:48" s="10" customFormat="1" x14ac:dyDescent="0.25">
      <c r="B121" s="727"/>
      <c r="C121" s="727"/>
      <c r="D121" s="727"/>
      <c r="E121" s="727"/>
      <c r="F121" s="727"/>
      <c r="G121" s="727"/>
      <c r="H121" s="727"/>
      <c r="I121" s="727"/>
      <c r="J121" s="727"/>
      <c r="K121" s="727"/>
      <c r="L121" s="727"/>
      <c r="M121" s="727"/>
      <c r="N121" s="727"/>
      <c r="O121" s="727"/>
      <c r="P121" s="727"/>
      <c r="Q121" s="727"/>
      <c r="R121" s="727"/>
      <c r="S121" s="727"/>
      <c r="T121" s="727"/>
      <c r="U121" s="727"/>
      <c r="V121" s="727"/>
      <c r="W121" s="727"/>
      <c r="X121" s="727"/>
      <c r="Y121" s="727"/>
      <c r="Z121" s="727"/>
      <c r="AA121" s="727"/>
      <c r="AB121" s="727"/>
      <c r="AC121" s="727"/>
      <c r="AD121" s="727"/>
      <c r="AE121" s="727"/>
      <c r="AF121" s="727"/>
      <c r="AG121" s="727"/>
      <c r="AH121" s="727"/>
      <c r="AI121" s="727"/>
      <c r="AJ121" s="727"/>
      <c r="AK121" s="727"/>
      <c r="AL121" s="727"/>
      <c r="AM121" s="727"/>
      <c r="AN121" s="727"/>
      <c r="AO121" s="727"/>
      <c r="AP121" s="727"/>
      <c r="AQ121" s="727"/>
      <c r="AR121" s="727"/>
      <c r="AS121" s="727"/>
      <c r="AT121" s="727"/>
      <c r="AU121" s="727"/>
      <c r="AV121" s="727"/>
    </row>
    <row r="122" spans="2:48" s="430" customFormat="1" ht="21.95" customHeight="1" x14ac:dyDescent="0.2">
      <c r="B122" s="428" t="s">
        <v>92</v>
      </c>
      <c r="C122" s="840" t="s">
        <v>95</v>
      </c>
      <c r="D122" s="841"/>
      <c r="E122" s="841"/>
      <c r="F122" s="840" t="s">
        <v>96</v>
      </c>
      <c r="G122" s="841"/>
      <c r="H122" s="841"/>
      <c r="I122" s="840" t="s">
        <v>97</v>
      </c>
      <c r="J122" s="841"/>
      <c r="K122" s="841"/>
      <c r="L122" s="840" t="s">
        <v>98</v>
      </c>
      <c r="M122" s="841"/>
      <c r="N122" s="841"/>
      <c r="O122" s="840" t="s">
        <v>99</v>
      </c>
      <c r="P122" s="841"/>
      <c r="Q122" s="841"/>
      <c r="R122" s="840" t="s">
        <v>100</v>
      </c>
      <c r="S122" s="841"/>
      <c r="T122" s="841"/>
      <c r="U122" s="840" t="s">
        <v>101</v>
      </c>
      <c r="V122" s="841"/>
      <c r="W122" s="841"/>
      <c r="X122" s="840" t="s">
        <v>102</v>
      </c>
      <c r="Y122" s="841"/>
      <c r="Z122" s="841"/>
      <c r="AA122" s="840" t="s">
        <v>103</v>
      </c>
      <c r="AB122" s="841"/>
      <c r="AC122" s="841"/>
      <c r="AD122" s="840" t="s">
        <v>104</v>
      </c>
      <c r="AE122" s="841"/>
      <c r="AF122" s="841"/>
      <c r="AG122" s="840" t="s">
        <v>105</v>
      </c>
      <c r="AH122" s="841"/>
      <c r="AI122" s="841"/>
      <c r="AJ122" s="840" t="s">
        <v>106</v>
      </c>
      <c r="AK122" s="841"/>
      <c r="AL122" s="841"/>
      <c r="AM122" s="840" t="s">
        <v>107</v>
      </c>
      <c r="AN122" s="841"/>
      <c r="AO122" s="841"/>
      <c r="AP122" s="840" t="s">
        <v>108</v>
      </c>
      <c r="AQ122" s="841"/>
      <c r="AR122" s="841"/>
      <c r="AS122" s="840" t="s">
        <v>662</v>
      </c>
      <c r="AT122" s="841"/>
      <c r="AU122" s="841"/>
      <c r="AV122" s="727"/>
    </row>
    <row r="123" spans="2:48" s="430" customFormat="1" ht="26.1" customHeight="1" x14ac:dyDescent="0.2">
      <c r="B123" s="727"/>
      <c r="C123" s="429" t="s">
        <v>109</v>
      </c>
      <c r="D123" s="429" t="s">
        <v>110</v>
      </c>
      <c r="E123" s="429" t="s">
        <v>111</v>
      </c>
      <c r="F123" s="429" t="s">
        <v>109</v>
      </c>
      <c r="G123" s="429" t="s">
        <v>110</v>
      </c>
      <c r="H123" s="429" t="s">
        <v>111</v>
      </c>
      <c r="I123" s="429" t="s">
        <v>109</v>
      </c>
      <c r="J123" s="429" t="s">
        <v>110</v>
      </c>
      <c r="K123" s="429" t="s">
        <v>111</v>
      </c>
      <c r="L123" s="429" t="s">
        <v>109</v>
      </c>
      <c r="M123" s="429" t="s">
        <v>110</v>
      </c>
      <c r="N123" s="429" t="s">
        <v>111</v>
      </c>
      <c r="O123" s="429" t="s">
        <v>109</v>
      </c>
      <c r="P123" s="429" t="s">
        <v>110</v>
      </c>
      <c r="Q123" s="429" t="s">
        <v>111</v>
      </c>
      <c r="R123" s="429" t="s">
        <v>109</v>
      </c>
      <c r="S123" s="429" t="s">
        <v>110</v>
      </c>
      <c r="T123" s="429" t="s">
        <v>111</v>
      </c>
      <c r="U123" s="429" t="s">
        <v>109</v>
      </c>
      <c r="V123" s="429" t="s">
        <v>110</v>
      </c>
      <c r="W123" s="429" t="s">
        <v>111</v>
      </c>
      <c r="X123" s="429" t="s">
        <v>109</v>
      </c>
      <c r="Y123" s="429" t="s">
        <v>110</v>
      </c>
      <c r="Z123" s="429" t="s">
        <v>111</v>
      </c>
      <c r="AA123" s="429" t="s">
        <v>109</v>
      </c>
      <c r="AB123" s="429" t="s">
        <v>110</v>
      </c>
      <c r="AC123" s="429" t="s">
        <v>111</v>
      </c>
      <c r="AD123" s="429" t="s">
        <v>109</v>
      </c>
      <c r="AE123" s="429" t="s">
        <v>110</v>
      </c>
      <c r="AF123" s="429" t="s">
        <v>111</v>
      </c>
      <c r="AG123" s="429" t="s">
        <v>109</v>
      </c>
      <c r="AH123" s="429" t="s">
        <v>110</v>
      </c>
      <c r="AI123" s="429" t="s">
        <v>111</v>
      </c>
      <c r="AJ123" s="429" t="s">
        <v>109</v>
      </c>
      <c r="AK123" s="429" t="s">
        <v>110</v>
      </c>
      <c r="AL123" s="429" t="s">
        <v>111</v>
      </c>
      <c r="AM123" s="429" t="s">
        <v>109</v>
      </c>
      <c r="AN123" s="429" t="s">
        <v>110</v>
      </c>
      <c r="AO123" s="429" t="s">
        <v>111</v>
      </c>
      <c r="AP123" s="429" t="s">
        <v>109</v>
      </c>
      <c r="AQ123" s="429" t="s">
        <v>110</v>
      </c>
      <c r="AR123" s="429" t="s">
        <v>111</v>
      </c>
      <c r="AS123" s="429" t="s">
        <v>109</v>
      </c>
      <c r="AT123" s="429" t="s">
        <v>110</v>
      </c>
      <c r="AU123" s="429" t="s">
        <v>111</v>
      </c>
      <c r="AV123" s="727"/>
    </row>
    <row r="124" spans="2:48" s="430" customFormat="1" ht="12.75" x14ac:dyDescent="0.2">
      <c r="B124" s="203" t="s">
        <v>24</v>
      </c>
      <c r="C124" s="275">
        <v>18500</v>
      </c>
      <c r="D124" s="275">
        <v>613700</v>
      </c>
      <c r="E124" s="431">
        <v>3</v>
      </c>
      <c r="F124" s="275">
        <v>20800</v>
      </c>
      <c r="G124" s="275">
        <v>623700</v>
      </c>
      <c r="H124" s="431">
        <v>3.3</v>
      </c>
      <c r="I124" s="275">
        <v>17600</v>
      </c>
      <c r="J124" s="275">
        <v>633500</v>
      </c>
      <c r="K124" s="431">
        <v>2.8</v>
      </c>
      <c r="L124" s="275">
        <v>17800</v>
      </c>
      <c r="M124" s="275">
        <v>639200</v>
      </c>
      <c r="N124" s="431">
        <v>2.8</v>
      </c>
      <c r="O124" s="275">
        <v>11500</v>
      </c>
      <c r="P124" s="275">
        <v>660000</v>
      </c>
      <c r="Q124" s="431">
        <v>1.7</v>
      </c>
      <c r="R124" s="275">
        <v>16600</v>
      </c>
      <c r="S124" s="275">
        <v>664100</v>
      </c>
      <c r="T124" s="431">
        <v>2.5</v>
      </c>
      <c r="U124" s="275">
        <v>19400</v>
      </c>
      <c r="V124" s="275">
        <v>678200</v>
      </c>
      <c r="W124" s="431">
        <v>2.9</v>
      </c>
      <c r="X124" s="275">
        <v>18900</v>
      </c>
      <c r="Y124" s="275">
        <v>684600</v>
      </c>
      <c r="Z124" s="431">
        <v>2.8</v>
      </c>
      <c r="AA124" s="275">
        <v>10100</v>
      </c>
      <c r="AB124" s="275">
        <v>683500</v>
      </c>
      <c r="AC124" s="431">
        <v>1.5</v>
      </c>
      <c r="AD124" s="275">
        <v>11100</v>
      </c>
      <c r="AE124" s="275">
        <v>689500</v>
      </c>
      <c r="AF124" s="431">
        <v>1.6</v>
      </c>
      <c r="AG124" s="275">
        <v>10600</v>
      </c>
      <c r="AH124" s="275">
        <v>694300</v>
      </c>
      <c r="AI124" s="431">
        <v>1.5</v>
      </c>
      <c r="AJ124" s="275">
        <v>10100</v>
      </c>
      <c r="AK124" s="275">
        <v>702500</v>
      </c>
      <c r="AL124" s="431">
        <v>1.4</v>
      </c>
      <c r="AM124" s="275">
        <v>8300</v>
      </c>
      <c r="AN124" s="275">
        <v>712300</v>
      </c>
      <c r="AO124" s="431">
        <v>1.2</v>
      </c>
      <c r="AP124" s="147">
        <v>8400</v>
      </c>
      <c r="AQ124" s="147">
        <v>724300</v>
      </c>
      <c r="AR124" s="250">
        <v>1.2</v>
      </c>
      <c r="AS124" s="147">
        <v>8100</v>
      </c>
      <c r="AT124" s="147">
        <v>728100</v>
      </c>
      <c r="AU124" s="250">
        <v>1.1000000000000001</v>
      </c>
      <c r="AV124" s="727"/>
    </row>
    <row r="125" spans="2:48" s="430" customFormat="1" ht="12.75" x14ac:dyDescent="0.2">
      <c r="B125" s="203" t="s">
        <v>2</v>
      </c>
      <c r="C125" s="275">
        <v>2100</v>
      </c>
      <c r="D125" s="275">
        <v>53500</v>
      </c>
      <c r="E125" s="431">
        <v>4</v>
      </c>
      <c r="F125" s="275">
        <v>1900</v>
      </c>
      <c r="G125" s="275">
        <v>54300</v>
      </c>
      <c r="H125" s="431">
        <v>3.5</v>
      </c>
      <c r="I125" s="275">
        <v>1200</v>
      </c>
      <c r="J125" s="275">
        <v>54900</v>
      </c>
      <c r="K125" s="431">
        <v>2.2000000000000002</v>
      </c>
      <c r="L125" s="275">
        <v>1900</v>
      </c>
      <c r="M125" s="275">
        <v>55000</v>
      </c>
      <c r="N125" s="431">
        <v>3.4</v>
      </c>
      <c r="O125" s="275">
        <v>2500</v>
      </c>
      <c r="P125" s="275">
        <v>56800</v>
      </c>
      <c r="Q125" s="431">
        <v>4.3</v>
      </c>
      <c r="R125" s="275">
        <v>1300</v>
      </c>
      <c r="S125" s="275">
        <v>55900</v>
      </c>
      <c r="T125" s="431">
        <v>2.4</v>
      </c>
      <c r="U125" s="275">
        <v>4200</v>
      </c>
      <c r="V125" s="275">
        <v>56400</v>
      </c>
      <c r="W125" s="431">
        <v>7.4</v>
      </c>
      <c r="X125" s="275">
        <v>2300</v>
      </c>
      <c r="Y125" s="275">
        <v>56500</v>
      </c>
      <c r="Z125" s="431">
        <v>4.0999999999999996</v>
      </c>
      <c r="AA125" s="275">
        <v>2900</v>
      </c>
      <c r="AB125" s="275">
        <v>55400</v>
      </c>
      <c r="AC125" s="431">
        <v>5.0999999999999996</v>
      </c>
      <c r="AD125" s="275">
        <v>3200</v>
      </c>
      <c r="AE125" s="275">
        <v>54700</v>
      </c>
      <c r="AF125" s="431">
        <v>5.9</v>
      </c>
      <c r="AG125" s="275">
        <v>1500</v>
      </c>
      <c r="AH125" s="275">
        <v>56100</v>
      </c>
      <c r="AI125" s="431">
        <v>2.6</v>
      </c>
      <c r="AJ125" s="275">
        <v>1600</v>
      </c>
      <c r="AK125" s="275">
        <v>55700</v>
      </c>
      <c r="AL125" s="431">
        <v>2.9</v>
      </c>
      <c r="AM125" s="275">
        <v>1700</v>
      </c>
      <c r="AN125" s="275">
        <v>55800</v>
      </c>
      <c r="AO125" s="431">
        <v>3.1</v>
      </c>
      <c r="AP125" s="147">
        <v>1200</v>
      </c>
      <c r="AQ125" s="147">
        <v>57600</v>
      </c>
      <c r="AR125" s="250">
        <v>2.2000000000000002</v>
      </c>
      <c r="AS125" s="147">
        <v>1400</v>
      </c>
      <c r="AT125" s="147">
        <v>56400</v>
      </c>
      <c r="AU125" s="250">
        <v>2.6</v>
      </c>
      <c r="AV125" s="727"/>
    </row>
    <row r="126" spans="2:48" s="430" customFormat="1" ht="12.75" x14ac:dyDescent="0.2">
      <c r="B126" s="203" t="s">
        <v>16</v>
      </c>
      <c r="C126" s="275">
        <v>4300</v>
      </c>
      <c r="D126" s="275">
        <v>59600</v>
      </c>
      <c r="E126" s="431">
        <v>7.2</v>
      </c>
      <c r="F126" s="275">
        <v>3900</v>
      </c>
      <c r="G126" s="275">
        <v>59700</v>
      </c>
      <c r="H126" s="431">
        <v>6.6</v>
      </c>
      <c r="I126" s="275">
        <v>2000</v>
      </c>
      <c r="J126" s="275">
        <v>60500</v>
      </c>
      <c r="K126" s="431">
        <v>3.3</v>
      </c>
      <c r="L126" s="275">
        <v>2800</v>
      </c>
      <c r="M126" s="275">
        <v>60700</v>
      </c>
      <c r="N126" s="431">
        <v>4.7</v>
      </c>
      <c r="O126" s="275">
        <v>2300</v>
      </c>
      <c r="P126" s="275">
        <v>61500</v>
      </c>
      <c r="Q126" s="431">
        <v>3.7</v>
      </c>
      <c r="R126" s="275">
        <v>3500</v>
      </c>
      <c r="S126" s="275">
        <v>62400</v>
      </c>
      <c r="T126" s="431">
        <v>5.7</v>
      </c>
      <c r="U126" s="275">
        <v>3700</v>
      </c>
      <c r="V126" s="275">
        <v>62200</v>
      </c>
      <c r="W126" s="431">
        <v>5.9</v>
      </c>
      <c r="X126" s="275">
        <v>2500</v>
      </c>
      <c r="Y126" s="275">
        <v>59500</v>
      </c>
      <c r="Z126" s="431">
        <v>4.3</v>
      </c>
      <c r="AA126" s="275">
        <v>2500</v>
      </c>
      <c r="AB126" s="275">
        <v>63300</v>
      </c>
      <c r="AC126" s="431">
        <v>4</v>
      </c>
      <c r="AD126" s="275">
        <v>3200</v>
      </c>
      <c r="AE126" s="275">
        <v>63200</v>
      </c>
      <c r="AF126" s="431">
        <v>5.0999999999999996</v>
      </c>
      <c r="AG126" s="275">
        <v>3300</v>
      </c>
      <c r="AH126" s="275">
        <v>61900</v>
      </c>
      <c r="AI126" s="431">
        <v>5.3</v>
      </c>
      <c r="AJ126" s="275">
        <v>2600</v>
      </c>
      <c r="AK126" s="275">
        <v>61200</v>
      </c>
      <c r="AL126" s="431">
        <v>4.3</v>
      </c>
      <c r="AM126" s="275">
        <v>2500</v>
      </c>
      <c r="AN126" s="275">
        <v>60700</v>
      </c>
      <c r="AO126" s="431">
        <v>4.0999999999999996</v>
      </c>
      <c r="AP126" s="147">
        <v>3700</v>
      </c>
      <c r="AQ126" s="147">
        <v>60800</v>
      </c>
      <c r="AR126" s="250">
        <v>6.1</v>
      </c>
      <c r="AS126" s="147">
        <v>2500</v>
      </c>
      <c r="AT126" s="147">
        <v>61800</v>
      </c>
      <c r="AU126" s="250">
        <v>4</v>
      </c>
      <c r="AV126" s="727"/>
    </row>
    <row r="127" spans="2:48" s="430" customFormat="1" ht="12.75" x14ac:dyDescent="0.2">
      <c r="B127" s="203" t="s">
        <v>26</v>
      </c>
      <c r="C127" s="275">
        <v>9800</v>
      </c>
      <c r="D127" s="275">
        <v>186200</v>
      </c>
      <c r="E127" s="431">
        <v>5.3</v>
      </c>
      <c r="F127" s="275">
        <v>9700</v>
      </c>
      <c r="G127" s="275">
        <v>188100</v>
      </c>
      <c r="H127" s="431">
        <v>5.0999999999999996</v>
      </c>
      <c r="I127" s="275">
        <v>8600</v>
      </c>
      <c r="J127" s="275">
        <v>190000</v>
      </c>
      <c r="K127" s="431">
        <v>4.5</v>
      </c>
      <c r="L127" s="275">
        <v>8600</v>
      </c>
      <c r="M127" s="275">
        <v>191100</v>
      </c>
      <c r="N127" s="431">
        <v>4.5</v>
      </c>
      <c r="O127" s="275">
        <v>8000</v>
      </c>
      <c r="P127" s="275">
        <v>197800</v>
      </c>
      <c r="Q127" s="431">
        <v>4</v>
      </c>
      <c r="R127" s="275">
        <v>6700</v>
      </c>
      <c r="S127" s="275">
        <v>198700</v>
      </c>
      <c r="T127" s="431">
        <v>3.4</v>
      </c>
      <c r="U127" s="275">
        <v>5400</v>
      </c>
      <c r="V127" s="275">
        <v>202000</v>
      </c>
      <c r="W127" s="431">
        <v>2.7</v>
      </c>
      <c r="X127" s="275">
        <v>6200</v>
      </c>
      <c r="Y127" s="275">
        <v>205500</v>
      </c>
      <c r="Z127" s="431">
        <v>3</v>
      </c>
      <c r="AA127" s="275">
        <v>5800</v>
      </c>
      <c r="AB127" s="275">
        <v>211200</v>
      </c>
      <c r="AC127" s="431">
        <v>2.8</v>
      </c>
      <c r="AD127" s="275">
        <v>6400</v>
      </c>
      <c r="AE127" s="275">
        <v>216100</v>
      </c>
      <c r="AF127" s="431">
        <v>3</v>
      </c>
      <c r="AG127" s="275">
        <v>5600</v>
      </c>
      <c r="AH127" s="275">
        <v>220000</v>
      </c>
      <c r="AI127" s="431">
        <v>2.6</v>
      </c>
      <c r="AJ127" s="275">
        <v>4600</v>
      </c>
      <c r="AK127" s="275">
        <v>226600</v>
      </c>
      <c r="AL127" s="431">
        <v>2</v>
      </c>
      <c r="AM127" s="275">
        <v>4800</v>
      </c>
      <c r="AN127" s="275">
        <v>229200</v>
      </c>
      <c r="AO127" s="431">
        <v>2.1</v>
      </c>
      <c r="AP127" s="147">
        <v>8200</v>
      </c>
      <c r="AQ127" s="147">
        <v>238500</v>
      </c>
      <c r="AR127" s="250">
        <v>3.4</v>
      </c>
      <c r="AS127" s="147">
        <v>7900</v>
      </c>
      <c r="AT127" s="147">
        <v>241900</v>
      </c>
      <c r="AU127" s="250">
        <v>3.3</v>
      </c>
      <c r="AV127" s="727"/>
    </row>
    <row r="128" spans="2:48" s="430" customFormat="1" ht="12.75" x14ac:dyDescent="0.2">
      <c r="B128" s="203" t="s">
        <v>27</v>
      </c>
      <c r="C128" s="275">
        <v>11300</v>
      </c>
      <c r="D128" s="275">
        <v>186900</v>
      </c>
      <c r="E128" s="431">
        <v>6.1</v>
      </c>
      <c r="F128" s="275">
        <v>10200</v>
      </c>
      <c r="G128" s="275">
        <v>189000</v>
      </c>
      <c r="H128" s="431">
        <v>5.4</v>
      </c>
      <c r="I128" s="275">
        <v>10800</v>
      </c>
      <c r="J128" s="275">
        <v>188300</v>
      </c>
      <c r="K128" s="431">
        <v>5.7</v>
      </c>
      <c r="L128" s="275">
        <v>8400</v>
      </c>
      <c r="M128" s="275">
        <v>188800</v>
      </c>
      <c r="N128" s="431">
        <v>4.4000000000000004</v>
      </c>
      <c r="O128" s="275">
        <v>8700</v>
      </c>
      <c r="P128" s="275">
        <v>196300</v>
      </c>
      <c r="Q128" s="431">
        <v>4.4000000000000004</v>
      </c>
      <c r="R128" s="275">
        <v>7100</v>
      </c>
      <c r="S128" s="275">
        <v>196200</v>
      </c>
      <c r="T128" s="431">
        <v>3.6</v>
      </c>
      <c r="U128" s="275">
        <v>6300</v>
      </c>
      <c r="V128" s="275">
        <v>193700</v>
      </c>
      <c r="W128" s="431">
        <v>3.3</v>
      </c>
      <c r="X128" s="275">
        <v>3200</v>
      </c>
      <c r="Y128" s="275">
        <v>191100</v>
      </c>
      <c r="Z128" s="431">
        <v>1.7</v>
      </c>
      <c r="AA128" s="275">
        <v>5800</v>
      </c>
      <c r="AB128" s="275">
        <v>191900</v>
      </c>
      <c r="AC128" s="431">
        <v>3</v>
      </c>
      <c r="AD128" s="275">
        <v>5400</v>
      </c>
      <c r="AE128" s="275">
        <v>191800</v>
      </c>
      <c r="AF128" s="431">
        <v>2.8</v>
      </c>
      <c r="AG128" s="275">
        <v>8300</v>
      </c>
      <c r="AH128" s="275">
        <v>191600</v>
      </c>
      <c r="AI128" s="431">
        <v>4.3</v>
      </c>
      <c r="AJ128" s="275">
        <v>6300</v>
      </c>
      <c r="AK128" s="275">
        <v>192100</v>
      </c>
      <c r="AL128" s="431">
        <v>3.3</v>
      </c>
      <c r="AM128" s="275">
        <v>2700</v>
      </c>
      <c r="AN128" s="275">
        <v>190100</v>
      </c>
      <c r="AO128" s="431">
        <v>1.4</v>
      </c>
      <c r="AP128" s="147">
        <v>5000</v>
      </c>
      <c r="AQ128" s="147">
        <v>192000</v>
      </c>
      <c r="AR128" s="250">
        <v>2.6</v>
      </c>
      <c r="AS128" s="147">
        <v>4600</v>
      </c>
      <c r="AT128" s="147">
        <v>192800</v>
      </c>
      <c r="AU128" s="250">
        <v>2.4</v>
      </c>
      <c r="AV128" s="727"/>
    </row>
    <row r="129" spans="2:48" s="430" customFormat="1" ht="12.75" x14ac:dyDescent="0.2">
      <c r="B129" s="203" t="s">
        <v>17</v>
      </c>
      <c r="C129" s="275">
        <v>5000</v>
      </c>
      <c r="D129" s="275">
        <v>64900</v>
      </c>
      <c r="E129" s="431">
        <v>7.6</v>
      </c>
      <c r="F129" s="275">
        <v>2100</v>
      </c>
      <c r="G129" s="275">
        <v>65200</v>
      </c>
      <c r="H129" s="431">
        <v>3.2</v>
      </c>
      <c r="I129" s="275">
        <v>2000</v>
      </c>
      <c r="J129" s="275">
        <v>65800</v>
      </c>
      <c r="K129" s="431">
        <v>3.1</v>
      </c>
      <c r="L129" s="275">
        <v>2500</v>
      </c>
      <c r="M129" s="275">
        <v>68000</v>
      </c>
      <c r="N129" s="431">
        <v>3.7</v>
      </c>
      <c r="O129" s="275">
        <v>2100</v>
      </c>
      <c r="P129" s="275">
        <v>70500</v>
      </c>
      <c r="Q129" s="431">
        <v>3</v>
      </c>
      <c r="R129" s="275">
        <v>3400</v>
      </c>
      <c r="S129" s="275">
        <v>70500</v>
      </c>
      <c r="T129" s="431">
        <v>4.8</v>
      </c>
      <c r="U129" s="275">
        <v>3100</v>
      </c>
      <c r="V129" s="275">
        <v>72500</v>
      </c>
      <c r="W129" s="431">
        <v>4.3</v>
      </c>
      <c r="X129" s="275">
        <v>2400</v>
      </c>
      <c r="Y129" s="275">
        <v>70300</v>
      </c>
      <c r="Z129" s="431">
        <v>3.4</v>
      </c>
      <c r="AA129" s="275">
        <v>2000</v>
      </c>
      <c r="AB129" s="275">
        <v>70400</v>
      </c>
      <c r="AC129" s="431">
        <v>2.8</v>
      </c>
      <c r="AD129" s="275">
        <v>1800</v>
      </c>
      <c r="AE129" s="275">
        <v>70500</v>
      </c>
      <c r="AF129" s="431">
        <v>2.5</v>
      </c>
      <c r="AG129" s="275">
        <v>1300</v>
      </c>
      <c r="AH129" s="275">
        <v>72100</v>
      </c>
      <c r="AI129" s="431">
        <v>1.8</v>
      </c>
      <c r="AJ129" s="275">
        <v>1400</v>
      </c>
      <c r="AK129" s="275">
        <v>70200</v>
      </c>
      <c r="AL129" s="431">
        <v>2</v>
      </c>
      <c r="AM129" s="275">
        <v>1400</v>
      </c>
      <c r="AN129" s="275">
        <v>71700</v>
      </c>
      <c r="AO129" s="431">
        <v>1.9</v>
      </c>
      <c r="AP129" s="147">
        <v>1300</v>
      </c>
      <c r="AQ129" s="147">
        <v>71900</v>
      </c>
      <c r="AR129" s="250">
        <v>1.8</v>
      </c>
      <c r="AS129" s="147">
        <v>2200</v>
      </c>
      <c r="AT129" s="147">
        <v>70900</v>
      </c>
      <c r="AU129" s="250">
        <v>3.1</v>
      </c>
      <c r="AV129" s="727"/>
    </row>
    <row r="130" spans="2:48" s="430" customFormat="1" ht="12.75" x14ac:dyDescent="0.2">
      <c r="B130" s="203" t="s">
        <v>1</v>
      </c>
      <c r="C130" s="275">
        <v>7100</v>
      </c>
      <c r="D130" s="275">
        <v>103200</v>
      </c>
      <c r="E130" s="431">
        <v>6.9</v>
      </c>
      <c r="F130" s="275">
        <v>6300</v>
      </c>
      <c r="G130" s="275">
        <v>103300</v>
      </c>
      <c r="H130" s="431">
        <v>6.1</v>
      </c>
      <c r="I130" s="275">
        <v>6700</v>
      </c>
      <c r="J130" s="275">
        <v>105700</v>
      </c>
      <c r="K130" s="431">
        <v>6.3</v>
      </c>
      <c r="L130" s="275">
        <v>4900</v>
      </c>
      <c r="M130" s="275">
        <v>108000</v>
      </c>
      <c r="N130" s="431">
        <v>4.5999999999999996</v>
      </c>
      <c r="O130" s="275">
        <v>5900</v>
      </c>
      <c r="P130" s="275">
        <v>111300</v>
      </c>
      <c r="Q130" s="431">
        <v>5.3</v>
      </c>
      <c r="R130" s="275">
        <v>7400</v>
      </c>
      <c r="S130" s="275">
        <v>110400</v>
      </c>
      <c r="T130" s="431">
        <v>6.7</v>
      </c>
      <c r="U130" s="275">
        <v>4400</v>
      </c>
      <c r="V130" s="275">
        <v>109000</v>
      </c>
      <c r="W130" s="431">
        <v>4</v>
      </c>
      <c r="X130" s="275">
        <v>4000</v>
      </c>
      <c r="Y130" s="275">
        <v>108300</v>
      </c>
      <c r="Z130" s="431">
        <v>3.7</v>
      </c>
      <c r="AA130" s="275">
        <v>4400</v>
      </c>
      <c r="AB130" s="275">
        <v>108100</v>
      </c>
      <c r="AC130" s="431">
        <v>4.0999999999999996</v>
      </c>
      <c r="AD130" s="275">
        <v>3400</v>
      </c>
      <c r="AE130" s="275">
        <v>109600</v>
      </c>
      <c r="AF130" s="431">
        <v>3.1</v>
      </c>
      <c r="AG130" s="275">
        <v>4600</v>
      </c>
      <c r="AH130" s="275">
        <v>111200</v>
      </c>
      <c r="AI130" s="431">
        <v>4.0999999999999996</v>
      </c>
      <c r="AJ130" s="275">
        <v>4600</v>
      </c>
      <c r="AK130" s="275">
        <v>109600</v>
      </c>
      <c r="AL130" s="431">
        <v>4.2</v>
      </c>
      <c r="AM130" s="275">
        <v>3600</v>
      </c>
      <c r="AN130" s="275">
        <v>110000</v>
      </c>
      <c r="AO130" s="431">
        <v>3.3</v>
      </c>
      <c r="AP130" s="147">
        <v>3300</v>
      </c>
      <c r="AQ130" s="147">
        <v>111500</v>
      </c>
      <c r="AR130" s="250">
        <v>2.9</v>
      </c>
      <c r="AS130" s="147">
        <v>4100</v>
      </c>
      <c r="AT130" s="147">
        <v>109500</v>
      </c>
      <c r="AU130" s="250">
        <v>3.7</v>
      </c>
      <c r="AV130" s="727"/>
    </row>
    <row r="131" spans="2:48" s="430" customFormat="1" ht="12.75" x14ac:dyDescent="0.2">
      <c r="B131" s="203" t="s">
        <v>18</v>
      </c>
      <c r="C131" s="275">
        <v>4500</v>
      </c>
      <c r="D131" s="275">
        <v>58800</v>
      </c>
      <c r="E131" s="431">
        <v>7.6</v>
      </c>
      <c r="F131" s="275">
        <v>6000</v>
      </c>
      <c r="G131" s="275">
        <v>58500</v>
      </c>
      <c r="H131" s="431">
        <v>10.3</v>
      </c>
      <c r="I131" s="275">
        <v>1800</v>
      </c>
      <c r="J131" s="275">
        <v>59100</v>
      </c>
      <c r="K131" s="431">
        <v>3</v>
      </c>
      <c r="L131" s="275">
        <v>1600</v>
      </c>
      <c r="M131" s="275">
        <v>58800</v>
      </c>
      <c r="N131" s="431">
        <v>2.7</v>
      </c>
      <c r="O131" s="275">
        <v>2700</v>
      </c>
      <c r="P131" s="275">
        <v>62100</v>
      </c>
      <c r="Q131" s="431">
        <v>4.3</v>
      </c>
      <c r="R131" s="275">
        <v>4000</v>
      </c>
      <c r="S131" s="275">
        <v>62400</v>
      </c>
      <c r="T131" s="431">
        <v>6.4</v>
      </c>
      <c r="U131" s="275">
        <v>3000</v>
      </c>
      <c r="V131" s="275">
        <v>62000</v>
      </c>
      <c r="W131" s="431">
        <v>4.8</v>
      </c>
      <c r="X131" s="275" t="s">
        <v>118</v>
      </c>
      <c r="Y131" s="275">
        <v>61500</v>
      </c>
      <c r="Z131" s="275" t="s">
        <v>118</v>
      </c>
      <c r="AA131" s="275">
        <v>1600</v>
      </c>
      <c r="AB131" s="275">
        <v>60300</v>
      </c>
      <c r="AC131" s="431">
        <v>2.6</v>
      </c>
      <c r="AD131" s="275">
        <v>2400</v>
      </c>
      <c r="AE131" s="275">
        <v>59700</v>
      </c>
      <c r="AF131" s="431">
        <v>4.0999999999999996</v>
      </c>
      <c r="AG131" s="275">
        <v>2300</v>
      </c>
      <c r="AH131" s="275">
        <v>58900</v>
      </c>
      <c r="AI131" s="431">
        <v>3.8</v>
      </c>
      <c r="AJ131" s="275">
        <v>2000</v>
      </c>
      <c r="AK131" s="275">
        <v>62400</v>
      </c>
      <c r="AL131" s="431">
        <v>3.3</v>
      </c>
      <c r="AM131" s="275">
        <v>2100</v>
      </c>
      <c r="AN131" s="275">
        <v>61100</v>
      </c>
      <c r="AO131" s="431">
        <v>3.5</v>
      </c>
      <c r="AP131" s="147">
        <v>4900</v>
      </c>
      <c r="AQ131" s="147">
        <v>62000</v>
      </c>
      <c r="AR131" s="250">
        <v>7.9</v>
      </c>
      <c r="AS131" s="147">
        <v>1400</v>
      </c>
      <c r="AT131" s="147">
        <v>59700</v>
      </c>
      <c r="AU131" s="250">
        <v>2.2999999999999998</v>
      </c>
      <c r="AV131" s="727"/>
    </row>
    <row r="132" spans="2:48" s="430" customFormat="1" ht="12.75" x14ac:dyDescent="0.2">
      <c r="B132" s="203" t="s">
        <v>3</v>
      </c>
      <c r="C132" s="275">
        <v>2400</v>
      </c>
      <c r="D132" s="275">
        <v>41700</v>
      </c>
      <c r="E132" s="431">
        <v>5.8</v>
      </c>
      <c r="F132" s="275">
        <v>800</v>
      </c>
      <c r="G132" s="275">
        <v>41600</v>
      </c>
      <c r="H132" s="431">
        <v>2</v>
      </c>
      <c r="I132" s="275">
        <v>3300</v>
      </c>
      <c r="J132" s="275">
        <v>42000</v>
      </c>
      <c r="K132" s="431">
        <v>7.8</v>
      </c>
      <c r="L132" s="275">
        <v>2900</v>
      </c>
      <c r="M132" s="275">
        <v>39300</v>
      </c>
      <c r="N132" s="431">
        <v>7.5</v>
      </c>
      <c r="O132" s="275">
        <v>1700</v>
      </c>
      <c r="P132" s="275">
        <v>43400</v>
      </c>
      <c r="Q132" s="431">
        <v>3.9</v>
      </c>
      <c r="R132" s="275">
        <v>1000</v>
      </c>
      <c r="S132" s="275">
        <v>43600</v>
      </c>
      <c r="T132" s="431">
        <v>2.2000000000000002</v>
      </c>
      <c r="U132" s="275" t="s">
        <v>118</v>
      </c>
      <c r="V132" s="275">
        <v>43900</v>
      </c>
      <c r="W132" s="275" t="s">
        <v>118</v>
      </c>
      <c r="X132" s="275">
        <v>2000</v>
      </c>
      <c r="Y132" s="275">
        <v>43500</v>
      </c>
      <c r="Z132" s="431">
        <v>4.5999999999999996</v>
      </c>
      <c r="AA132" s="275" t="s">
        <v>118</v>
      </c>
      <c r="AB132" s="275">
        <v>42200</v>
      </c>
      <c r="AC132" s="275" t="s">
        <v>118</v>
      </c>
      <c r="AD132" s="275">
        <v>1800</v>
      </c>
      <c r="AE132" s="275">
        <v>43300</v>
      </c>
      <c r="AF132" s="431">
        <v>4.0999999999999996</v>
      </c>
      <c r="AG132" s="275">
        <v>900</v>
      </c>
      <c r="AH132" s="275">
        <v>42700</v>
      </c>
      <c r="AI132" s="431">
        <v>2.1</v>
      </c>
      <c r="AJ132" s="275" t="s">
        <v>118</v>
      </c>
      <c r="AK132" s="275">
        <v>41000</v>
      </c>
      <c r="AL132" s="275" t="s">
        <v>118</v>
      </c>
      <c r="AM132" s="275">
        <v>1000</v>
      </c>
      <c r="AN132" s="275">
        <v>42800</v>
      </c>
      <c r="AO132" s="431">
        <v>2.2999999999999998</v>
      </c>
      <c r="AP132" s="147">
        <v>1800</v>
      </c>
      <c r="AQ132" s="147">
        <v>43600</v>
      </c>
      <c r="AR132" s="250">
        <v>4.0999999999999996</v>
      </c>
      <c r="AS132" s="147">
        <v>1100</v>
      </c>
      <c r="AT132" s="147">
        <v>42900</v>
      </c>
      <c r="AU132" s="250">
        <v>2.6</v>
      </c>
      <c r="AV132" s="727"/>
    </row>
    <row r="133" spans="2:48" s="430" customFormat="1" ht="12.75" x14ac:dyDescent="0.2">
      <c r="B133" s="203" t="s">
        <v>19</v>
      </c>
      <c r="C133" s="275">
        <v>5700</v>
      </c>
      <c r="D133" s="275">
        <v>74900</v>
      </c>
      <c r="E133" s="431">
        <v>7.6</v>
      </c>
      <c r="F133" s="275">
        <v>3900</v>
      </c>
      <c r="G133" s="275">
        <v>74600</v>
      </c>
      <c r="H133" s="431">
        <v>5.3</v>
      </c>
      <c r="I133" s="275">
        <v>3300</v>
      </c>
      <c r="J133" s="275">
        <v>75300</v>
      </c>
      <c r="K133" s="431">
        <v>4.3</v>
      </c>
      <c r="L133" s="275">
        <v>2700</v>
      </c>
      <c r="M133" s="275">
        <v>76900</v>
      </c>
      <c r="N133" s="431">
        <v>3.5</v>
      </c>
      <c r="O133" s="275">
        <v>4000</v>
      </c>
      <c r="P133" s="275">
        <v>79900</v>
      </c>
      <c r="Q133" s="431">
        <v>5</v>
      </c>
      <c r="R133" s="275">
        <v>3400</v>
      </c>
      <c r="S133" s="275">
        <v>80000</v>
      </c>
      <c r="T133" s="431">
        <v>4.2</v>
      </c>
      <c r="U133" s="275">
        <v>5800</v>
      </c>
      <c r="V133" s="275">
        <v>79300</v>
      </c>
      <c r="W133" s="431">
        <v>7.4</v>
      </c>
      <c r="X133" s="275">
        <v>5900</v>
      </c>
      <c r="Y133" s="275">
        <v>78400</v>
      </c>
      <c r="Z133" s="431">
        <v>7.5</v>
      </c>
      <c r="AA133" s="275">
        <v>5000</v>
      </c>
      <c r="AB133" s="275">
        <v>78100</v>
      </c>
      <c r="AC133" s="431">
        <v>6.4</v>
      </c>
      <c r="AD133" s="275">
        <v>2700</v>
      </c>
      <c r="AE133" s="275">
        <v>79900</v>
      </c>
      <c r="AF133" s="431">
        <v>3.4</v>
      </c>
      <c r="AG133" s="275">
        <v>3400</v>
      </c>
      <c r="AH133" s="275">
        <v>78600</v>
      </c>
      <c r="AI133" s="431">
        <v>4.3</v>
      </c>
      <c r="AJ133" s="275">
        <v>4800</v>
      </c>
      <c r="AK133" s="275">
        <v>79600</v>
      </c>
      <c r="AL133" s="431">
        <v>6.1</v>
      </c>
      <c r="AM133" s="275">
        <v>2600</v>
      </c>
      <c r="AN133" s="275">
        <v>78800</v>
      </c>
      <c r="AO133" s="431">
        <v>3.3</v>
      </c>
      <c r="AP133" s="147">
        <v>4500</v>
      </c>
      <c r="AQ133" s="147">
        <v>82200</v>
      </c>
      <c r="AR133" s="250">
        <v>5.5</v>
      </c>
      <c r="AS133" s="147">
        <v>2700</v>
      </c>
      <c r="AT133" s="147">
        <v>83600</v>
      </c>
      <c r="AU133" s="250">
        <v>3.2</v>
      </c>
      <c r="AV133" s="727"/>
    </row>
    <row r="134" spans="2:48" s="430" customFormat="1" ht="12.75" x14ac:dyDescent="0.2">
      <c r="B134" s="203" t="s">
        <v>8</v>
      </c>
      <c r="C134" s="275">
        <v>1600</v>
      </c>
      <c r="D134" s="275">
        <v>38400</v>
      </c>
      <c r="E134" s="431">
        <v>4.0999999999999996</v>
      </c>
      <c r="F134" s="275">
        <v>1600</v>
      </c>
      <c r="G134" s="275">
        <v>38000</v>
      </c>
      <c r="H134" s="431">
        <v>4.0999999999999996</v>
      </c>
      <c r="I134" s="275">
        <v>1400</v>
      </c>
      <c r="J134" s="275">
        <v>39000</v>
      </c>
      <c r="K134" s="431">
        <v>3.5</v>
      </c>
      <c r="L134" s="275">
        <v>1200</v>
      </c>
      <c r="M134" s="275">
        <v>38900</v>
      </c>
      <c r="N134" s="431">
        <v>3.2</v>
      </c>
      <c r="O134" s="275">
        <v>2900</v>
      </c>
      <c r="P134" s="275">
        <v>40500</v>
      </c>
      <c r="Q134" s="431">
        <v>7</v>
      </c>
      <c r="R134" s="275">
        <v>2700</v>
      </c>
      <c r="S134" s="275">
        <v>38800</v>
      </c>
      <c r="T134" s="431">
        <v>7</v>
      </c>
      <c r="U134" s="275" t="s">
        <v>118</v>
      </c>
      <c r="V134" s="275">
        <v>39300</v>
      </c>
      <c r="W134" s="275" t="s">
        <v>118</v>
      </c>
      <c r="X134" s="275" t="s">
        <v>118</v>
      </c>
      <c r="Y134" s="275">
        <v>38800</v>
      </c>
      <c r="Z134" s="275" t="s">
        <v>118</v>
      </c>
      <c r="AA134" s="275" t="s">
        <v>118</v>
      </c>
      <c r="AB134" s="275">
        <v>40700</v>
      </c>
      <c r="AC134" s="275" t="s">
        <v>118</v>
      </c>
      <c r="AD134" s="275">
        <v>2100</v>
      </c>
      <c r="AE134" s="275">
        <v>38800</v>
      </c>
      <c r="AF134" s="431">
        <v>5.4</v>
      </c>
      <c r="AG134" s="275" t="s">
        <v>118</v>
      </c>
      <c r="AH134" s="275">
        <v>39300</v>
      </c>
      <c r="AI134" s="275" t="s">
        <v>118</v>
      </c>
      <c r="AJ134" s="275" t="s">
        <v>118</v>
      </c>
      <c r="AK134" s="275">
        <v>39300</v>
      </c>
      <c r="AL134" s="275" t="s">
        <v>118</v>
      </c>
      <c r="AM134" s="275">
        <v>1400</v>
      </c>
      <c r="AN134" s="275">
        <v>39200</v>
      </c>
      <c r="AO134" s="431">
        <v>3.5</v>
      </c>
      <c r="AP134" s="147" t="s">
        <v>118</v>
      </c>
      <c r="AQ134" s="147">
        <v>38800</v>
      </c>
      <c r="AR134" s="147" t="s">
        <v>118</v>
      </c>
      <c r="AS134" s="147">
        <v>1200</v>
      </c>
      <c r="AT134" s="147">
        <v>37600</v>
      </c>
      <c r="AU134" s="250">
        <v>3.3</v>
      </c>
      <c r="AV134" s="727"/>
    </row>
    <row r="135" spans="2:48" s="430" customFormat="1" ht="12.75" x14ac:dyDescent="0.2">
      <c r="B135" s="203" t="s">
        <v>9</v>
      </c>
      <c r="C135" s="275">
        <v>1200</v>
      </c>
      <c r="D135" s="275">
        <v>74500</v>
      </c>
      <c r="E135" s="431">
        <v>1.6</v>
      </c>
      <c r="F135" s="275">
        <v>2900</v>
      </c>
      <c r="G135" s="275">
        <v>76400</v>
      </c>
      <c r="H135" s="431">
        <v>3.8</v>
      </c>
      <c r="I135" s="275">
        <v>3400</v>
      </c>
      <c r="J135" s="275">
        <v>76700</v>
      </c>
      <c r="K135" s="431">
        <v>4.5</v>
      </c>
      <c r="L135" s="275">
        <v>2800</v>
      </c>
      <c r="M135" s="275">
        <v>76900</v>
      </c>
      <c r="N135" s="431">
        <v>3.6</v>
      </c>
      <c r="O135" s="275">
        <v>1900</v>
      </c>
      <c r="P135" s="275">
        <v>80700</v>
      </c>
      <c r="Q135" s="431">
        <v>2.4</v>
      </c>
      <c r="R135" s="275">
        <v>3100</v>
      </c>
      <c r="S135" s="275">
        <v>79700</v>
      </c>
      <c r="T135" s="431">
        <v>3.9</v>
      </c>
      <c r="U135" s="275">
        <v>1900</v>
      </c>
      <c r="V135" s="275">
        <v>78100</v>
      </c>
      <c r="W135" s="431">
        <v>2.4</v>
      </c>
      <c r="X135" s="275">
        <v>3700</v>
      </c>
      <c r="Y135" s="275">
        <v>76500</v>
      </c>
      <c r="Z135" s="431">
        <v>4.8</v>
      </c>
      <c r="AA135" s="275">
        <v>2700</v>
      </c>
      <c r="AB135" s="275">
        <v>78000</v>
      </c>
      <c r="AC135" s="431">
        <v>3.5</v>
      </c>
      <c r="AD135" s="275">
        <v>6000</v>
      </c>
      <c r="AE135" s="275">
        <v>77500</v>
      </c>
      <c r="AF135" s="431">
        <v>7.7</v>
      </c>
      <c r="AG135" s="275">
        <v>3600</v>
      </c>
      <c r="AH135" s="275">
        <v>78500</v>
      </c>
      <c r="AI135" s="431">
        <v>4.5999999999999996</v>
      </c>
      <c r="AJ135" s="275">
        <v>1300</v>
      </c>
      <c r="AK135" s="275">
        <v>77200</v>
      </c>
      <c r="AL135" s="431">
        <v>1.6</v>
      </c>
      <c r="AM135" s="275">
        <v>3400</v>
      </c>
      <c r="AN135" s="275">
        <v>77600</v>
      </c>
      <c r="AO135" s="431">
        <v>4.3</v>
      </c>
      <c r="AP135" s="147">
        <v>2700</v>
      </c>
      <c r="AQ135" s="147">
        <v>78800</v>
      </c>
      <c r="AR135" s="250">
        <v>3.5</v>
      </c>
      <c r="AS135" s="147">
        <v>3900</v>
      </c>
      <c r="AT135" s="147">
        <v>79400</v>
      </c>
      <c r="AU135" s="250">
        <v>5</v>
      </c>
      <c r="AV135" s="727"/>
    </row>
    <row r="136" spans="2:48" s="430" customFormat="1" ht="12.75" x14ac:dyDescent="0.2">
      <c r="B136" s="203" t="s">
        <v>4</v>
      </c>
      <c r="C136" s="275">
        <v>2200</v>
      </c>
      <c r="D136" s="275">
        <v>51300</v>
      </c>
      <c r="E136" s="431">
        <v>4.3</v>
      </c>
      <c r="F136" s="275">
        <v>3700</v>
      </c>
      <c r="G136" s="275">
        <v>51400</v>
      </c>
      <c r="H136" s="431">
        <v>7.3</v>
      </c>
      <c r="I136" s="275">
        <v>3900</v>
      </c>
      <c r="J136" s="275">
        <v>52200</v>
      </c>
      <c r="K136" s="431">
        <v>7.5</v>
      </c>
      <c r="L136" s="275">
        <v>3200</v>
      </c>
      <c r="M136" s="275">
        <v>53600</v>
      </c>
      <c r="N136" s="431">
        <v>6</v>
      </c>
      <c r="O136" s="275">
        <v>3200</v>
      </c>
      <c r="P136" s="275">
        <v>57100</v>
      </c>
      <c r="Q136" s="431">
        <v>5.6</v>
      </c>
      <c r="R136" s="275">
        <v>2200</v>
      </c>
      <c r="S136" s="275">
        <v>56600</v>
      </c>
      <c r="T136" s="431">
        <v>3.9</v>
      </c>
      <c r="U136" s="275">
        <v>1700</v>
      </c>
      <c r="V136" s="275">
        <v>57500</v>
      </c>
      <c r="W136" s="431">
        <v>2.9</v>
      </c>
      <c r="X136" s="275" t="s">
        <v>118</v>
      </c>
      <c r="Y136" s="275">
        <v>53200</v>
      </c>
      <c r="Z136" s="275" t="s">
        <v>118</v>
      </c>
      <c r="AA136" s="275" t="s">
        <v>118</v>
      </c>
      <c r="AB136" s="275">
        <v>54600</v>
      </c>
      <c r="AC136" s="275" t="s">
        <v>118</v>
      </c>
      <c r="AD136" s="275">
        <v>2000</v>
      </c>
      <c r="AE136" s="275">
        <v>56100</v>
      </c>
      <c r="AF136" s="431">
        <v>3.6</v>
      </c>
      <c r="AG136" s="275">
        <v>2600</v>
      </c>
      <c r="AH136" s="275">
        <v>54500</v>
      </c>
      <c r="AI136" s="431">
        <v>4.8</v>
      </c>
      <c r="AJ136" s="275" t="s">
        <v>118</v>
      </c>
      <c r="AK136" s="275">
        <v>54300</v>
      </c>
      <c r="AL136" s="275" t="s">
        <v>118</v>
      </c>
      <c r="AM136" s="275" t="s">
        <v>118</v>
      </c>
      <c r="AN136" s="275">
        <v>52200</v>
      </c>
      <c r="AO136" s="275" t="s">
        <v>118</v>
      </c>
      <c r="AP136" s="147">
        <v>1600</v>
      </c>
      <c r="AQ136" s="147">
        <v>51500</v>
      </c>
      <c r="AR136" s="250">
        <v>3.1</v>
      </c>
      <c r="AS136" s="147">
        <v>1700</v>
      </c>
      <c r="AT136" s="147">
        <v>51300</v>
      </c>
      <c r="AU136" s="250">
        <v>3.3</v>
      </c>
      <c r="AV136" s="727"/>
    </row>
    <row r="137" spans="2:48" s="430" customFormat="1" ht="12.75" x14ac:dyDescent="0.2">
      <c r="B137" s="203" t="s">
        <v>10</v>
      </c>
      <c r="C137" s="275">
        <v>3400</v>
      </c>
      <c r="D137" s="275">
        <v>55600</v>
      </c>
      <c r="E137" s="431">
        <v>6.1</v>
      </c>
      <c r="F137" s="275">
        <v>3700</v>
      </c>
      <c r="G137" s="275">
        <v>57300</v>
      </c>
      <c r="H137" s="431">
        <v>6.4</v>
      </c>
      <c r="I137" s="275">
        <v>3400</v>
      </c>
      <c r="J137" s="275">
        <v>57100</v>
      </c>
      <c r="K137" s="431">
        <v>6</v>
      </c>
      <c r="L137" s="275">
        <v>3500</v>
      </c>
      <c r="M137" s="275">
        <v>57700</v>
      </c>
      <c r="N137" s="431">
        <v>6.1</v>
      </c>
      <c r="O137" s="275">
        <v>1800</v>
      </c>
      <c r="P137" s="275">
        <v>60600</v>
      </c>
      <c r="Q137" s="431">
        <v>2.9</v>
      </c>
      <c r="R137" s="275">
        <v>2100</v>
      </c>
      <c r="S137" s="275">
        <v>61600</v>
      </c>
      <c r="T137" s="431">
        <v>3.5</v>
      </c>
      <c r="U137" s="275">
        <v>4700</v>
      </c>
      <c r="V137" s="275">
        <v>61300</v>
      </c>
      <c r="W137" s="431">
        <v>7.7</v>
      </c>
      <c r="X137" s="275">
        <v>2400</v>
      </c>
      <c r="Y137" s="275">
        <v>61600</v>
      </c>
      <c r="Z137" s="431">
        <v>3.9</v>
      </c>
      <c r="AA137" s="275">
        <v>1400</v>
      </c>
      <c r="AB137" s="275">
        <v>61800</v>
      </c>
      <c r="AC137" s="431">
        <v>2.2999999999999998</v>
      </c>
      <c r="AD137" s="275">
        <v>2900</v>
      </c>
      <c r="AE137" s="275">
        <v>60900</v>
      </c>
      <c r="AF137" s="431">
        <v>4.8</v>
      </c>
      <c r="AG137" s="275" t="s">
        <v>118</v>
      </c>
      <c r="AH137" s="275">
        <v>60400</v>
      </c>
      <c r="AI137" s="275" t="s">
        <v>118</v>
      </c>
      <c r="AJ137" s="275">
        <v>1800</v>
      </c>
      <c r="AK137" s="275">
        <v>61400</v>
      </c>
      <c r="AL137" s="431">
        <v>3</v>
      </c>
      <c r="AM137" s="275">
        <v>2700</v>
      </c>
      <c r="AN137" s="275">
        <v>61100</v>
      </c>
      <c r="AO137" s="431">
        <v>4.4000000000000004</v>
      </c>
      <c r="AP137" s="147">
        <v>1200</v>
      </c>
      <c r="AQ137" s="147">
        <v>63000</v>
      </c>
      <c r="AR137" s="250">
        <v>1.9</v>
      </c>
      <c r="AS137" s="147" t="s">
        <v>118</v>
      </c>
      <c r="AT137" s="147">
        <v>64400</v>
      </c>
      <c r="AU137" s="147" t="s">
        <v>118</v>
      </c>
      <c r="AV137" s="727"/>
    </row>
    <row r="138" spans="2:48" s="430" customFormat="1" ht="12.75" x14ac:dyDescent="0.2">
      <c r="B138" s="203" t="s">
        <v>28</v>
      </c>
      <c r="C138" s="275">
        <v>8700</v>
      </c>
      <c r="D138" s="275">
        <v>174500</v>
      </c>
      <c r="E138" s="431">
        <v>5</v>
      </c>
      <c r="F138" s="275">
        <v>6800</v>
      </c>
      <c r="G138" s="275">
        <v>176500</v>
      </c>
      <c r="H138" s="431">
        <v>3.8</v>
      </c>
      <c r="I138" s="275">
        <v>7500</v>
      </c>
      <c r="J138" s="275">
        <v>178500</v>
      </c>
      <c r="K138" s="431">
        <v>4.2</v>
      </c>
      <c r="L138" s="275">
        <v>6700</v>
      </c>
      <c r="M138" s="275">
        <v>180600</v>
      </c>
      <c r="N138" s="431">
        <v>3.7</v>
      </c>
      <c r="O138" s="275">
        <v>6900</v>
      </c>
      <c r="P138" s="275">
        <v>187400</v>
      </c>
      <c r="Q138" s="431">
        <v>3.7</v>
      </c>
      <c r="R138" s="275">
        <v>6100</v>
      </c>
      <c r="S138" s="275">
        <v>190100</v>
      </c>
      <c r="T138" s="431">
        <v>3.2</v>
      </c>
      <c r="U138" s="275">
        <v>4200</v>
      </c>
      <c r="V138" s="275">
        <v>192400</v>
      </c>
      <c r="W138" s="431">
        <v>2.2000000000000002</v>
      </c>
      <c r="X138" s="275">
        <v>4400</v>
      </c>
      <c r="Y138" s="275">
        <v>192400</v>
      </c>
      <c r="Z138" s="431">
        <v>2.2999999999999998</v>
      </c>
      <c r="AA138" s="275">
        <v>4600</v>
      </c>
      <c r="AB138" s="275">
        <v>195100</v>
      </c>
      <c r="AC138" s="431">
        <v>2.2999999999999998</v>
      </c>
      <c r="AD138" s="275">
        <v>5900</v>
      </c>
      <c r="AE138" s="275">
        <v>195800</v>
      </c>
      <c r="AF138" s="431">
        <v>3</v>
      </c>
      <c r="AG138" s="275">
        <v>5800</v>
      </c>
      <c r="AH138" s="275">
        <v>195600</v>
      </c>
      <c r="AI138" s="431">
        <v>3</v>
      </c>
      <c r="AJ138" s="275">
        <v>3900</v>
      </c>
      <c r="AK138" s="275">
        <v>197500</v>
      </c>
      <c r="AL138" s="431">
        <v>2</v>
      </c>
      <c r="AM138" s="275">
        <v>4100</v>
      </c>
      <c r="AN138" s="275">
        <v>198200</v>
      </c>
      <c r="AO138" s="431">
        <v>2.1</v>
      </c>
      <c r="AP138" s="147">
        <v>1500</v>
      </c>
      <c r="AQ138" s="147">
        <v>200200</v>
      </c>
      <c r="AR138" s="250">
        <v>0.7</v>
      </c>
      <c r="AS138" s="147">
        <v>2500</v>
      </c>
      <c r="AT138" s="147">
        <v>202100</v>
      </c>
      <c r="AU138" s="250">
        <v>1.2</v>
      </c>
      <c r="AV138" s="727"/>
    </row>
    <row r="139" spans="2:48" s="430" customFormat="1" ht="12.75" x14ac:dyDescent="0.2">
      <c r="B139" s="203" t="s">
        <v>14</v>
      </c>
      <c r="C139" s="275">
        <v>12500</v>
      </c>
      <c r="D139" s="275">
        <v>170300</v>
      </c>
      <c r="E139" s="431">
        <v>7.3</v>
      </c>
      <c r="F139" s="275">
        <v>10700</v>
      </c>
      <c r="G139" s="275">
        <v>171800</v>
      </c>
      <c r="H139" s="431">
        <v>6.2</v>
      </c>
      <c r="I139" s="275">
        <v>8700</v>
      </c>
      <c r="J139" s="275">
        <v>174300</v>
      </c>
      <c r="K139" s="431">
        <v>5</v>
      </c>
      <c r="L139" s="275">
        <v>8600</v>
      </c>
      <c r="M139" s="275">
        <v>174700</v>
      </c>
      <c r="N139" s="431">
        <v>4.9000000000000004</v>
      </c>
      <c r="O139" s="275">
        <v>6700</v>
      </c>
      <c r="P139" s="275">
        <v>184000</v>
      </c>
      <c r="Q139" s="431">
        <v>3.6</v>
      </c>
      <c r="R139" s="275">
        <v>9800</v>
      </c>
      <c r="S139" s="275">
        <v>184300</v>
      </c>
      <c r="T139" s="431">
        <v>5.3</v>
      </c>
      <c r="U139" s="275">
        <v>8200</v>
      </c>
      <c r="V139" s="275">
        <v>183800</v>
      </c>
      <c r="W139" s="431">
        <v>4.5</v>
      </c>
      <c r="X139" s="275">
        <v>6200</v>
      </c>
      <c r="Y139" s="275">
        <v>183900</v>
      </c>
      <c r="Z139" s="431">
        <v>3.4</v>
      </c>
      <c r="AA139" s="275">
        <v>6300</v>
      </c>
      <c r="AB139" s="275">
        <v>184500</v>
      </c>
      <c r="AC139" s="431">
        <v>3.4</v>
      </c>
      <c r="AD139" s="275">
        <v>6200</v>
      </c>
      <c r="AE139" s="275">
        <v>183800</v>
      </c>
      <c r="AF139" s="431">
        <v>3.4</v>
      </c>
      <c r="AG139" s="275">
        <v>7500</v>
      </c>
      <c r="AH139" s="275">
        <v>182100</v>
      </c>
      <c r="AI139" s="431">
        <v>4.0999999999999996</v>
      </c>
      <c r="AJ139" s="275">
        <v>8300</v>
      </c>
      <c r="AK139" s="275">
        <v>182000</v>
      </c>
      <c r="AL139" s="431">
        <v>4.5</v>
      </c>
      <c r="AM139" s="275">
        <v>13200</v>
      </c>
      <c r="AN139" s="275">
        <v>181600</v>
      </c>
      <c r="AO139" s="431">
        <v>7.3</v>
      </c>
      <c r="AP139" s="147">
        <v>6300</v>
      </c>
      <c r="AQ139" s="147">
        <v>184400</v>
      </c>
      <c r="AR139" s="250">
        <v>3.4</v>
      </c>
      <c r="AS139" s="147">
        <v>7800</v>
      </c>
      <c r="AT139" s="147">
        <v>182500</v>
      </c>
      <c r="AU139" s="250">
        <v>4.3</v>
      </c>
      <c r="AV139" s="727"/>
    </row>
    <row r="140" spans="2:48" s="430" customFormat="1" ht="12.75" x14ac:dyDescent="0.2">
      <c r="B140" s="203" t="s">
        <v>25</v>
      </c>
      <c r="C140" s="275">
        <v>4500</v>
      </c>
      <c r="D140" s="275">
        <v>120900</v>
      </c>
      <c r="E140" s="431">
        <v>3.7</v>
      </c>
      <c r="F140" s="275">
        <v>4200</v>
      </c>
      <c r="G140" s="275">
        <v>121800</v>
      </c>
      <c r="H140" s="431">
        <v>3.5</v>
      </c>
      <c r="I140" s="275">
        <v>3700</v>
      </c>
      <c r="J140" s="275">
        <v>122600</v>
      </c>
      <c r="K140" s="431">
        <v>3</v>
      </c>
      <c r="L140" s="275">
        <v>3700</v>
      </c>
      <c r="M140" s="275">
        <v>121700</v>
      </c>
      <c r="N140" s="431">
        <v>3.1</v>
      </c>
      <c r="O140" s="275">
        <v>4200</v>
      </c>
      <c r="P140" s="275">
        <v>127400</v>
      </c>
      <c r="Q140" s="431">
        <v>3.3</v>
      </c>
      <c r="R140" s="275">
        <v>3500</v>
      </c>
      <c r="S140" s="275">
        <v>127200</v>
      </c>
      <c r="T140" s="431">
        <v>2.7</v>
      </c>
      <c r="U140" s="275">
        <v>4300</v>
      </c>
      <c r="V140" s="275">
        <v>126100</v>
      </c>
      <c r="W140" s="431">
        <v>3.4</v>
      </c>
      <c r="X140" s="275">
        <v>3800</v>
      </c>
      <c r="Y140" s="275">
        <v>126100</v>
      </c>
      <c r="Z140" s="431">
        <v>3</v>
      </c>
      <c r="AA140" s="275">
        <v>4200</v>
      </c>
      <c r="AB140" s="275">
        <v>126600</v>
      </c>
      <c r="AC140" s="431">
        <v>3.3</v>
      </c>
      <c r="AD140" s="275">
        <v>4000</v>
      </c>
      <c r="AE140" s="275">
        <v>127100</v>
      </c>
      <c r="AF140" s="431">
        <v>3.2</v>
      </c>
      <c r="AG140" s="275">
        <v>3700</v>
      </c>
      <c r="AH140" s="275">
        <v>125900</v>
      </c>
      <c r="AI140" s="431">
        <v>2.9</v>
      </c>
      <c r="AJ140" s="275">
        <v>3100</v>
      </c>
      <c r="AK140" s="275">
        <v>126000</v>
      </c>
      <c r="AL140" s="431">
        <v>2.5</v>
      </c>
      <c r="AM140" s="275">
        <v>3700</v>
      </c>
      <c r="AN140" s="275">
        <v>128000</v>
      </c>
      <c r="AO140" s="431">
        <v>2.9</v>
      </c>
      <c r="AP140" s="147">
        <v>3100</v>
      </c>
      <c r="AQ140" s="147">
        <v>128200</v>
      </c>
      <c r="AR140" s="250">
        <v>2.4</v>
      </c>
      <c r="AS140" s="147">
        <v>1700</v>
      </c>
      <c r="AT140" s="147">
        <v>126200</v>
      </c>
      <c r="AU140" s="250">
        <v>1.3</v>
      </c>
      <c r="AV140" s="727"/>
    </row>
    <row r="141" spans="2:48" s="430" customFormat="1" ht="12.75" x14ac:dyDescent="0.2">
      <c r="B141" s="203" t="s">
        <v>20</v>
      </c>
      <c r="C141" s="275">
        <v>4600</v>
      </c>
      <c r="D141" s="275">
        <v>64200</v>
      </c>
      <c r="E141" s="431">
        <v>7.2</v>
      </c>
      <c r="F141" s="275">
        <v>6000</v>
      </c>
      <c r="G141" s="275">
        <v>64900</v>
      </c>
      <c r="H141" s="431">
        <v>9.1999999999999993</v>
      </c>
      <c r="I141" s="275">
        <v>3300</v>
      </c>
      <c r="J141" s="275">
        <v>65500</v>
      </c>
      <c r="K141" s="431">
        <v>5.0999999999999996</v>
      </c>
      <c r="L141" s="275">
        <v>2100</v>
      </c>
      <c r="M141" s="275">
        <v>65600</v>
      </c>
      <c r="N141" s="431">
        <v>3.3</v>
      </c>
      <c r="O141" s="275">
        <v>1700</v>
      </c>
      <c r="P141" s="275">
        <v>68000</v>
      </c>
      <c r="Q141" s="431">
        <v>2.4</v>
      </c>
      <c r="R141" s="275">
        <v>1800</v>
      </c>
      <c r="S141" s="275">
        <v>67600</v>
      </c>
      <c r="T141" s="431">
        <v>2.7</v>
      </c>
      <c r="U141" s="275">
        <v>2800</v>
      </c>
      <c r="V141" s="275">
        <v>67200</v>
      </c>
      <c r="W141" s="431">
        <v>4.0999999999999996</v>
      </c>
      <c r="X141" s="275">
        <v>2400</v>
      </c>
      <c r="Y141" s="275">
        <v>65100</v>
      </c>
      <c r="Z141" s="431">
        <v>3.8</v>
      </c>
      <c r="AA141" s="275">
        <v>3200</v>
      </c>
      <c r="AB141" s="275">
        <v>66900</v>
      </c>
      <c r="AC141" s="431">
        <v>4.7</v>
      </c>
      <c r="AD141" s="275">
        <v>3800</v>
      </c>
      <c r="AE141" s="275">
        <v>67500</v>
      </c>
      <c r="AF141" s="431">
        <v>5.7</v>
      </c>
      <c r="AG141" s="275">
        <v>3800</v>
      </c>
      <c r="AH141" s="275">
        <v>69100</v>
      </c>
      <c r="AI141" s="431">
        <v>5.5</v>
      </c>
      <c r="AJ141" s="275">
        <v>1100</v>
      </c>
      <c r="AK141" s="275">
        <v>66000</v>
      </c>
      <c r="AL141" s="431">
        <v>1.7</v>
      </c>
      <c r="AM141" s="275">
        <v>3300</v>
      </c>
      <c r="AN141" s="275">
        <v>67300</v>
      </c>
      <c r="AO141" s="431">
        <v>4.9000000000000004</v>
      </c>
      <c r="AP141" s="147">
        <v>3800</v>
      </c>
      <c r="AQ141" s="147">
        <v>66200</v>
      </c>
      <c r="AR141" s="250">
        <v>5.7</v>
      </c>
      <c r="AS141" s="147" t="s">
        <v>118</v>
      </c>
      <c r="AT141" s="147">
        <v>63800</v>
      </c>
      <c r="AU141" s="147" t="s">
        <v>118</v>
      </c>
      <c r="AV141" s="727"/>
    </row>
    <row r="142" spans="2:48" s="430" customFormat="1" ht="12.75" x14ac:dyDescent="0.2">
      <c r="B142" s="203" t="s">
        <v>21</v>
      </c>
      <c r="C142" s="275">
        <v>4200</v>
      </c>
      <c r="D142" s="275">
        <v>75800</v>
      </c>
      <c r="E142" s="431">
        <v>5.6</v>
      </c>
      <c r="F142" s="275">
        <v>4000</v>
      </c>
      <c r="G142" s="275">
        <v>77300</v>
      </c>
      <c r="H142" s="431">
        <v>5.0999999999999996</v>
      </c>
      <c r="I142" s="275">
        <v>3100</v>
      </c>
      <c r="J142" s="275">
        <v>77700</v>
      </c>
      <c r="K142" s="431">
        <v>4</v>
      </c>
      <c r="L142" s="275">
        <v>2100</v>
      </c>
      <c r="M142" s="275">
        <v>76700</v>
      </c>
      <c r="N142" s="431">
        <v>2.7</v>
      </c>
      <c r="O142" s="275">
        <v>3300</v>
      </c>
      <c r="P142" s="275">
        <v>80400</v>
      </c>
      <c r="Q142" s="431">
        <v>4.0999999999999996</v>
      </c>
      <c r="R142" s="275">
        <v>3300</v>
      </c>
      <c r="S142" s="275">
        <v>81300</v>
      </c>
      <c r="T142" s="431">
        <v>4</v>
      </c>
      <c r="U142" s="275">
        <v>2700</v>
      </c>
      <c r="V142" s="275">
        <v>82700</v>
      </c>
      <c r="W142" s="431">
        <v>3.3</v>
      </c>
      <c r="X142" s="275">
        <v>3400</v>
      </c>
      <c r="Y142" s="275">
        <v>80400</v>
      </c>
      <c r="Z142" s="431">
        <v>4.2</v>
      </c>
      <c r="AA142" s="275">
        <v>2700</v>
      </c>
      <c r="AB142" s="275">
        <v>80900</v>
      </c>
      <c r="AC142" s="431">
        <v>3.4</v>
      </c>
      <c r="AD142" s="275">
        <v>2500</v>
      </c>
      <c r="AE142" s="275">
        <v>81200</v>
      </c>
      <c r="AF142" s="431">
        <v>3.1</v>
      </c>
      <c r="AG142" s="275">
        <v>1200</v>
      </c>
      <c r="AH142" s="275">
        <v>81500</v>
      </c>
      <c r="AI142" s="431">
        <v>1.5</v>
      </c>
      <c r="AJ142" s="275">
        <v>1500</v>
      </c>
      <c r="AK142" s="275">
        <v>81600</v>
      </c>
      <c r="AL142" s="431">
        <v>1.8</v>
      </c>
      <c r="AM142" s="275" t="s">
        <v>118</v>
      </c>
      <c r="AN142" s="275">
        <v>80300</v>
      </c>
      <c r="AO142" s="275" t="s">
        <v>118</v>
      </c>
      <c r="AP142" s="147">
        <v>3300</v>
      </c>
      <c r="AQ142" s="147">
        <v>77500</v>
      </c>
      <c r="AR142" s="250">
        <v>4.2</v>
      </c>
      <c r="AS142" s="147">
        <v>2300</v>
      </c>
      <c r="AT142" s="147">
        <v>79400</v>
      </c>
      <c r="AU142" s="250">
        <v>2.9</v>
      </c>
      <c r="AV142" s="727"/>
    </row>
    <row r="143" spans="2:48" s="430" customFormat="1" ht="12.75" x14ac:dyDescent="0.2">
      <c r="B143" s="203" t="s">
        <v>22</v>
      </c>
      <c r="C143" s="275">
        <v>6600</v>
      </c>
      <c r="D143" s="275">
        <v>57900</v>
      </c>
      <c r="E143" s="431">
        <v>11.3</v>
      </c>
      <c r="F143" s="275">
        <v>2400</v>
      </c>
      <c r="G143" s="275">
        <v>58700</v>
      </c>
      <c r="H143" s="431">
        <v>4.0999999999999996</v>
      </c>
      <c r="I143" s="275">
        <v>4700</v>
      </c>
      <c r="J143" s="275">
        <v>58100</v>
      </c>
      <c r="K143" s="431">
        <v>8.1999999999999993</v>
      </c>
      <c r="L143" s="275">
        <v>3700</v>
      </c>
      <c r="M143" s="275">
        <v>58800</v>
      </c>
      <c r="N143" s="431">
        <v>6.3</v>
      </c>
      <c r="O143" s="275">
        <v>2800</v>
      </c>
      <c r="P143" s="275">
        <v>62700</v>
      </c>
      <c r="Q143" s="431">
        <v>4.5</v>
      </c>
      <c r="R143" s="275">
        <v>1700</v>
      </c>
      <c r="S143" s="275">
        <v>60000</v>
      </c>
      <c r="T143" s="431">
        <v>2.9</v>
      </c>
      <c r="U143" s="275">
        <v>2000</v>
      </c>
      <c r="V143" s="275">
        <v>59900</v>
      </c>
      <c r="W143" s="431">
        <v>3.4</v>
      </c>
      <c r="X143" s="275" t="s">
        <v>118</v>
      </c>
      <c r="Y143" s="275">
        <v>61400</v>
      </c>
      <c r="Z143" s="275" t="s">
        <v>118</v>
      </c>
      <c r="AA143" s="275">
        <v>2000</v>
      </c>
      <c r="AB143" s="275">
        <v>60900</v>
      </c>
      <c r="AC143" s="431">
        <v>3.3</v>
      </c>
      <c r="AD143" s="275" t="s">
        <v>118</v>
      </c>
      <c r="AE143" s="275">
        <v>60600</v>
      </c>
      <c r="AF143" s="275" t="s">
        <v>118</v>
      </c>
      <c r="AG143" s="275">
        <v>3500</v>
      </c>
      <c r="AH143" s="275">
        <v>57800</v>
      </c>
      <c r="AI143" s="431">
        <v>6.1</v>
      </c>
      <c r="AJ143" s="275">
        <v>3100</v>
      </c>
      <c r="AK143" s="275">
        <v>56300</v>
      </c>
      <c r="AL143" s="431">
        <v>5.6</v>
      </c>
      <c r="AM143" s="275">
        <v>2600</v>
      </c>
      <c r="AN143" s="275">
        <v>58500</v>
      </c>
      <c r="AO143" s="431">
        <v>4.4000000000000004</v>
      </c>
      <c r="AP143" s="147" t="s">
        <v>118</v>
      </c>
      <c r="AQ143" s="147">
        <v>60400</v>
      </c>
      <c r="AR143" s="147" t="s">
        <v>118</v>
      </c>
      <c r="AS143" s="147">
        <v>1300</v>
      </c>
      <c r="AT143" s="147">
        <v>58500</v>
      </c>
      <c r="AU143" s="250">
        <v>2.2000000000000002</v>
      </c>
      <c r="AV143" s="727"/>
    </row>
    <row r="144" spans="2:48" s="430" customFormat="1" ht="12.75" x14ac:dyDescent="0.2">
      <c r="B144" s="203" t="s">
        <v>15</v>
      </c>
      <c r="C144" s="275">
        <v>14600</v>
      </c>
      <c r="D144" s="275">
        <v>150200</v>
      </c>
      <c r="E144" s="431">
        <v>9.6999999999999993</v>
      </c>
      <c r="F144" s="275">
        <v>12600</v>
      </c>
      <c r="G144" s="275">
        <v>150400</v>
      </c>
      <c r="H144" s="431">
        <v>8.4</v>
      </c>
      <c r="I144" s="275">
        <v>9200</v>
      </c>
      <c r="J144" s="275">
        <v>151800</v>
      </c>
      <c r="K144" s="431">
        <v>6</v>
      </c>
      <c r="L144" s="275">
        <v>7800</v>
      </c>
      <c r="M144" s="275">
        <v>153600</v>
      </c>
      <c r="N144" s="431">
        <v>5.0999999999999996</v>
      </c>
      <c r="O144" s="275">
        <v>7700</v>
      </c>
      <c r="P144" s="275">
        <v>160100</v>
      </c>
      <c r="Q144" s="431">
        <v>4.8</v>
      </c>
      <c r="R144" s="275">
        <v>8200</v>
      </c>
      <c r="S144" s="275">
        <v>160400</v>
      </c>
      <c r="T144" s="431">
        <v>5.0999999999999996</v>
      </c>
      <c r="U144" s="275">
        <v>7400</v>
      </c>
      <c r="V144" s="275">
        <v>159200</v>
      </c>
      <c r="W144" s="431">
        <v>4.7</v>
      </c>
      <c r="X144" s="275">
        <v>7800</v>
      </c>
      <c r="Y144" s="275">
        <v>158500</v>
      </c>
      <c r="Z144" s="431">
        <v>4.9000000000000004</v>
      </c>
      <c r="AA144" s="275">
        <v>7600</v>
      </c>
      <c r="AB144" s="275">
        <v>159200</v>
      </c>
      <c r="AC144" s="431">
        <v>4.8</v>
      </c>
      <c r="AD144" s="275">
        <v>5700</v>
      </c>
      <c r="AE144" s="275">
        <v>157800</v>
      </c>
      <c r="AF144" s="431">
        <v>3.6</v>
      </c>
      <c r="AG144" s="275">
        <v>5600</v>
      </c>
      <c r="AH144" s="275">
        <v>156900</v>
      </c>
      <c r="AI144" s="431">
        <v>3.6</v>
      </c>
      <c r="AJ144" s="275">
        <v>3900</v>
      </c>
      <c r="AK144" s="275">
        <v>157400</v>
      </c>
      <c r="AL144" s="431">
        <v>2.5</v>
      </c>
      <c r="AM144" s="275">
        <v>7000</v>
      </c>
      <c r="AN144" s="275">
        <v>158100</v>
      </c>
      <c r="AO144" s="431">
        <v>4.5</v>
      </c>
      <c r="AP144" s="147">
        <v>6300</v>
      </c>
      <c r="AQ144" s="147">
        <v>158000</v>
      </c>
      <c r="AR144" s="250">
        <v>4</v>
      </c>
      <c r="AS144" s="147">
        <v>5400</v>
      </c>
      <c r="AT144" s="147">
        <v>158200</v>
      </c>
      <c r="AU144" s="250">
        <v>3.4</v>
      </c>
      <c r="AV144" s="727"/>
    </row>
    <row r="145" spans="2:48" s="430" customFormat="1" ht="12.75" x14ac:dyDescent="0.2">
      <c r="B145" s="203" t="s">
        <v>11</v>
      </c>
      <c r="C145" s="275">
        <v>3600</v>
      </c>
      <c r="D145" s="275">
        <v>67900</v>
      </c>
      <c r="E145" s="431">
        <v>5.3</v>
      </c>
      <c r="F145" s="275">
        <v>2700</v>
      </c>
      <c r="G145" s="275">
        <v>67900</v>
      </c>
      <c r="H145" s="431">
        <v>4</v>
      </c>
      <c r="I145" s="275">
        <v>3300</v>
      </c>
      <c r="J145" s="275">
        <v>70300</v>
      </c>
      <c r="K145" s="431">
        <v>4.5999999999999996</v>
      </c>
      <c r="L145" s="275">
        <v>4000</v>
      </c>
      <c r="M145" s="275">
        <v>70900</v>
      </c>
      <c r="N145" s="431">
        <v>5.7</v>
      </c>
      <c r="O145" s="275">
        <v>4800</v>
      </c>
      <c r="P145" s="275">
        <v>75700</v>
      </c>
      <c r="Q145" s="431">
        <v>6.4</v>
      </c>
      <c r="R145" s="275">
        <v>2300</v>
      </c>
      <c r="S145" s="275">
        <v>73000</v>
      </c>
      <c r="T145" s="431">
        <v>3.1</v>
      </c>
      <c r="U145" s="275">
        <v>3400</v>
      </c>
      <c r="V145" s="275">
        <v>70900</v>
      </c>
      <c r="W145" s="431">
        <v>4.9000000000000004</v>
      </c>
      <c r="X145" s="275">
        <v>3400</v>
      </c>
      <c r="Y145" s="275">
        <v>71300</v>
      </c>
      <c r="Z145" s="431">
        <v>4.8</v>
      </c>
      <c r="AA145" s="275">
        <v>3300</v>
      </c>
      <c r="AB145" s="275">
        <v>72200</v>
      </c>
      <c r="AC145" s="431">
        <v>4.5999999999999996</v>
      </c>
      <c r="AD145" s="275">
        <v>1700</v>
      </c>
      <c r="AE145" s="275">
        <v>70500</v>
      </c>
      <c r="AF145" s="431">
        <v>2.5</v>
      </c>
      <c r="AG145" s="275">
        <v>2300</v>
      </c>
      <c r="AH145" s="275">
        <v>69800</v>
      </c>
      <c r="AI145" s="431">
        <v>3.3</v>
      </c>
      <c r="AJ145" s="275">
        <v>1100</v>
      </c>
      <c r="AK145" s="275">
        <v>71000</v>
      </c>
      <c r="AL145" s="431">
        <v>1.5</v>
      </c>
      <c r="AM145" s="275">
        <v>2400</v>
      </c>
      <c r="AN145" s="275">
        <v>69300</v>
      </c>
      <c r="AO145" s="431">
        <v>3.5</v>
      </c>
      <c r="AP145" s="147">
        <v>1600</v>
      </c>
      <c r="AQ145" s="147">
        <v>72800</v>
      </c>
      <c r="AR145" s="250">
        <v>2.1</v>
      </c>
      <c r="AS145" s="147">
        <v>2200</v>
      </c>
      <c r="AT145" s="147">
        <v>70400</v>
      </c>
      <c r="AU145" s="250">
        <v>3.1</v>
      </c>
      <c r="AV145" s="727"/>
    </row>
    <row r="146" spans="2:48" s="430" customFormat="1" ht="12.75" x14ac:dyDescent="0.2">
      <c r="B146" s="203" t="s">
        <v>23</v>
      </c>
      <c r="C146" s="275">
        <v>2300</v>
      </c>
      <c r="D146" s="275">
        <v>48200</v>
      </c>
      <c r="E146" s="431">
        <v>4.7</v>
      </c>
      <c r="F146" s="275">
        <v>1400</v>
      </c>
      <c r="G146" s="275">
        <v>48900</v>
      </c>
      <c r="H146" s="431">
        <v>2.9</v>
      </c>
      <c r="I146" s="275">
        <v>3100</v>
      </c>
      <c r="J146" s="275">
        <v>48300</v>
      </c>
      <c r="K146" s="431">
        <v>6.4</v>
      </c>
      <c r="L146" s="275">
        <v>2300</v>
      </c>
      <c r="M146" s="275">
        <v>48400</v>
      </c>
      <c r="N146" s="431">
        <v>4.8</v>
      </c>
      <c r="O146" s="275">
        <v>3300</v>
      </c>
      <c r="P146" s="275">
        <v>49800</v>
      </c>
      <c r="Q146" s="431">
        <v>6.7</v>
      </c>
      <c r="R146" s="275">
        <v>2500</v>
      </c>
      <c r="S146" s="275">
        <v>49400</v>
      </c>
      <c r="T146" s="431">
        <v>5</v>
      </c>
      <c r="U146" s="275">
        <v>2100</v>
      </c>
      <c r="V146" s="275">
        <v>49200</v>
      </c>
      <c r="W146" s="431">
        <v>4.2</v>
      </c>
      <c r="X146" s="275">
        <v>2100</v>
      </c>
      <c r="Y146" s="275">
        <v>49800</v>
      </c>
      <c r="Z146" s="431">
        <v>4.2</v>
      </c>
      <c r="AA146" s="275">
        <v>2800</v>
      </c>
      <c r="AB146" s="275">
        <v>49800</v>
      </c>
      <c r="AC146" s="431">
        <v>5.7</v>
      </c>
      <c r="AD146" s="275">
        <v>3900</v>
      </c>
      <c r="AE146" s="275">
        <v>48300</v>
      </c>
      <c r="AF146" s="431">
        <v>8.1</v>
      </c>
      <c r="AG146" s="275">
        <v>5000</v>
      </c>
      <c r="AH146" s="275">
        <v>49000</v>
      </c>
      <c r="AI146" s="431">
        <v>10.3</v>
      </c>
      <c r="AJ146" s="275">
        <v>2400</v>
      </c>
      <c r="AK146" s="275">
        <v>49000</v>
      </c>
      <c r="AL146" s="431">
        <v>4.8</v>
      </c>
      <c r="AM146" s="275">
        <v>1500</v>
      </c>
      <c r="AN146" s="275">
        <v>47400</v>
      </c>
      <c r="AO146" s="431">
        <v>3.2</v>
      </c>
      <c r="AP146" s="147">
        <v>1600</v>
      </c>
      <c r="AQ146" s="147">
        <v>47000</v>
      </c>
      <c r="AR146" s="250">
        <v>3.4</v>
      </c>
      <c r="AS146" s="147">
        <v>1800</v>
      </c>
      <c r="AT146" s="147">
        <v>47000</v>
      </c>
      <c r="AU146" s="250">
        <v>3.8</v>
      </c>
      <c r="AV146" s="727"/>
    </row>
    <row r="147" spans="2:48" s="430" customFormat="1" ht="12.75" x14ac:dyDescent="0.2">
      <c r="B147" s="203" t="s">
        <v>13</v>
      </c>
      <c r="C147" s="275">
        <v>4600</v>
      </c>
      <c r="D147" s="275">
        <v>101800</v>
      </c>
      <c r="E147" s="431">
        <v>4.5</v>
      </c>
      <c r="F147" s="275">
        <v>3800</v>
      </c>
      <c r="G147" s="275">
        <v>101400</v>
      </c>
      <c r="H147" s="431">
        <v>3.7</v>
      </c>
      <c r="I147" s="275">
        <v>4300</v>
      </c>
      <c r="J147" s="275">
        <v>103600</v>
      </c>
      <c r="K147" s="431">
        <v>4.0999999999999996</v>
      </c>
      <c r="L147" s="275">
        <v>2600</v>
      </c>
      <c r="M147" s="275">
        <v>104000</v>
      </c>
      <c r="N147" s="431">
        <v>2.5</v>
      </c>
      <c r="O147" s="275">
        <v>4100</v>
      </c>
      <c r="P147" s="275">
        <v>107200</v>
      </c>
      <c r="Q147" s="431">
        <v>3.8</v>
      </c>
      <c r="R147" s="275">
        <v>4800</v>
      </c>
      <c r="S147" s="275">
        <v>106800</v>
      </c>
      <c r="T147" s="431">
        <v>4.5</v>
      </c>
      <c r="U147" s="275">
        <v>3300</v>
      </c>
      <c r="V147" s="275">
        <v>108200</v>
      </c>
      <c r="W147" s="431">
        <v>3</v>
      </c>
      <c r="X147" s="275">
        <v>4600</v>
      </c>
      <c r="Y147" s="275">
        <v>107700</v>
      </c>
      <c r="Z147" s="431">
        <v>4.2</v>
      </c>
      <c r="AA147" s="275">
        <v>3400</v>
      </c>
      <c r="AB147" s="275">
        <v>106600</v>
      </c>
      <c r="AC147" s="431">
        <v>3.2</v>
      </c>
      <c r="AD147" s="275">
        <v>2600</v>
      </c>
      <c r="AE147" s="275">
        <v>106000</v>
      </c>
      <c r="AF147" s="431">
        <v>2.4</v>
      </c>
      <c r="AG147" s="275">
        <v>4000</v>
      </c>
      <c r="AH147" s="275">
        <v>106200</v>
      </c>
      <c r="AI147" s="431">
        <v>3.8</v>
      </c>
      <c r="AJ147" s="275">
        <v>3100</v>
      </c>
      <c r="AK147" s="275">
        <v>107200</v>
      </c>
      <c r="AL147" s="431">
        <v>2.9</v>
      </c>
      <c r="AM147" s="275">
        <v>3100</v>
      </c>
      <c r="AN147" s="275">
        <v>106800</v>
      </c>
      <c r="AO147" s="431">
        <v>2.9</v>
      </c>
      <c r="AP147" s="147">
        <v>2900</v>
      </c>
      <c r="AQ147" s="147">
        <v>109800</v>
      </c>
      <c r="AR147" s="250">
        <v>2.6</v>
      </c>
      <c r="AS147" s="147">
        <v>4300</v>
      </c>
      <c r="AT147" s="147">
        <v>108900</v>
      </c>
      <c r="AU147" s="250">
        <v>3.9</v>
      </c>
      <c r="AV147" s="727"/>
    </row>
    <row r="148" spans="2:48" s="430" customFormat="1" ht="12.75" x14ac:dyDescent="0.2">
      <c r="B148" s="203" t="s">
        <v>29</v>
      </c>
      <c r="C148" s="275">
        <v>9700</v>
      </c>
      <c r="D148" s="275">
        <v>153800</v>
      </c>
      <c r="E148" s="431">
        <v>6.3</v>
      </c>
      <c r="F148" s="275">
        <v>8800</v>
      </c>
      <c r="G148" s="275">
        <v>154200</v>
      </c>
      <c r="H148" s="431">
        <v>5.7</v>
      </c>
      <c r="I148" s="275">
        <v>8000</v>
      </c>
      <c r="J148" s="275">
        <v>156500</v>
      </c>
      <c r="K148" s="431">
        <v>5.0999999999999996</v>
      </c>
      <c r="L148" s="275">
        <v>7700</v>
      </c>
      <c r="M148" s="275">
        <v>157200</v>
      </c>
      <c r="N148" s="431">
        <v>4.9000000000000004</v>
      </c>
      <c r="O148" s="275">
        <v>6600</v>
      </c>
      <c r="P148" s="275">
        <v>162700</v>
      </c>
      <c r="Q148" s="431">
        <v>4.0999999999999996</v>
      </c>
      <c r="R148" s="275">
        <v>5200</v>
      </c>
      <c r="S148" s="275">
        <v>164200</v>
      </c>
      <c r="T148" s="431">
        <v>3.2</v>
      </c>
      <c r="U148" s="275">
        <v>6600</v>
      </c>
      <c r="V148" s="275">
        <v>165500</v>
      </c>
      <c r="W148" s="431">
        <v>4</v>
      </c>
      <c r="X148" s="275">
        <v>4000</v>
      </c>
      <c r="Y148" s="275">
        <v>164500</v>
      </c>
      <c r="Z148" s="431">
        <v>2.4</v>
      </c>
      <c r="AA148" s="275">
        <v>3400</v>
      </c>
      <c r="AB148" s="275">
        <v>164000</v>
      </c>
      <c r="AC148" s="431">
        <v>2.1</v>
      </c>
      <c r="AD148" s="275">
        <v>6100</v>
      </c>
      <c r="AE148" s="275">
        <v>167100</v>
      </c>
      <c r="AF148" s="431">
        <v>3.7</v>
      </c>
      <c r="AG148" s="275">
        <v>4400</v>
      </c>
      <c r="AH148" s="275">
        <v>166600</v>
      </c>
      <c r="AI148" s="431">
        <v>2.6</v>
      </c>
      <c r="AJ148" s="275">
        <v>3500</v>
      </c>
      <c r="AK148" s="275">
        <v>166900</v>
      </c>
      <c r="AL148" s="431">
        <v>2.1</v>
      </c>
      <c r="AM148" s="275">
        <v>4700</v>
      </c>
      <c r="AN148" s="275">
        <v>166900</v>
      </c>
      <c r="AO148" s="431">
        <v>2.8</v>
      </c>
      <c r="AP148" s="147">
        <v>4300</v>
      </c>
      <c r="AQ148" s="147">
        <v>168500</v>
      </c>
      <c r="AR148" s="250">
        <v>2.5</v>
      </c>
      <c r="AS148" s="147">
        <v>4300</v>
      </c>
      <c r="AT148" s="147">
        <v>170300</v>
      </c>
      <c r="AU148" s="250">
        <v>2.5</v>
      </c>
      <c r="AV148" s="727"/>
    </row>
    <row r="149" spans="2:48" s="430" customFormat="1" ht="12.75" x14ac:dyDescent="0.2">
      <c r="B149" s="203" t="s">
        <v>12</v>
      </c>
      <c r="C149" s="275">
        <v>4700</v>
      </c>
      <c r="D149" s="275">
        <v>86100</v>
      </c>
      <c r="E149" s="431">
        <v>5.5</v>
      </c>
      <c r="F149" s="275">
        <v>3200</v>
      </c>
      <c r="G149" s="275">
        <v>86700</v>
      </c>
      <c r="H149" s="431">
        <v>3.7</v>
      </c>
      <c r="I149" s="275">
        <v>2600</v>
      </c>
      <c r="J149" s="275">
        <v>88100</v>
      </c>
      <c r="K149" s="431">
        <v>2.9</v>
      </c>
      <c r="L149" s="275">
        <v>2800</v>
      </c>
      <c r="M149" s="275">
        <v>89500</v>
      </c>
      <c r="N149" s="431">
        <v>3.1</v>
      </c>
      <c r="O149" s="275">
        <v>1600</v>
      </c>
      <c r="P149" s="275">
        <v>91500</v>
      </c>
      <c r="Q149" s="431">
        <v>1.8</v>
      </c>
      <c r="R149" s="275">
        <v>3000</v>
      </c>
      <c r="S149" s="275">
        <v>92300</v>
      </c>
      <c r="T149" s="431">
        <v>3.3</v>
      </c>
      <c r="U149" s="275">
        <v>2400</v>
      </c>
      <c r="V149" s="275">
        <v>94000</v>
      </c>
      <c r="W149" s="431">
        <v>2.6</v>
      </c>
      <c r="X149" s="275">
        <v>2700</v>
      </c>
      <c r="Y149" s="275">
        <v>89300</v>
      </c>
      <c r="Z149" s="431">
        <v>3.1</v>
      </c>
      <c r="AA149" s="275">
        <v>3100</v>
      </c>
      <c r="AB149" s="275">
        <v>89000</v>
      </c>
      <c r="AC149" s="431">
        <v>3.5</v>
      </c>
      <c r="AD149" s="275">
        <v>2000</v>
      </c>
      <c r="AE149" s="275">
        <v>89200</v>
      </c>
      <c r="AF149" s="431">
        <v>2.2000000000000002</v>
      </c>
      <c r="AG149" s="275">
        <v>3200</v>
      </c>
      <c r="AH149" s="275">
        <v>88700</v>
      </c>
      <c r="AI149" s="431">
        <v>3.6</v>
      </c>
      <c r="AJ149" s="275">
        <v>2700</v>
      </c>
      <c r="AK149" s="275">
        <v>89300</v>
      </c>
      <c r="AL149" s="431">
        <v>3</v>
      </c>
      <c r="AM149" s="275">
        <v>1800</v>
      </c>
      <c r="AN149" s="275">
        <v>89600</v>
      </c>
      <c r="AO149" s="431">
        <v>2</v>
      </c>
      <c r="AP149" s="147">
        <v>1300</v>
      </c>
      <c r="AQ149" s="147">
        <v>88600</v>
      </c>
      <c r="AR149" s="250">
        <v>1.4</v>
      </c>
      <c r="AS149" s="147">
        <v>1700</v>
      </c>
      <c r="AT149" s="147">
        <v>88200</v>
      </c>
      <c r="AU149" s="250">
        <v>1.9</v>
      </c>
      <c r="AV149" s="727"/>
    </row>
    <row r="150" spans="2:48" s="430" customFormat="1" ht="12.75" x14ac:dyDescent="0.2">
      <c r="B150" s="203" t="s">
        <v>30</v>
      </c>
      <c r="C150" s="275">
        <v>7300</v>
      </c>
      <c r="D150" s="275">
        <v>146100</v>
      </c>
      <c r="E150" s="431">
        <v>5</v>
      </c>
      <c r="F150" s="275">
        <v>8100</v>
      </c>
      <c r="G150" s="275">
        <v>148200</v>
      </c>
      <c r="H150" s="431">
        <v>5.5</v>
      </c>
      <c r="I150" s="275">
        <v>6300</v>
      </c>
      <c r="J150" s="275">
        <v>149800</v>
      </c>
      <c r="K150" s="431">
        <v>4.2</v>
      </c>
      <c r="L150" s="275">
        <v>5800</v>
      </c>
      <c r="M150" s="275">
        <v>150100</v>
      </c>
      <c r="N150" s="431">
        <v>3.9</v>
      </c>
      <c r="O150" s="275">
        <v>3300</v>
      </c>
      <c r="P150" s="275">
        <v>157400</v>
      </c>
      <c r="Q150" s="431">
        <v>2.1</v>
      </c>
      <c r="R150" s="275">
        <v>5300</v>
      </c>
      <c r="S150" s="275">
        <v>156800</v>
      </c>
      <c r="T150" s="431">
        <v>3.4</v>
      </c>
      <c r="U150" s="275">
        <v>4200</v>
      </c>
      <c r="V150" s="275">
        <v>156000</v>
      </c>
      <c r="W150" s="431">
        <v>2.7</v>
      </c>
      <c r="X150" s="275">
        <v>4900</v>
      </c>
      <c r="Y150" s="275">
        <v>157500</v>
      </c>
      <c r="Z150" s="431">
        <v>3.1</v>
      </c>
      <c r="AA150" s="275">
        <v>3900</v>
      </c>
      <c r="AB150" s="275">
        <v>158600</v>
      </c>
      <c r="AC150" s="431">
        <v>2.5</v>
      </c>
      <c r="AD150" s="275">
        <v>2700</v>
      </c>
      <c r="AE150" s="275">
        <v>158700</v>
      </c>
      <c r="AF150" s="431">
        <v>1.7</v>
      </c>
      <c r="AG150" s="275">
        <v>3900</v>
      </c>
      <c r="AH150" s="275">
        <v>157700</v>
      </c>
      <c r="AI150" s="431">
        <v>2.5</v>
      </c>
      <c r="AJ150" s="275">
        <v>3700</v>
      </c>
      <c r="AK150" s="275">
        <v>158200</v>
      </c>
      <c r="AL150" s="431">
        <v>2.2999999999999998</v>
      </c>
      <c r="AM150" s="275">
        <v>4700</v>
      </c>
      <c r="AN150" s="275">
        <v>160100</v>
      </c>
      <c r="AO150" s="431">
        <v>2.9</v>
      </c>
      <c r="AP150" s="147">
        <v>2800</v>
      </c>
      <c r="AQ150" s="147">
        <v>160800</v>
      </c>
      <c r="AR150" s="250">
        <v>1.8</v>
      </c>
      <c r="AS150" s="147">
        <v>3600</v>
      </c>
      <c r="AT150" s="147">
        <v>161900</v>
      </c>
      <c r="AU150" s="250">
        <v>2.2000000000000002</v>
      </c>
      <c r="AV150" s="727"/>
    </row>
    <row r="151" spans="2:48" s="430" customFormat="1" ht="12.75" x14ac:dyDescent="0.2">
      <c r="B151" s="203" t="s">
        <v>5</v>
      </c>
      <c r="C151" s="275">
        <v>2400</v>
      </c>
      <c r="D151" s="275">
        <v>59100</v>
      </c>
      <c r="E151" s="431">
        <v>4.0999999999999996</v>
      </c>
      <c r="F151" s="275">
        <v>3300</v>
      </c>
      <c r="G151" s="275">
        <v>60500</v>
      </c>
      <c r="H151" s="431">
        <v>5.4</v>
      </c>
      <c r="I151" s="275">
        <v>2300</v>
      </c>
      <c r="J151" s="275">
        <v>59800</v>
      </c>
      <c r="K151" s="431">
        <v>3.8</v>
      </c>
      <c r="L151" s="275">
        <v>1700</v>
      </c>
      <c r="M151" s="275">
        <v>61300</v>
      </c>
      <c r="N151" s="431">
        <v>2.7</v>
      </c>
      <c r="O151" s="275">
        <v>1900</v>
      </c>
      <c r="P151" s="275">
        <v>61400</v>
      </c>
      <c r="Q151" s="431">
        <v>3.1</v>
      </c>
      <c r="R151" s="275">
        <v>2600</v>
      </c>
      <c r="S151" s="275">
        <v>63500</v>
      </c>
      <c r="T151" s="431">
        <v>4.0999999999999996</v>
      </c>
      <c r="U151" s="275">
        <v>2100</v>
      </c>
      <c r="V151" s="275">
        <v>65300</v>
      </c>
      <c r="W151" s="431">
        <v>3.2</v>
      </c>
      <c r="X151" s="275" t="s">
        <v>118</v>
      </c>
      <c r="Y151" s="275">
        <v>65200</v>
      </c>
      <c r="Z151" s="275" t="s">
        <v>118</v>
      </c>
      <c r="AA151" s="275">
        <v>1100</v>
      </c>
      <c r="AB151" s="275">
        <v>65500</v>
      </c>
      <c r="AC151" s="431">
        <v>1.7</v>
      </c>
      <c r="AD151" s="275">
        <v>2300</v>
      </c>
      <c r="AE151" s="275">
        <v>66500</v>
      </c>
      <c r="AF151" s="431">
        <v>3.4</v>
      </c>
      <c r="AG151" s="275" t="s">
        <v>118</v>
      </c>
      <c r="AH151" s="275">
        <v>65600</v>
      </c>
      <c r="AI151" s="275" t="s">
        <v>118</v>
      </c>
      <c r="AJ151" s="275">
        <v>2400</v>
      </c>
      <c r="AK151" s="275">
        <v>64900</v>
      </c>
      <c r="AL151" s="431">
        <v>3.6</v>
      </c>
      <c r="AM151" s="275">
        <v>1500</v>
      </c>
      <c r="AN151" s="275">
        <v>65800</v>
      </c>
      <c r="AO151" s="431">
        <v>2.2999999999999998</v>
      </c>
      <c r="AP151" s="147">
        <v>1700</v>
      </c>
      <c r="AQ151" s="147">
        <v>65800</v>
      </c>
      <c r="AR151" s="250">
        <v>2.6</v>
      </c>
      <c r="AS151" s="147">
        <v>2600</v>
      </c>
      <c r="AT151" s="147">
        <v>65900</v>
      </c>
      <c r="AU151" s="250">
        <v>4</v>
      </c>
      <c r="AV151" s="727"/>
    </row>
    <row r="152" spans="2:48" s="430" customFormat="1" ht="12.75" x14ac:dyDescent="0.2">
      <c r="B152" s="203" t="s">
        <v>6</v>
      </c>
      <c r="C152" s="275">
        <v>4000</v>
      </c>
      <c r="D152" s="275">
        <v>68700</v>
      </c>
      <c r="E152" s="431">
        <v>5.9</v>
      </c>
      <c r="F152" s="275">
        <v>3400</v>
      </c>
      <c r="G152" s="275">
        <v>69000</v>
      </c>
      <c r="H152" s="431">
        <v>4.9000000000000004</v>
      </c>
      <c r="I152" s="275">
        <v>4300</v>
      </c>
      <c r="J152" s="275">
        <v>69200</v>
      </c>
      <c r="K152" s="431">
        <v>6.2</v>
      </c>
      <c r="L152" s="275">
        <v>1500</v>
      </c>
      <c r="M152" s="275">
        <v>69800</v>
      </c>
      <c r="N152" s="431">
        <v>2.1</v>
      </c>
      <c r="O152" s="275">
        <v>3000</v>
      </c>
      <c r="P152" s="275">
        <v>72000</v>
      </c>
      <c r="Q152" s="431">
        <v>4.2</v>
      </c>
      <c r="R152" s="275">
        <v>2600</v>
      </c>
      <c r="S152" s="275">
        <v>74200</v>
      </c>
      <c r="T152" s="431">
        <v>3.5</v>
      </c>
      <c r="U152" s="275">
        <v>4000</v>
      </c>
      <c r="V152" s="275">
        <v>72500</v>
      </c>
      <c r="W152" s="431">
        <v>5.5</v>
      </c>
      <c r="X152" s="275">
        <v>5100</v>
      </c>
      <c r="Y152" s="275">
        <v>72300</v>
      </c>
      <c r="Z152" s="431">
        <v>7</v>
      </c>
      <c r="AA152" s="275">
        <v>5200</v>
      </c>
      <c r="AB152" s="275">
        <v>72400</v>
      </c>
      <c r="AC152" s="431">
        <v>7.2</v>
      </c>
      <c r="AD152" s="275">
        <v>2600</v>
      </c>
      <c r="AE152" s="275">
        <v>72700</v>
      </c>
      <c r="AF152" s="431">
        <v>3.6</v>
      </c>
      <c r="AG152" s="275">
        <v>3100</v>
      </c>
      <c r="AH152" s="275">
        <v>70800</v>
      </c>
      <c r="AI152" s="431">
        <v>4.4000000000000004</v>
      </c>
      <c r="AJ152" s="275">
        <v>3700</v>
      </c>
      <c r="AK152" s="275">
        <v>74000</v>
      </c>
      <c r="AL152" s="431">
        <v>4.9000000000000004</v>
      </c>
      <c r="AM152" s="275">
        <v>2000</v>
      </c>
      <c r="AN152" s="275">
        <v>73000</v>
      </c>
      <c r="AO152" s="431">
        <v>2.8</v>
      </c>
      <c r="AP152" s="147">
        <v>2100</v>
      </c>
      <c r="AQ152" s="147">
        <v>73300</v>
      </c>
      <c r="AR152" s="250">
        <v>2.9</v>
      </c>
      <c r="AS152" s="147">
        <v>2000</v>
      </c>
      <c r="AT152" s="147">
        <v>73600</v>
      </c>
      <c r="AU152" s="250">
        <v>2.7</v>
      </c>
      <c r="AV152" s="727"/>
    </row>
    <row r="153" spans="2:48" s="430" customFormat="1" ht="12.75" x14ac:dyDescent="0.2">
      <c r="B153" s="203" t="s">
        <v>7</v>
      </c>
      <c r="C153" s="275">
        <v>4300</v>
      </c>
      <c r="D153" s="275">
        <v>59800</v>
      </c>
      <c r="E153" s="431">
        <v>7.2</v>
      </c>
      <c r="F153" s="275">
        <v>4600</v>
      </c>
      <c r="G153" s="275">
        <v>60600</v>
      </c>
      <c r="H153" s="431">
        <v>7.6</v>
      </c>
      <c r="I153" s="275">
        <v>5400</v>
      </c>
      <c r="J153" s="275">
        <v>61200</v>
      </c>
      <c r="K153" s="431">
        <v>8.8000000000000007</v>
      </c>
      <c r="L153" s="275">
        <v>2600</v>
      </c>
      <c r="M153" s="275">
        <v>59700</v>
      </c>
      <c r="N153" s="431">
        <v>4.4000000000000004</v>
      </c>
      <c r="O153" s="275">
        <v>2100</v>
      </c>
      <c r="P153" s="275">
        <v>61500</v>
      </c>
      <c r="Q153" s="431">
        <v>3.4</v>
      </c>
      <c r="R153" s="275">
        <v>2200</v>
      </c>
      <c r="S153" s="275">
        <v>62200</v>
      </c>
      <c r="T153" s="431">
        <v>3.5</v>
      </c>
      <c r="U153" s="275">
        <v>3700</v>
      </c>
      <c r="V153" s="275">
        <v>61100</v>
      </c>
      <c r="W153" s="431">
        <v>6</v>
      </c>
      <c r="X153" s="275">
        <v>3700</v>
      </c>
      <c r="Y153" s="275">
        <v>61800</v>
      </c>
      <c r="Z153" s="431">
        <v>6</v>
      </c>
      <c r="AA153" s="275">
        <v>2100</v>
      </c>
      <c r="AB153" s="275">
        <v>60400</v>
      </c>
      <c r="AC153" s="431">
        <v>3.4</v>
      </c>
      <c r="AD153" s="275">
        <v>1600</v>
      </c>
      <c r="AE153" s="275">
        <v>58600</v>
      </c>
      <c r="AF153" s="431">
        <v>2.7</v>
      </c>
      <c r="AG153" s="275">
        <v>1900</v>
      </c>
      <c r="AH153" s="275">
        <v>58500</v>
      </c>
      <c r="AI153" s="431">
        <v>3.2</v>
      </c>
      <c r="AJ153" s="275">
        <v>1100</v>
      </c>
      <c r="AK153" s="275">
        <v>59300</v>
      </c>
      <c r="AL153" s="431">
        <v>1.8</v>
      </c>
      <c r="AM153" s="275" t="s">
        <v>118</v>
      </c>
      <c r="AN153" s="275">
        <v>58300</v>
      </c>
      <c r="AO153" s="275" t="s">
        <v>118</v>
      </c>
      <c r="AP153" s="147">
        <v>1500</v>
      </c>
      <c r="AQ153" s="147">
        <v>58600</v>
      </c>
      <c r="AR153" s="250">
        <v>2.5</v>
      </c>
      <c r="AS153" s="147">
        <v>900</v>
      </c>
      <c r="AT153" s="147">
        <v>57000</v>
      </c>
      <c r="AU153" s="250">
        <v>1.6</v>
      </c>
      <c r="AV153" s="727"/>
    </row>
    <row r="154" spans="2:48" s="430" customFormat="1" ht="12.75" x14ac:dyDescent="0.2">
      <c r="B154" s="203" t="s">
        <v>35</v>
      </c>
      <c r="C154" s="275">
        <v>5600</v>
      </c>
      <c r="D154" s="275">
        <v>73800</v>
      </c>
      <c r="E154" s="431">
        <v>7.6</v>
      </c>
      <c r="F154" s="275">
        <v>5600</v>
      </c>
      <c r="G154" s="275">
        <v>73200</v>
      </c>
      <c r="H154" s="431">
        <v>7.7</v>
      </c>
      <c r="I154" s="275">
        <v>4000</v>
      </c>
      <c r="J154" s="275">
        <v>73800</v>
      </c>
      <c r="K154" s="431">
        <v>5.4</v>
      </c>
      <c r="L154" s="275">
        <v>4500</v>
      </c>
      <c r="M154" s="275">
        <v>73700</v>
      </c>
      <c r="N154" s="431">
        <v>6.1</v>
      </c>
      <c r="O154" s="275">
        <v>4700</v>
      </c>
      <c r="P154" s="275">
        <v>77600</v>
      </c>
      <c r="Q154" s="431">
        <v>6</v>
      </c>
      <c r="R154" s="275">
        <v>3700</v>
      </c>
      <c r="S154" s="275">
        <v>78200</v>
      </c>
      <c r="T154" s="431">
        <v>4.7</v>
      </c>
      <c r="U154" s="275">
        <v>4200</v>
      </c>
      <c r="V154" s="275">
        <v>78600</v>
      </c>
      <c r="W154" s="431">
        <v>5.3</v>
      </c>
      <c r="X154" s="275">
        <v>3200</v>
      </c>
      <c r="Y154" s="275">
        <v>78000</v>
      </c>
      <c r="Z154" s="431">
        <v>4.0999999999999996</v>
      </c>
      <c r="AA154" s="275">
        <v>1900</v>
      </c>
      <c r="AB154" s="275">
        <v>75800</v>
      </c>
      <c r="AC154" s="431">
        <v>2.5</v>
      </c>
      <c r="AD154" s="275">
        <v>3600</v>
      </c>
      <c r="AE154" s="275">
        <v>78800</v>
      </c>
      <c r="AF154" s="431">
        <v>4.5999999999999996</v>
      </c>
      <c r="AG154" s="275">
        <v>1800</v>
      </c>
      <c r="AH154" s="275">
        <v>79200</v>
      </c>
      <c r="AI154" s="431">
        <v>2.2999999999999998</v>
      </c>
      <c r="AJ154" s="275">
        <v>2000</v>
      </c>
      <c r="AK154" s="275">
        <v>78400</v>
      </c>
      <c r="AL154" s="431">
        <v>2.5</v>
      </c>
      <c r="AM154" s="275">
        <v>5400</v>
      </c>
      <c r="AN154" s="275">
        <v>77700</v>
      </c>
      <c r="AO154" s="431">
        <v>7</v>
      </c>
      <c r="AP154" s="147">
        <v>3900</v>
      </c>
      <c r="AQ154" s="147">
        <v>96400</v>
      </c>
      <c r="AR154" s="250">
        <v>4.0999999999999996</v>
      </c>
      <c r="AS154" s="147">
        <v>4100</v>
      </c>
      <c r="AT154" s="147">
        <v>96700</v>
      </c>
      <c r="AU154" s="250">
        <v>4.2</v>
      </c>
      <c r="AV154" s="727"/>
    </row>
    <row r="155" spans="2:48" s="430" customFormat="1" ht="12.75" x14ac:dyDescent="0.2">
      <c r="B155" s="203" t="s">
        <v>41</v>
      </c>
      <c r="C155" s="275">
        <v>6000</v>
      </c>
      <c r="D155" s="275">
        <v>71200</v>
      </c>
      <c r="E155" s="431">
        <v>8.4</v>
      </c>
      <c r="F155" s="275">
        <v>5000</v>
      </c>
      <c r="G155" s="275">
        <v>72000</v>
      </c>
      <c r="H155" s="431">
        <v>6.9</v>
      </c>
      <c r="I155" s="275">
        <v>6000</v>
      </c>
      <c r="J155" s="275">
        <v>73500</v>
      </c>
      <c r="K155" s="431">
        <v>8.1999999999999993</v>
      </c>
      <c r="L155" s="275">
        <v>5300</v>
      </c>
      <c r="M155" s="275">
        <v>71600</v>
      </c>
      <c r="N155" s="431">
        <v>7.4</v>
      </c>
      <c r="O155" s="275">
        <v>3300</v>
      </c>
      <c r="P155" s="275">
        <v>75600</v>
      </c>
      <c r="Q155" s="431">
        <v>4.3</v>
      </c>
      <c r="R155" s="275">
        <v>5200</v>
      </c>
      <c r="S155" s="275">
        <v>75600</v>
      </c>
      <c r="T155" s="431">
        <v>6.8</v>
      </c>
      <c r="U155" s="275">
        <v>4500</v>
      </c>
      <c r="V155" s="275">
        <v>74700</v>
      </c>
      <c r="W155" s="431">
        <v>6</v>
      </c>
      <c r="X155" s="275">
        <v>5200</v>
      </c>
      <c r="Y155" s="275">
        <v>72800</v>
      </c>
      <c r="Z155" s="431">
        <v>7.2</v>
      </c>
      <c r="AA155" s="275">
        <v>4600</v>
      </c>
      <c r="AB155" s="275">
        <v>77100</v>
      </c>
      <c r="AC155" s="431">
        <v>6</v>
      </c>
      <c r="AD155" s="275">
        <v>3400</v>
      </c>
      <c r="AE155" s="275">
        <v>77600</v>
      </c>
      <c r="AF155" s="431">
        <v>4.3</v>
      </c>
      <c r="AG155" s="275">
        <v>1900</v>
      </c>
      <c r="AH155" s="275">
        <v>77700</v>
      </c>
      <c r="AI155" s="431">
        <v>2.4</v>
      </c>
      <c r="AJ155" s="275" t="s">
        <v>118</v>
      </c>
      <c r="AK155" s="275">
        <v>76700</v>
      </c>
      <c r="AL155" s="275" t="s">
        <v>118</v>
      </c>
      <c r="AM155" s="275">
        <v>3200</v>
      </c>
      <c r="AN155" s="275">
        <v>75000</v>
      </c>
      <c r="AO155" s="431">
        <v>4.3</v>
      </c>
      <c r="AP155" s="147">
        <v>4500</v>
      </c>
      <c r="AQ155" s="147">
        <v>103400</v>
      </c>
      <c r="AR155" s="250">
        <v>4.3</v>
      </c>
      <c r="AS155" s="147">
        <v>4600</v>
      </c>
      <c r="AT155" s="147">
        <v>103200</v>
      </c>
      <c r="AU155" s="250">
        <v>4.5</v>
      </c>
      <c r="AV155" s="727"/>
    </row>
    <row r="156" spans="2:48" s="430" customFormat="1" ht="12.75" x14ac:dyDescent="0.2">
      <c r="B156" s="203" t="s">
        <v>42</v>
      </c>
      <c r="C156" s="275">
        <v>4600</v>
      </c>
      <c r="D156" s="275">
        <v>66000</v>
      </c>
      <c r="E156" s="431">
        <v>6.9</v>
      </c>
      <c r="F156" s="275">
        <v>2800</v>
      </c>
      <c r="G156" s="275">
        <v>66900</v>
      </c>
      <c r="H156" s="431">
        <v>4.2</v>
      </c>
      <c r="I156" s="275">
        <v>4200</v>
      </c>
      <c r="J156" s="275">
        <v>67100</v>
      </c>
      <c r="K156" s="431">
        <v>6.3</v>
      </c>
      <c r="L156" s="275">
        <v>2700</v>
      </c>
      <c r="M156" s="275">
        <v>67300</v>
      </c>
      <c r="N156" s="431">
        <v>4.0999999999999996</v>
      </c>
      <c r="O156" s="275">
        <v>3000</v>
      </c>
      <c r="P156" s="275">
        <v>69700</v>
      </c>
      <c r="Q156" s="431">
        <v>4.4000000000000004</v>
      </c>
      <c r="R156" s="275">
        <v>2800</v>
      </c>
      <c r="S156" s="275">
        <v>69800</v>
      </c>
      <c r="T156" s="431">
        <v>4</v>
      </c>
      <c r="U156" s="275">
        <v>3900</v>
      </c>
      <c r="V156" s="275">
        <v>71400</v>
      </c>
      <c r="W156" s="431">
        <v>5.5</v>
      </c>
      <c r="X156" s="275">
        <v>3800</v>
      </c>
      <c r="Y156" s="275">
        <v>69300</v>
      </c>
      <c r="Z156" s="431">
        <v>5.6</v>
      </c>
      <c r="AA156" s="275">
        <v>3000</v>
      </c>
      <c r="AB156" s="275">
        <v>70100</v>
      </c>
      <c r="AC156" s="431">
        <v>4.3</v>
      </c>
      <c r="AD156" s="275">
        <v>1600</v>
      </c>
      <c r="AE156" s="275">
        <v>68700</v>
      </c>
      <c r="AF156" s="431">
        <v>2.2999999999999998</v>
      </c>
      <c r="AG156" s="275" t="s">
        <v>118</v>
      </c>
      <c r="AH156" s="275">
        <v>68500</v>
      </c>
      <c r="AI156" s="275" t="s">
        <v>118</v>
      </c>
      <c r="AJ156" s="275" t="s">
        <v>118</v>
      </c>
      <c r="AK156" s="275">
        <v>69600</v>
      </c>
      <c r="AL156" s="275" t="s">
        <v>118</v>
      </c>
      <c r="AM156" s="275">
        <v>4200</v>
      </c>
      <c r="AN156" s="275">
        <v>68500</v>
      </c>
      <c r="AO156" s="431">
        <v>6.2</v>
      </c>
      <c r="AP156" s="147">
        <v>2600</v>
      </c>
      <c r="AQ156" s="147">
        <v>78400</v>
      </c>
      <c r="AR156" s="250">
        <v>3.3</v>
      </c>
      <c r="AS156" s="147">
        <v>4300</v>
      </c>
      <c r="AT156" s="147">
        <v>75000</v>
      </c>
      <c r="AU156" s="250">
        <v>5.8</v>
      </c>
      <c r="AV156" s="727"/>
    </row>
    <row r="157" spans="2:48" s="430" customFormat="1" ht="12.75" x14ac:dyDescent="0.2">
      <c r="B157" s="203" t="s">
        <v>49</v>
      </c>
      <c r="C157" s="275">
        <v>3900</v>
      </c>
      <c r="D157" s="275">
        <v>55700</v>
      </c>
      <c r="E157" s="431">
        <v>7.1</v>
      </c>
      <c r="F157" s="275">
        <v>2900</v>
      </c>
      <c r="G157" s="275">
        <v>55300</v>
      </c>
      <c r="H157" s="431">
        <v>5.2</v>
      </c>
      <c r="I157" s="275">
        <v>2900</v>
      </c>
      <c r="J157" s="275">
        <v>56500</v>
      </c>
      <c r="K157" s="431">
        <v>5.0999999999999996</v>
      </c>
      <c r="L157" s="275">
        <v>2100</v>
      </c>
      <c r="M157" s="275">
        <v>56800</v>
      </c>
      <c r="N157" s="431">
        <v>3.7</v>
      </c>
      <c r="O157" s="275">
        <v>2900</v>
      </c>
      <c r="P157" s="275">
        <v>58800</v>
      </c>
      <c r="Q157" s="431">
        <v>4.9000000000000004</v>
      </c>
      <c r="R157" s="275">
        <v>3000</v>
      </c>
      <c r="S157" s="275">
        <v>60900</v>
      </c>
      <c r="T157" s="431">
        <v>4.9000000000000004</v>
      </c>
      <c r="U157" s="275">
        <v>2400</v>
      </c>
      <c r="V157" s="275">
        <v>60700</v>
      </c>
      <c r="W157" s="431">
        <v>3.9</v>
      </c>
      <c r="X157" s="275">
        <v>1300</v>
      </c>
      <c r="Y157" s="275">
        <v>60200</v>
      </c>
      <c r="Z157" s="431">
        <v>2.2000000000000002</v>
      </c>
      <c r="AA157" s="275">
        <v>2700</v>
      </c>
      <c r="AB157" s="275">
        <v>57600</v>
      </c>
      <c r="AC157" s="431">
        <v>4.7</v>
      </c>
      <c r="AD157" s="275">
        <v>2300</v>
      </c>
      <c r="AE157" s="275">
        <v>58300</v>
      </c>
      <c r="AF157" s="431">
        <v>3.9</v>
      </c>
      <c r="AG157" s="275">
        <v>2000</v>
      </c>
      <c r="AH157" s="275">
        <v>56100</v>
      </c>
      <c r="AI157" s="431">
        <v>3.5</v>
      </c>
      <c r="AJ157" s="275">
        <v>4200</v>
      </c>
      <c r="AK157" s="275">
        <v>59700</v>
      </c>
      <c r="AL157" s="431">
        <v>7</v>
      </c>
      <c r="AM157" s="275">
        <v>3600</v>
      </c>
      <c r="AN157" s="275">
        <v>59500</v>
      </c>
      <c r="AO157" s="431">
        <v>6</v>
      </c>
      <c r="AP157" s="147">
        <v>3500</v>
      </c>
      <c r="AQ157" s="147">
        <v>79400</v>
      </c>
      <c r="AR157" s="250">
        <v>4.4000000000000004</v>
      </c>
      <c r="AS157" s="147">
        <v>2200</v>
      </c>
      <c r="AT157" s="147">
        <v>78800</v>
      </c>
      <c r="AU157" s="250">
        <v>2.7</v>
      </c>
      <c r="AV157" s="727"/>
    </row>
    <row r="158" spans="2:48" s="430" customFormat="1" ht="12.75" x14ac:dyDescent="0.2">
      <c r="B158" s="203" t="s">
        <v>32</v>
      </c>
      <c r="C158" s="275">
        <v>2200</v>
      </c>
      <c r="D158" s="275">
        <v>45200</v>
      </c>
      <c r="E158" s="431">
        <v>4.9000000000000004</v>
      </c>
      <c r="F158" s="275">
        <v>2900</v>
      </c>
      <c r="G158" s="275">
        <v>45800</v>
      </c>
      <c r="H158" s="431">
        <v>6.2</v>
      </c>
      <c r="I158" s="275">
        <v>5000</v>
      </c>
      <c r="J158" s="275">
        <v>45600</v>
      </c>
      <c r="K158" s="431">
        <v>11</v>
      </c>
      <c r="L158" s="275">
        <v>4100</v>
      </c>
      <c r="M158" s="275">
        <v>45600</v>
      </c>
      <c r="N158" s="431">
        <v>9</v>
      </c>
      <c r="O158" s="275">
        <v>3500</v>
      </c>
      <c r="P158" s="275">
        <v>48200</v>
      </c>
      <c r="Q158" s="431">
        <v>7.2</v>
      </c>
      <c r="R158" s="275">
        <v>1600</v>
      </c>
      <c r="S158" s="275">
        <v>48100</v>
      </c>
      <c r="T158" s="431">
        <v>3.3</v>
      </c>
      <c r="U158" s="275" t="s">
        <v>118</v>
      </c>
      <c r="V158" s="275">
        <v>48200</v>
      </c>
      <c r="W158" s="275" t="s">
        <v>118</v>
      </c>
      <c r="X158" s="275">
        <v>2600</v>
      </c>
      <c r="Y158" s="275">
        <v>46800</v>
      </c>
      <c r="Z158" s="431">
        <v>5.6</v>
      </c>
      <c r="AA158" s="275">
        <v>2000</v>
      </c>
      <c r="AB158" s="275">
        <v>48900</v>
      </c>
      <c r="AC158" s="431">
        <v>4.2</v>
      </c>
      <c r="AD158" s="275" t="s">
        <v>119</v>
      </c>
      <c r="AE158" s="275">
        <v>48800</v>
      </c>
      <c r="AF158" s="431">
        <v>2.2000000000000002</v>
      </c>
      <c r="AG158" s="275">
        <v>3100</v>
      </c>
      <c r="AH158" s="275">
        <v>48700</v>
      </c>
      <c r="AI158" s="431">
        <v>6.3</v>
      </c>
      <c r="AJ158" s="275">
        <v>5400</v>
      </c>
      <c r="AK158" s="275">
        <v>47400</v>
      </c>
      <c r="AL158" s="431">
        <v>11.4</v>
      </c>
      <c r="AM158" s="275">
        <v>2600</v>
      </c>
      <c r="AN158" s="275">
        <v>48900</v>
      </c>
      <c r="AO158" s="431">
        <v>5.2</v>
      </c>
      <c r="AP158" s="147">
        <v>1700</v>
      </c>
      <c r="AQ158" s="147">
        <v>68700</v>
      </c>
      <c r="AR158" s="250">
        <v>2.5</v>
      </c>
      <c r="AS158" s="147">
        <v>5000</v>
      </c>
      <c r="AT158" s="147">
        <v>68900</v>
      </c>
      <c r="AU158" s="250">
        <v>7.3</v>
      </c>
      <c r="AV158" s="727"/>
    </row>
    <row r="159" spans="2:48" s="430" customFormat="1" ht="12.75" x14ac:dyDescent="0.2">
      <c r="B159" s="203" t="s">
        <v>56</v>
      </c>
      <c r="C159" s="275">
        <v>2600</v>
      </c>
      <c r="D159" s="275">
        <v>33900</v>
      </c>
      <c r="E159" s="431">
        <v>7.7</v>
      </c>
      <c r="F159" s="275">
        <v>2200</v>
      </c>
      <c r="G159" s="275">
        <v>34700</v>
      </c>
      <c r="H159" s="431">
        <v>6.3</v>
      </c>
      <c r="I159" s="275">
        <v>3000</v>
      </c>
      <c r="J159" s="275">
        <v>36300</v>
      </c>
      <c r="K159" s="431">
        <v>8.3000000000000007</v>
      </c>
      <c r="L159" s="275">
        <v>1500</v>
      </c>
      <c r="M159" s="275">
        <v>36500</v>
      </c>
      <c r="N159" s="431">
        <v>4.2</v>
      </c>
      <c r="O159" s="275">
        <v>2800</v>
      </c>
      <c r="P159" s="275">
        <v>38500</v>
      </c>
      <c r="Q159" s="431">
        <v>7.3</v>
      </c>
      <c r="R159" s="275">
        <v>1900</v>
      </c>
      <c r="S159" s="275">
        <v>39100</v>
      </c>
      <c r="T159" s="431">
        <v>4.8</v>
      </c>
      <c r="U159" s="275">
        <v>1700</v>
      </c>
      <c r="V159" s="275">
        <v>41300</v>
      </c>
      <c r="W159" s="431">
        <v>4.2</v>
      </c>
      <c r="X159" s="275">
        <v>2700</v>
      </c>
      <c r="Y159" s="275">
        <v>41100</v>
      </c>
      <c r="Z159" s="431">
        <v>6.6</v>
      </c>
      <c r="AA159" s="275">
        <v>2300</v>
      </c>
      <c r="AB159" s="275">
        <v>39700</v>
      </c>
      <c r="AC159" s="431">
        <v>5.7</v>
      </c>
      <c r="AD159" s="275">
        <v>1900</v>
      </c>
      <c r="AE159" s="275">
        <v>40000</v>
      </c>
      <c r="AF159" s="431">
        <v>4.7</v>
      </c>
      <c r="AG159" s="275">
        <v>1100</v>
      </c>
      <c r="AH159" s="275">
        <v>40600</v>
      </c>
      <c r="AI159" s="431">
        <v>2.7</v>
      </c>
      <c r="AJ159" s="275">
        <v>1300</v>
      </c>
      <c r="AK159" s="275">
        <v>40100</v>
      </c>
      <c r="AL159" s="431">
        <v>3.3</v>
      </c>
      <c r="AM159" s="275">
        <v>1300</v>
      </c>
      <c r="AN159" s="275">
        <v>41100</v>
      </c>
      <c r="AO159" s="431">
        <v>3.1</v>
      </c>
      <c r="AP159" s="147">
        <v>1400</v>
      </c>
      <c r="AQ159" s="147">
        <v>58600</v>
      </c>
      <c r="AR159" s="250">
        <v>2.4</v>
      </c>
      <c r="AS159" s="147">
        <v>2900</v>
      </c>
      <c r="AT159" s="147">
        <v>57600</v>
      </c>
      <c r="AU159" s="250">
        <v>5.0999999999999996</v>
      </c>
      <c r="AV159" s="727"/>
    </row>
    <row r="160" spans="2:48" s="430" customFormat="1" ht="12.75" x14ac:dyDescent="0.2">
      <c r="B160" s="203" t="s">
        <v>45</v>
      </c>
      <c r="C160" s="275">
        <v>3300</v>
      </c>
      <c r="D160" s="275">
        <v>69000</v>
      </c>
      <c r="E160" s="431">
        <v>4.7</v>
      </c>
      <c r="F160" s="275">
        <v>4700</v>
      </c>
      <c r="G160" s="275">
        <v>68500</v>
      </c>
      <c r="H160" s="431">
        <v>6.9</v>
      </c>
      <c r="I160" s="275">
        <v>4200</v>
      </c>
      <c r="J160" s="275">
        <v>68500</v>
      </c>
      <c r="K160" s="431">
        <v>6.1</v>
      </c>
      <c r="L160" s="275">
        <v>3100</v>
      </c>
      <c r="M160" s="275">
        <v>67800</v>
      </c>
      <c r="N160" s="431">
        <v>4.5</v>
      </c>
      <c r="O160" s="275">
        <v>4100</v>
      </c>
      <c r="P160" s="275">
        <v>70600</v>
      </c>
      <c r="Q160" s="431">
        <v>5.8</v>
      </c>
      <c r="R160" s="275">
        <v>6800</v>
      </c>
      <c r="S160" s="275">
        <v>71200</v>
      </c>
      <c r="T160" s="431">
        <v>9.6</v>
      </c>
      <c r="U160" s="275">
        <v>2100</v>
      </c>
      <c r="V160" s="275">
        <v>69400</v>
      </c>
      <c r="W160" s="431">
        <v>3</v>
      </c>
      <c r="X160" s="275">
        <v>3400</v>
      </c>
      <c r="Y160" s="275">
        <v>69900</v>
      </c>
      <c r="Z160" s="431">
        <v>4.9000000000000004</v>
      </c>
      <c r="AA160" s="275">
        <v>2500</v>
      </c>
      <c r="AB160" s="275">
        <v>69600</v>
      </c>
      <c r="AC160" s="431">
        <v>3.5</v>
      </c>
      <c r="AD160" s="275">
        <v>2000</v>
      </c>
      <c r="AE160" s="275">
        <v>70300</v>
      </c>
      <c r="AF160" s="431">
        <v>2.8</v>
      </c>
      <c r="AG160" s="275">
        <v>2900</v>
      </c>
      <c r="AH160" s="275">
        <v>69900</v>
      </c>
      <c r="AI160" s="431">
        <v>4.0999999999999996</v>
      </c>
      <c r="AJ160" s="275">
        <v>1500</v>
      </c>
      <c r="AK160" s="275">
        <v>70000</v>
      </c>
      <c r="AL160" s="431">
        <v>2.2000000000000002</v>
      </c>
      <c r="AM160" s="275">
        <v>2100</v>
      </c>
      <c r="AN160" s="275">
        <v>70600</v>
      </c>
      <c r="AO160" s="431">
        <v>2.9</v>
      </c>
      <c r="AP160" s="147">
        <v>2000</v>
      </c>
      <c r="AQ160" s="147">
        <v>47600</v>
      </c>
      <c r="AR160" s="250">
        <v>4.0999999999999996</v>
      </c>
      <c r="AS160" s="147">
        <v>2300</v>
      </c>
      <c r="AT160" s="147">
        <v>49200</v>
      </c>
      <c r="AU160" s="250">
        <v>4.5999999999999996</v>
      </c>
      <c r="AV160" s="727"/>
    </row>
    <row r="161" spans="2:48" s="430" customFormat="1" ht="12.75" x14ac:dyDescent="0.2">
      <c r="B161" s="203" t="s">
        <v>50</v>
      </c>
      <c r="C161" s="275">
        <v>5600</v>
      </c>
      <c r="D161" s="275">
        <v>99800</v>
      </c>
      <c r="E161" s="431">
        <v>5.6</v>
      </c>
      <c r="F161" s="275">
        <v>7100</v>
      </c>
      <c r="G161" s="275">
        <v>100900</v>
      </c>
      <c r="H161" s="431">
        <v>7</v>
      </c>
      <c r="I161" s="275">
        <v>7600</v>
      </c>
      <c r="J161" s="275">
        <v>102800</v>
      </c>
      <c r="K161" s="431">
        <v>7.4</v>
      </c>
      <c r="L161" s="275">
        <v>6200</v>
      </c>
      <c r="M161" s="275">
        <v>102300</v>
      </c>
      <c r="N161" s="431">
        <v>6</v>
      </c>
      <c r="O161" s="275">
        <v>5700</v>
      </c>
      <c r="P161" s="275">
        <v>105200</v>
      </c>
      <c r="Q161" s="431">
        <v>5.4</v>
      </c>
      <c r="R161" s="275">
        <v>6000</v>
      </c>
      <c r="S161" s="275">
        <v>106300</v>
      </c>
      <c r="T161" s="431">
        <v>5.7</v>
      </c>
      <c r="U161" s="275">
        <v>7900</v>
      </c>
      <c r="V161" s="275">
        <v>108300</v>
      </c>
      <c r="W161" s="431">
        <v>7.3</v>
      </c>
      <c r="X161" s="275">
        <v>4400</v>
      </c>
      <c r="Y161" s="275">
        <v>107200</v>
      </c>
      <c r="Z161" s="431">
        <v>4.0999999999999996</v>
      </c>
      <c r="AA161" s="275">
        <v>4000</v>
      </c>
      <c r="AB161" s="275">
        <v>108900</v>
      </c>
      <c r="AC161" s="431">
        <v>3.6</v>
      </c>
      <c r="AD161" s="275">
        <v>4600</v>
      </c>
      <c r="AE161" s="275">
        <v>110700</v>
      </c>
      <c r="AF161" s="431">
        <v>4.2</v>
      </c>
      <c r="AG161" s="275">
        <v>3500</v>
      </c>
      <c r="AH161" s="275">
        <v>114300</v>
      </c>
      <c r="AI161" s="431">
        <v>3.1</v>
      </c>
      <c r="AJ161" s="275">
        <v>5200</v>
      </c>
      <c r="AK161" s="275">
        <v>116000</v>
      </c>
      <c r="AL161" s="431">
        <v>4.5</v>
      </c>
      <c r="AM161" s="275">
        <v>4700</v>
      </c>
      <c r="AN161" s="275">
        <v>115100</v>
      </c>
      <c r="AO161" s="431">
        <v>4.0999999999999996</v>
      </c>
      <c r="AP161" s="147">
        <v>1100</v>
      </c>
      <c r="AQ161" s="147">
        <v>41000</v>
      </c>
      <c r="AR161" s="250">
        <v>2.8</v>
      </c>
      <c r="AS161" s="147" t="s">
        <v>118</v>
      </c>
      <c r="AT161" s="147">
        <v>40300</v>
      </c>
      <c r="AU161" s="147" t="s">
        <v>118</v>
      </c>
      <c r="AV161" s="727"/>
    </row>
    <row r="162" spans="2:48" s="430" customFormat="1" ht="12.75" x14ac:dyDescent="0.2">
      <c r="B162" s="203" t="s">
        <v>33</v>
      </c>
      <c r="C162" s="275">
        <v>3600</v>
      </c>
      <c r="D162" s="275">
        <v>61700</v>
      </c>
      <c r="E162" s="431">
        <v>5.8</v>
      </c>
      <c r="F162" s="275">
        <v>3100</v>
      </c>
      <c r="G162" s="275">
        <v>62400</v>
      </c>
      <c r="H162" s="431">
        <v>5</v>
      </c>
      <c r="I162" s="275">
        <v>5600</v>
      </c>
      <c r="J162" s="275">
        <v>62400</v>
      </c>
      <c r="K162" s="431">
        <v>9</v>
      </c>
      <c r="L162" s="275">
        <v>4500</v>
      </c>
      <c r="M162" s="275">
        <v>62700</v>
      </c>
      <c r="N162" s="431">
        <v>7.2</v>
      </c>
      <c r="O162" s="275">
        <v>3800</v>
      </c>
      <c r="P162" s="275">
        <v>66500</v>
      </c>
      <c r="Q162" s="431">
        <v>5.7</v>
      </c>
      <c r="R162" s="275">
        <v>3100</v>
      </c>
      <c r="S162" s="275">
        <v>66000</v>
      </c>
      <c r="T162" s="431">
        <v>4.5999999999999996</v>
      </c>
      <c r="U162" s="275">
        <v>2200</v>
      </c>
      <c r="V162" s="275">
        <v>66700</v>
      </c>
      <c r="W162" s="431">
        <v>3.2</v>
      </c>
      <c r="X162" s="275">
        <v>1300</v>
      </c>
      <c r="Y162" s="275">
        <v>64800</v>
      </c>
      <c r="Z162" s="431">
        <v>2</v>
      </c>
      <c r="AA162" s="275">
        <v>1900</v>
      </c>
      <c r="AB162" s="275">
        <v>65800</v>
      </c>
      <c r="AC162" s="431">
        <v>2.9</v>
      </c>
      <c r="AD162" s="275">
        <v>1700</v>
      </c>
      <c r="AE162" s="275">
        <v>65500</v>
      </c>
      <c r="AF162" s="431">
        <v>2.6</v>
      </c>
      <c r="AG162" s="275">
        <v>4100</v>
      </c>
      <c r="AH162" s="275">
        <v>63000</v>
      </c>
      <c r="AI162" s="431">
        <v>6.5</v>
      </c>
      <c r="AJ162" s="275">
        <v>5300</v>
      </c>
      <c r="AK162" s="275">
        <v>63100</v>
      </c>
      <c r="AL162" s="431">
        <v>8.3000000000000007</v>
      </c>
      <c r="AM162" s="275">
        <v>1500</v>
      </c>
      <c r="AN162" s="275">
        <v>63800</v>
      </c>
      <c r="AO162" s="431">
        <v>2.4</v>
      </c>
      <c r="AP162" s="147">
        <v>1900</v>
      </c>
      <c r="AQ162" s="147">
        <v>71100</v>
      </c>
      <c r="AR162" s="250">
        <v>2.7</v>
      </c>
      <c r="AS162" s="147">
        <v>1600</v>
      </c>
      <c r="AT162" s="147">
        <v>69900</v>
      </c>
      <c r="AU162" s="250">
        <v>2.2999999999999998</v>
      </c>
      <c r="AV162" s="727"/>
    </row>
    <row r="163" spans="2:48" s="430" customFormat="1" ht="12.75" x14ac:dyDescent="0.2">
      <c r="B163" s="203" t="s">
        <v>31</v>
      </c>
      <c r="C163" s="275">
        <v>7200</v>
      </c>
      <c r="D163" s="275">
        <v>144000</v>
      </c>
      <c r="E163" s="431">
        <v>5</v>
      </c>
      <c r="F163" s="275">
        <v>8100</v>
      </c>
      <c r="G163" s="275">
        <v>145300</v>
      </c>
      <c r="H163" s="431">
        <v>5.6</v>
      </c>
      <c r="I163" s="275">
        <v>9300</v>
      </c>
      <c r="J163" s="275">
        <v>147600</v>
      </c>
      <c r="K163" s="431">
        <v>6.3</v>
      </c>
      <c r="L163" s="275">
        <v>7000</v>
      </c>
      <c r="M163" s="275">
        <v>149700</v>
      </c>
      <c r="N163" s="431">
        <v>4.5999999999999996</v>
      </c>
      <c r="O163" s="275">
        <v>5500</v>
      </c>
      <c r="P163" s="275">
        <v>154000</v>
      </c>
      <c r="Q163" s="431">
        <v>3.6</v>
      </c>
      <c r="R163" s="275">
        <v>6100</v>
      </c>
      <c r="S163" s="275">
        <v>155700</v>
      </c>
      <c r="T163" s="431">
        <v>3.9</v>
      </c>
      <c r="U163" s="275">
        <v>4000</v>
      </c>
      <c r="V163" s="275">
        <v>158100</v>
      </c>
      <c r="W163" s="431">
        <v>2.5</v>
      </c>
      <c r="X163" s="275">
        <v>4500</v>
      </c>
      <c r="Y163" s="275">
        <v>157200</v>
      </c>
      <c r="Z163" s="431">
        <v>2.9</v>
      </c>
      <c r="AA163" s="275">
        <v>5200</v>
      </c>
      <c r="AB163" s="275">
        <v>158400</v>
      </c>
      <c r="AC163" s="431">
        <v>3.3</v>
      </c>
      <c r="AD163" s="275">
        <v>3800</v>
      </c>
      <c r="AE163" s="275">
        <v>158400</v>
      </c>
      <c r="AF163" s="431">
        <v>2.4</v>
      </c>
      <c r="AG163" s="275">
        <v>3700</v>
      </c>
      <c r="AH163" s="275">
        <v>158000</v>
      </c>
      <c r="AI163" s="431">
        <v>2.4</v>
      </c>
      <c r="AJ163" s="275">
        <v>6900</v>
      </c>
      <c r="AK163" s="275">
        <v>158300</v>
      </c>
      <c r="AL163" s="431">
        <v>4.4000000000000004</v>
      </c>
      <c r="AM163" s="275">
        <v>4500</v>
      </c>
      <c r="AN163" s="275">
        <v>161200</v>
      </c>
      <c r="AO163" s="431">
        <v>2.8</v>
      </c>
      <c r="AP163" s="147">
        <v>2300</v>
      </c>
      <c r="AQ163" s="147">
        <v>116600</v>
      </c>
      <c r="AR163" s="250">
        <v>2</v>
      </c>
      <c r="AS163" s="147">
        <v>5000</v>
      </c>
      <c r="AT163" s="147">
        <v>118200</v>
      </c>
      <c r="AU163" s="250">
        <v>4.2</v>
      </c>
      <c r="AV163" s="727"/>
    </row>
    <row r="164" spans="2:48" s="430" customFormat="1" ht="12.75" x14ac:dyDescent="0.2">
      <c r="B164" s="203" t="s">
        <v>37</v>
      </c>
      <c r="C164" s="275">
        <v>1800</v>
      </c>
      <c r="D164" s="275">
        <v>42000</v>
      </c>
      <c r="E164" s="431">
        <v>4.3</v>
      </c>
      <c r="F164" s="275">
        <v>1800</v>
      </c>
      <c r="G164" s="275">
        <v>41100</v>
      </c>
      <c r="H164" s="431">
        <v>4.4000000000000004</v>
      </c>
      <c r="I164" s="275">
        <v>1200</v>
      </c>
      <c r="J164" s="275">
        <v>41300</v>
      </c>
      <c r="K164" s="431">
        <v>2.9</v>
      </c>
      <c r="L164" s="275">
        <v>1600</v>
      </c>
      <c r="M164" s="275">
        <v>41000</v>
      </c>
      <c r="N164" s="431">
        <v>4</v>
      </c>
      <c r="O164" s="275">
        <v>1900</v>
      </c>
      <c r="P164" s="275">
        <v>42200</v>
      </c>
      <c r="Q164" s="431">
        <v>4.4000000000000004</v>
      </c>
      <c r="R164" s="275">
        <v>1200</v>
      </c>
      <c r="S164" s="275">
        <v>41700</v>
      </c>
      <c r="T164" s="431">
        <v>2.9</v>
      </c>
      <c r="U164" s="275" t="s">
        <v>118</v>
      </c>
      <c r="V164" s="275">
        <v>40600</v>
      </c>
      <c r="W164" s="275" t="s">
        <v>118</v>
      </c>
      <c r="X164" s="275">
        <v>2800</v>
      </c>
      <c r="Y164" s="275">
        <v>40700</v>
      </c>
      <c r="Z164" s="431">
        <v>6.9</v>
      </c>
      <c r="AA164" s="275">
        <v>2500</v>
      </c>
      <c r="AB164" s="275">
        <v>42500</v>
      </c>
      <c r="AC164" s="431">
        <v>5.8</v>
      </c>
      <c r="AD164" s="275" t="s">
        <v>118</v>
      </c>
      <c r="AE164" s="275">
        <v>41900</v>
      </c>
      <c r="AF164" s="275" t="s">
        <v>118</v>
      </c>
      <c r="AG164" s="275" t="s">
        <v>118</v>
      </c>
      <c r="AH164" s="275">
        <v>41200</v>
      </c>
      <c r="AI164" s="275" t="s">
        <v>118</v>
      </c>
      <c r="AJ164" s="275">
        <v>1500</v>
      </c>
      <c r="AK164" s="275">
        <v>41100</v>
      </c>
      <c r="AL164" s="431">
        <v>3.5</v>
      </c>
      <c r="AM164" s="275">
        <v>1100</v>
      </c>
      <c r="AN164" s="275">
        <v>42000</v>
      </c>
      <c r="AO164" s="431">
        <v>2.5</v>
      </c>
      <c r="AP164" s="147">
        <v>3200</v>
      </c>
      <c r="AQ164" s="147">
        <v>63300</v>
      </c>
      <c r="AR164" s="250">
        <v>5</v>
      </c>
      <c r="AS164" s="147" t="s">
        <v>118</v>
      </c>
      <c r="AT164" s="147">
        <v>66200</v>
      </c>
      <c r="AU164" s="147" t="s">
        <v>118</v>
      </c>
      <c r="AV164" s="727"/>
    </row>
    <row r="165" spans="2:48" s="430" customFormat="1" ht="12.75" x14ac:dyDescent="0.2">
      <c r="B165" s="203" t="s">
        <v>57</v>
      </c>
      <c r="C165" s="275">
        <v>6400</v>
      </c>
      <c r="D165" s="275">
        <v>75000</v>
      </c>
      <c r="E165" s="431">
        <v>8.5</v>
      </c>
      <c r="F165" s="275">
        <v>6500</v>
      </c>
      <c r="G165" s="275">
        <v>76700</v>
      </c>
      <c r="H165" s="431">
        <v>8.4</v>
      </c>
      <c r="I165" s="275">
        <v>7500</v>
      </c>
      <c r="J165" s="275">
        <v>76000</v>
      </c>
      <c r="K165" s="431">
        <v>9.9</v>
      </c>
      <c r="L165" s="275">
        <v>4700</v>
      </c>
      <c r="M165" s="275">
        <v>76200</v>
      </c>
      <c r="N165" s="431">
        <v>6.1</v>
      </c>
      <c r="O165" s="275">
        <v>2200</v>
      </c>
      <c r="P165" s="275">
        <v>81200</v>
      </c>
      <c r="Q165" s="431">
        <v>2.7</v>
      </c>
      <c r="R165" s="275">
        <v>2500</v>
      </c>
      <c r="S165" s="275">
        <v>80800</v>
      </c>
      <c r="T165" s="431">
        <v>3.1</v>
      </c>
      <c r="U165" s="275">
        <v>5100</v>
      </c>
      <c r="V165" s="275">
        <v>79500</v>
      </c>
      <c r="W165" s="431">
        <v>6.4</v>
      </c>
      <c r="X165" s="275">
        <v>2900</v>
      </c>
      <c r="Y165" s="275">
        <v>76000</v>
      </c>
      <c r="Z165" s="431">
        <v>3.9</v>
      </c>
      <c r="AA165" s="275">
        <v>3300</v>
      </c>
      <c r="AB165" s="275">
        <v>75800</v>
      </c>
      <c r="AC165" s="431">
        <v>4.3</v>
      </c>
      <c r="AD165" s="275">
        <v>5100</v>
      </c>
      <c r="AE165" s="275">
        <v>75800</v>
      </c>
      <c r="AF165" s="431">
        <v>6.8</v>
      </c>
      <c r="AG165" s="275">
        <v>4700</v>
      </c>
      <c r="AH165" s="275">
        <v>74800</v>
      </c>
      <c r="AI165" s="431">
        <v>6.2</v>
      </c>
      <c r="AJ165" s="275">
        <v>2300</v>
      </c>
      <c r="AK165" s="275">
        <v>73300</v>
      </c>
      <c r="AL165" s="431">
        <v>3.1</v>
      </c>
      <c r="AM165" s="275">
        <v>3100</v>
      </c>
      <c r="AN165" s="275">
        <v>73100</v>
      </c>
      <c r="AO165" s="431">
        <v>4.2</v>
      </c>
      <c r="AP165" s="147">
        <v>5600</v>
      </c>
      <c r="AQ165" s="147">
        <v>158700</v>
      </c>
      <c r="AR165" s="250">
        <v>3.5</v>
      </c>
      <c r="AS165" s="147">
        <v>5700</v>
      </c>
      <c r="AT165" s="147">
        <v>160500</v>
      </c>
      <c r="AU165" s="250">
        <v>3.5</v>
      </c>
      <c r="AV165" s="727"/>
    </row>
    <row r="166" spans="2:48" s="430" customFormat="1" ht="12.75" x14ac:dyDescent="0.2">
      <c r="B166" s="203" t="s">
        <v>38</v>
      </c>
      <c r="C166" s="275">
        <v>4800</v>
      </c>
      <c r="D166" s="275">
        <v>69500</v>
      </c>
      <c r="E166" s="431">
        <v>6.9</v>
      </c>
      <c r="F166" s="275">
        <v>6700</v>
      </c>
      <c r="G166" s="275">
        <v>68600</v>
      </c>
      <c r="H166" s="431">
        <v>9.6999999999999993</v>
      </c>
      <c r="I166" s="275">
        <v>7500</v>
      </c>
      <c r="J166" s="275">
        <v>68000</v>
      </c>
      <c r="K166" s="431">
        <v>11</v>
      </c>
      <c r="L166" s="275">
        <v>4200</v>
      </c>
      <c r="M166" s="275">
        <v>68700</v>
      </c>
      <c r="N166" s="431">
        <v>6.1</v>
      </c>
      <c r="O166" s="275">
        <v>5200</v>
      </c>
      <c r="P166" s="275">
        <v>72300</v>
      </c>
      <c r="Q166" s="431">
        <v>7.1</v>
      </c>
      <c r="R166" s="275">
        <v>4300</v>
      </c>
      <c r="S166" s="275">
        <v>70500</v>
      </c>
      <c r="T166" s="431">
        <v>6.1</v>
      </c>
      <c r="U166" s="275">
        <v>4700</v>
      </c>
      <c r="V166" s="275">
        <v>70200</v>
      </c>
      <c r="W166" s="431">
        <v>6.8</v>
      </c>
      <c r="X166" s="275">
        <v>2600</v>
      </c>
      <c r="Y166" s="275">
        <v>72600</v>
      </c>
      <c r="Z166" s="431">
        <v>3.6</v>
      </c>
      <c r="AA166" s="275">
        <v>6300</v>
      </c>
      <c r="AB166" s="275">
        <v>71500</v>
      </c>
      <c r="AC166" s="431">
        <v>8.8000000000000007</v>
      </c>
      <c r="AD166" s="275">
        <v>4800</v>
      </c>
      <c r="AE166" s="275">
        <v>69300</v>
      </c>
      <c r="AF166" s="431">
        <v>7</v>
      </c>
      <c r="AG166" s="275">
        <v>2900</v>
      </c>
      <c r="AH166" s="275">
        <v>70400</v>
      </c>
      <c r="AI166" s="431">
        <v>4.0999999999999996</v>
      </c>
      <c r="AJ166" s="275">
        <v>2900</v>
      </c>
      <c r="AK166" s="275">
        <v>70700</v>
      </c>
      <c r="AL166" s="431">
        <v>4.0999999999999996</v>
      </c>
      <c r="AM166" s="275">
        <v>1600</v>
      </c>
      <c r="AN166" s="275">
        <v>70700</v>
      </c>
      <c r="AO166" s="431">
        <v>2.2999999999999998</v>
      </c>
      <c r="AP166" s="147">
        <v>1400</v>
      </c>
      <c r="AQ166" s="147">
        <v>42000</v>
      </c>
      <c r="AR166" s="250">
        <v>3.2</v>
      </c>
      <c r="AS166" s="147">
        <v>1000</v>
      </c>
      <c r="AT166" s="147">
        <v>40900</v>
      </c>
      <c r="AU166" s="250">
        <v>2.4</v>
      </c>
      <c r="AV166" s="727"/>
    </row>
    <row r="167" spans="2:48" s="430" customFormat="1" ht="12.75" x14ac:dyDescent="0.2">
      <c r="B167" s="203" t="s">
        <v>46</v>
      </c>
      <c r="C167" s="275">
        <v>4600</v>
      </c>
      <c r="D167" s="275">
        <v>69300</v>
      </c>
      <c r="E167" s="431">
        <v>6.7</v>
      </c>
      <c r="F167" s="275">
        <v>6200</v>
      </c>
      <c r="G167" s="275">
        <v>69500</v>
      </c>
      <c r="H167" s="431">
        <v>8.9</v>
      </c>
      <c r="I167" s="275">
        <v>4100</v>
      </c>
      <c r="J167" s="275">
        <v>69800</v>
      </c>
      <c r="K167" s="431">
        <v>5.9</v>
      </c>
      <c r="L167" s="275">
        <v>3500</v>
      </c>
      <c r="M167" s="275">
        <v>68200</v>
      </c>
      <c r="N167" s="431">
        <v>5.0999999999999996</v>
      </c>
      <c r="O167" s="275">
        <v>3400</v>
      </c>
      <c r="P167" s="275">
        <v>71600</v>
      </c>
      <c r="Q167" s="431">
        <v>4.7</v>
      </c>
      <c r="R167" s="275">
        <v>2100</v>
      </c>
      <c r="S167" s="275">
        <v>71500</v>
      </c>
      <c r="T167" s="431">
        <v>2.9</v>
      </c>
      <c r="U167" s="275">
        <v>3100</v>
      </c>
      <c r="V167" s="275">
        <v>72200</v>
      </c>
      <c r="W167" s="431">
        <v>4.4000000000000004</v>
      </c>
      <c r="X167" s="275">
        <v>3100</v>
      </c>
      <c r="Y167" s="275">
        <v>72300</v>
      </c>
      <c r="Z167" s="431">
        <v>4.2</v>
      </c>
      <c r="AA167" s="275">
        <v>5300</v>
      </c>
      <c r="AB167" s="275">
        <v>69600</v>
      </c>
      <c r="AC167" s="431">
        <v>7.7</v>
      </c>
      <c r="AD167" s="275">
        <v>2800</v>
      </c>
      <c r="AE167" s="275">
        <v>69900</v>
      </c>
      <c r="AF167" s="431">
        <v>4</v>
      </c>
      <c r="AG167" s="275">
        <v>2300</v>
      </c>
      <c r="AH167" s="275">
        <v>72500</v>
      </c>
      <c r="AI167" s="431">
        <v>3.2</v>
      </c>
      <c r="AJ167" s="275">
        <v>1700</v>
      </c>
      <c r="AK167" s="275">
        <v>71600</v>
      </c>
      <c r="AL167" s="431">
        <v>2.2999999999999998</v>
      </c>
      <c r="AM167" s="275">
        <v>2900</v>
      </c>
      <c r="AN167" s="275">
        <v>72500</v>
      </c>
      <c r="AO167" s="431">
        <v>4</v>
      </c>
      <c r="AP167" s="147">
        <v>2600</v>
      </c>
      <c r="AQ167" s="147">
        <v>76300</v>
      </c>
      <c r="AR167" s="250">
        <v>3.3</v>
      </c>
      <c r="AS167" s="147">
        <v>4000</v>
      </c>
      <c r="AT167" s="147">
        <v>75700</v>
      </c>
      <c r="AU167" s="250">
        <v>5.3</v>
      </c>
      <c r="AV167" s="727"/>
    </row>
    <row r="168" spans="2:48" s="430" customFormat="1" ht="12.75" x14ac:dyDescent="0.2">
      <c r="B168" s="203" t="s">
        <v>51</v>
      </c>
      <c r="C168" s="275">
        <v>3200</v>
      </c>
      <c r="D168" s="275">
        <v>48200</v>
      </c>
      <c r="E168" s="431">
        <v>6.6</v>
      </c>
      <c r="F168" s="275">
        <v>5600</v>
      </c>
      <c r="G168" s="275">
        <v>48600</v>
      </c>
      <c r="H168" s="431">
        <v>11.6</v>
      </c>
      <c r="I168" s="275">
        <v>3500</v>
      </c>
      <c r="J168" s="275">
        <v>49100</v>
      </c>
      <c r="K168" s="431">
        <v>7.2</v>
      </c>
      <c r="L168" s="275">
        <v>1700</v>
      </c>
      <c r="M168" s="275">
        <v>49700</v>
      </c>
      <c r="N168" s="431">
        <v>3.4</v>
      </c>
      <c r="O168" s="275" t="s">
        <v>118</v>
      </c>
      <c r="P168" s="275">
        <v>52500</v>
      </c>
      <c r="Q168" s="275" t="s">
        <v>118</v>
      </c>
      <c r="R168" s="275">
        <v>2600</v>
      </c>
      <c r="S168" s="275">
        <v>52500</v>
      </c>
      <c r="T168" s="431">
        <v>5</v>
      </c>
      <c r="U168" s="275" t="s">
        <v>118</v>
      </c>
      <c r="V168" s="275">
        <v>52000</v>
      </c>
      <c r="W168" s="275" t="s">
        <v>118</v>
      </c>
      <c r="X168" s="275">
        <v>1000</v>
      </c>
      <c r="Y168" s="275">
        <v>51900</v>
      </c>
      <c r="Z168" s="431">
        <v>1.9</v>
      </c>
      <c r="AA168" s="275">
        <v>1300</v>
      </c>
      <c r="AB168" s="275">
        <v>53300</v>
      </c>
      <c r="AC168" s="431">
        <v>2.4</v>
      </c>
      <c r="AD168" s="275">
        <v>2600</v>
      </c>
      <c r="AE168" s="275">
        <v>53600</v>
      </c>
      <c r="AF168" s="431">
        <v>4.8</v>
      </c>
      <c r="AG168" s="275">
        <v>2900</v>
      </c>
      <c r="AH168" s="275">
        <v>51700</v>
      </c>
      <c r="AI168" s="431">
        <v>5.6</v>
      </c>
      <c r="AJ168" s="275">
        <v>2000</v>
      </c>
      <c r="AK168" s="275">
        <v>55000</v>
      </c>
      <c r="AL168" s="431">
        <v>3.6</v>
      </c>
      <c r="AM168" s="275">
        <v>2000</v>
      </c>
      <c r="AN168" s="275">
        <v>54800</v>
      </c>
      <c r="AO168" s="431">
        <v>3.7</v>
      </c>
      <c r="AP168" s="147">
        <v>4500</v>
      </c>
      <c r="AQ168" s="147">
        <v>73100</v>
      </c>
      <c r="AR168" s="250">
        <v>6.2</v>
      </c>
      <c r="AS168" s="147">
        <v>4200</v>
      </c>
      <c r="AT168" s="147">
        <v>71100</v>
      </c>
      <c r="AU168" s="250">
        <v>5.9</v>
      </c>
      <c r="AV168" s="727"/>
    </row>
    <row r="169" spans="2:48" s="430" customFormat="1" ht="12.75" x14ac:dyDescent="0.2">
      <c r="B169" s="203" t="s">
        <v>39</v>
      </c>
      <c r="C169" s="275">
        <v>2700</v>
      </c>
      <c r="D169" s="275">
        <v>55600</v>
      </c>
      <c r="E169" s="431">
        <v>4.9000000000000004</v>
      </c>
      <c r="F169" s="275">
        <v>1700</v>
      </c>
      <c r="G169" s="275">
        <v>56000</v>
      </c>
      <c r="H169" s="431">
        <v>3.1</v>
      </c>
      <c r="I169" s="275">
        <v>5000</v>
      </c>
      <c r="J169" s="275">
        <v>56800</v>
      </c>
      <c r="K169" s="431">
        <v>8.9</v>
      </c>
      <c r="L169" s="275">
        <v>3300</v>
      </c>
      <c r="M169" s="275">
        <v>56600</v>
      </c>
      <c r="N169" s="431">
        <v>5.8</v>
      </c>
      <c r="O169" s="275">
        <v>1900</v>
      </c>
      <c r="P169" s="275">
        <v>58600</v>
      </c>
      <c r="Q169" s="431">
        <v>3.3</v>
      </c>
      <c r="R169" s="275">
        <v>3400</v>
      </c>
      <c r="S169" s="275">
        <v>58100</v>
      </c>
      <c r="T169" s="431">
        <v>5.8</v>
      </c>
      <c r="U169" s="275">
        <v>2800</v>
      </c>
      <c r="V169" s="275">
        <v>58200</v>
      </c>
      <c r="W169" s="431">
        <v>4.8</v>
      </c>
      <c r="X169" s="275">
        <v>1200</v>
      </c>
      <c r="Y169" s="275">
        <v>58700</v>
      </c>
      <c r="Z169" s="431">
        <v>2.1</v>
      </c>
      <c r="AA169" s="275">
        <v>3500</v>
      </c>
      <c r="AB169" s="275">
        <v>58500</v>
      </c>
      <c r="AC169" s="431">
        <v>6.1</v>
      </c>
      <c r="AD169" s="275">
        <v>3200</v>
      </c>
      <c r="AE169" s="275">
        <v>58500</v>
      </c>
      <c r="AF169" s="431">
        <v>5.4</v>
      </c>
      <c r="AG169" s="275">
        <v>3700</v>
      </c>
      <c r="AH169" s="275">
        <v>57600</v>
      </c>
      <c r="AI169" s="431">
        <v>6.5</v>
      </c>
      <c r="AJ169" s="275">
        <v>1700</v>
      </c>
      <c r="AK169" s="275">
        <v>57200</v>
      </c>
      <c r="AL169" s="431">
        <v>3</v>
      </c>
      <c r="AM169" s="275">
        <v>1400</v>
      </c>
      <c r="AN169" s="275">
        <v>57800</v>
      </c>
      <c r="AO169" s="431">
        <v>2.2999999999999998</v>
      </c>
      <c r="AP169" s="147">
        <v>3600</v>
      </c>
      <c r="AQ169" s="147">
        <v>72800</v>
      </c>
      <c r="AR169" s="250">
        <v>4.9000000000000004</v>
      </c>
      <c r="AS169" s="147">
        <v>1900</v>
      </c>
      <c r="AT169" s="147">
        <v>72500</v>
      </c>
      <c r="AU169" s="250">
        <v>2.7</v>
      </c>
      <c r="AV169" s="727"/>
    </row>
    <row r="170" spans="2:48" s="430" customFormat="1" ht="12.75" x14ac:dyDescent="0.2">
      <c r="B170" s="203" t="s">
        <v>52</v>
      </c>
      <c r="C170" s="275">
        <v>4900</v>
      </c>
      <c r="D170" s="275">
        <v>64700</v>
      </c>
      <c r="E170" s="431">
        <v>7.6</v>
      </c>
      <c r="F170" s="275">
        <v>4800</v>
      </c>
      <c r="G170" s="275">
        <v>64400</v>
      </c>
      <c r="H170" s="431">
        <v>7.5</v>
      </c>
      <c r="I170" s="275">
        <v>4500</v>
      </c>
      <c r="J170" s="275">
        <v>65000</v>
      </c>
      <c r="K170" s="431">
        <v>6.9</v>
      </c>
      <c r="L170" s="275">
        <v>4500</v>
      </c>
      <c r="M170" s="275">
        <v>64400</v>
      </c>
      <c r="N170" s="431">
        <v>7</v>
      </c>
      <c r="O170" s="275">
        <v>4100</v>
      </c>
      <c r="P170" s="275">
        <v>68500</v>
      </c>
      <c r="Q170" s="431">
        <v>5.9</v>
      </c>
      <c r="R170" s="275">
        <v>4000</v>
      </c>
      <c r="S170" s="275">
        <v>66800</v>
      </c>
      <c r="T170" s="431">
        <v>5.9</v>
      </c>
      <c r="U170" s="275">
        <v>3600</v>
      </c>
      <c r="V170" s="275">
        <v>67200</v>
      </c>
      <c r="W170" s="431">
        <v>5.3</v>
      </c>
      <c r="X170" s="275">
        <v>2900</v>
      </c>
      <c r="Y170" s="275">
        <v>65400</v>
      </c>
      <c r="Z170" s="431">
        <v>4.4000000000000004</v>
      </c>
      <c r="AA170" s="275">
        <v>4200</v>
      </c>
      <c r="AB170" s="275">
        <v>65600</v>
      </c>
      <c r="AC170" s="431">
        <v>6.4</v>
      </c>
      <c r="AD170" s="275">
        <v>2600</v>
      </c>
      <c r="AE170" s="275">
        <v>66000</v>
      </c>
      <c r="AF170" s="431">
        <v>3.9</v>
      </c>
      <c r="AG170" s="275">
        <v>3600</v>
      </c>
      <c r="AH170" s="275">
        <v>66800</v>
      </c>
      <c r="AI170" s="431">
        <v>5.4</v>
      </c>
      <c r="AJ170" s="275">
        <v>3700</v>
      </c>
      <c r="AK170" s="275">
        <v>65500</v>
      </c>
      <c r="AL170" s="431">
        <v>5.6</v>
      </c>
      <c r="AM170" s="275">
        <v>3000</v>
      </c>
      <c r="AN170" s="275">
        <v>66000</v>
      </c>
      <c r="AO170" s="431">
        <v>4.5999999999999996</v>
      </c>
      <c r="AP170" s="147">
        <v>2600</v>
      </c>
      <c r="AQ170" s="147">
        <v>53100</v>
      </c>
      <c r="AR170" s="250">
        <v>4.9000000000000004</v>
      </c>
      <c r="AS170" s="147">
        <v>3400</v>
      </c>
      <c r="AT170" s="147">
        <v>52100</v>
      </c>
      <c r="AU170" s="250">
        <v>6.4</v>
      </c>
      <c r="AV170" s="727"/>
    </row>
    <row r="171" spans="2:48" s="430" customFormat="1" ht="12.75" x14ac:dyDescent="0.2">
      <c r="B171" s="203" t="s">
        <v>48</v>
      </c>
      <c r="C171" s="275">
        <v>7800</v>
      </c>
      <c r="D171" s="275">
        <v>187800</v>
      </c>
      <c r="E171" s="431">
        <v>4.2</v>
      </c>
      <c r="F171" s="275">
        <v>8200</v>
      </c>
      <c r="G171" s="275">
        <v>194500</v>
      </c>
      <c r="H171" s="431">
        <v>4.2</v>
      </c>
      <c r="I171" s="275">
        <v>6200</v>
      </c>
      <c r="J171" s="275">
        <v>199200</v>
      </c>
      <c r="K171" s="431">
        <v>3.1</v>
      </c>
      <c r="L171" s="275">
        <v>5200</v>
      </c>
      <c r="M171" s="275">
        <v>204500</v>
      </c>
      <c r="N171" s="431">
        <v>2.5</v>
      </c>
      <c r="O171" s="275">
        <v>2900</v>
      </c>
      <c r="P171" s="275">
        <v>208700</v>
      </c>
      <c r="Q171" s="431">
        <v>1.4</v>
      </c>
      <c r="R171" s="275">
        <v>4600</v>
      </c>
      <c r="S171" s="275">
        <v>214100</v>
      </c>
      <c r="T171" s="431">
        <v>2.2000000000000002</v>
      </c>
      <c r="U171" s="275">
        <v>5600</v>
      </c>
      <c r="V171" s="275">
        <v>218800</v>
      </c>
      <c r="W171" s="431">
        <v>2.6</v>
      </c>
      <c r="X171" s="275">
        <v>5300</v>
      </c>
      <c r="Y171" s="275">
        <v>220000</v>
      </c>
      <c r="Z171" s="431">
        <v>2.4</v>
      </c>
      <c r="AA171" s="275">
        <v>4100</v>
      </c>
      <c r="AB171" s="275">
        <v>221000</v>
      </c>
      <c r="AC171" s="431">
        <v>1.9</v>
      </c>
      <c r="AD171" s="275">
        <v>2900</v>
      </c>
      <c r="AE171" s="275">
        <v>221700</v>
      </c>
      <c r="AF171" s="431">
        <v>1.3</v>
      </c>
      <c r="AG171" s="275">
        <v>4900</v>
      </c>
      <c r="AH171" s="275">
        <v>224000</v>
      </c>
      <c r="AI171" s="431">
        <v>2.2000000000000002</v>
      </c>
      <c r="AJ171" s="275">
        <v>6000</v>
      </c>
      <c r="AK171" s="275">
        <v>228700</v>
      </c>
      <c r="AL171" s="431">
        <v>2.6</v>
      </c>
      <c r="AM171" s="275">
        <v>4000</v>
      </c>
      <c r="AN171" s="275">
        <v>228200</v>
      </c>
      <c r="AO171" s="431">
        <v>1.7</v>
      </c>
      <c r="AP171" s="147">
        <v>2100</v>
      </c>
      <c r="AQ171" s="147">
        <v>58000</v>
      </c>
      <c r="AR171" s="250">
        <v>3.6</v>
      </c>
      <c r="AS171" s="147">
        <v>1500</v>
      </c>
      <c r="AT171" s="147">
        <v>57800</v>
      </c>
      <c r="AU171" s="250">
        <v>2.6</v>
      </c>
      <c r="AV171" s="727"/>
    </row>
    <row r="172" spans="2:48" s="430" customFormat="1" ht="12.75" x14ac:dyDescent="0.2">
      <c r="B172" s="203" t="s">
        <v>58</v>
      </c>
      <c r="C172" s="275">
        <v>3600</v>
      </c>
      <c r="D172" s="275">
        <v>56900</v>
      </c>
      <c r="E172" s="431">
        <v>6.4</v>
      </c>
      <c r="F172" s="275">
        <v>2800</v>
      </c>
      <c r="G172" s="275">
        <v>57900</v>
      </c>
      <c r="H172" s="431">
        <v>4.8</v>
      </c>
      <c r="I172" s="275">
        <v>3000</v>
      </c>
      <c r="J172" s="275">
        <v>58800</v>
      </c>
      <c r="K172" s="431">
        <v>5.0999999999999996</v>
      </c>
      <c r="L172" s="275">
        <v>2100</v>
      </c>
      <c r="M172" s="275">
        <v>59500</v>
      </c>
      <c r="N172" s="431">
        <v>3.6</v>
      </c>
      <c r="O172" s="275">
        <v>2200</v>
      </c>
      <c r="P172" s="275">
        <v>61400</v>
      </c>
      <c r="Q172" s="431">
        <v>3.5</v>
      </c>
      <c r="R172" s="275">
        <v>2100</v>
      </c>
      <c r="S172" s="275">
        <v>62300</v>
      </c>
      <c r="T172" s="431">
        <v>3.4</v>
      </c>
      <c r="U172" s="275">
        <v>1600</v>
      </c>
      <c r="V172" s="275">
        <v>62900</v>
      </c>
      <c r="W172" s="431">
        <v>2.6</v>
      </c>
      <c r="X172" s="275" t="s">
        <v>118</v>
      </c>
      <c r="Y172" s="275">
        <v>62000</v>
      </c>
      <c r="Z172" s="275" t="s">
        <v>118</v>
      </c>
      <c r="AA172" s="275">
        <v>2700</v>
      </c>
      <c r="AB172" s="275">
        <v>64900</v>
      </c>
      <c r="AC172" s="431">
        <v>4.2</v>
      </c>
      <c r="AD172" s="275">
        <v>3300</v>
      </c>
      <c r="AE172" s="275">
        <v>63400</v>
      </c>
      <c r="AF172" s="431">
        <v>5.2</v>
      </c>
      <c r="AG172" s="275">
        <v>1400</v>
      </c>
      <c r="AH172" s="275">
        <v>64200</v>
      </c>
      <c r="AI172" s="431">
        <v>2.2000000000000002</v>
      </c>
      <c r="AJ172" s="275">
        <v>1300</v>
      </c>
      <c r="AK172" s="275">
        <v>66300</v>
      </c>
      <c r="AL172" s="431">
        <v>1.9</v>
      </c>
      <c r="AM172" s="275">
        <v>1800</v>
      </c>
      <c r="AN172" s="275">
        <v>65300</v>
      </c>
      <c r="AO172" s="431">
        <v>2.7</v>
      </c>
      <c r="AP172" s="147">
        <v>2100</v>
      </c>
      <c r="AQ172" s="147">
        <v>66800</v>
      </c>
      <c r="AR172" s="250">
        <v>3.1</v>
      </c>
      <c r="AS172" s="147">
        <v>1600</v>
      </c>
      <c r="AT172" s="147">
        <v>66300</v>
      </c>
      <c r="AU172" s="250">
        <v>2.5</v>
      </c>
      <c r="AV172" s="727"/>
    </row>
    <row r="173" spans="2:48" s="430" customFormat="1" ht="12.75" x14ac:dyDescent="0.2">
      <c r="B173" s="203" t="s">
        <v>43</v>
      </c>
      <c r="C173" s="275">
        <v>4300</v>
      </c>
      <c r="D173" s="275">
        <v>61500</v>
      </c>
      <c r="E173" s="431">
        <v>7.1</v>
      </c>
      <c r="F173" s="275">
        <v>4900</v>
      </c>
      <c r="G173" s="275">
        <v>61700</v>
      </c>
      <c r="H173" s="431">
        <v>8</v>
      </c>
      <c r="I173" s="275">
        <v>3800</v>
      </c>
      <c r="J173" s="275">
        <v>62300</v>
      </c>
      <c r="K173" s="431">
        <v>6.2</v>
      </c>
      <c r="L173" s="275">
        <v>1700</v>
      </c>
      <c r="M173" s="275">
        <v>63500</v>
      </c>
      <c r="N173" s="431">
        <v>2.7</v>
      </c>
      <c r="O173" s="275">
        <v>1300</v>
      </c>
      <c r="P173" s="275">
        <v>66900</v>
      </c>
      <c r="Q173" s="431">
        <v>1.9</v>
      </c>
      <c r="R173" s="275">
        <v>1800</v>
      </c>
      <c r="S173" s="275">
        <v>67000</v>
      </c>
      <c r="T173" s="431">
        <v>2.6</v>
      </c>
      <c r="U173" s="275">
        <v>2400</v>
      </c>
      <c r="V173" s="275">
        <v>68000</v>
      </c>
      <c r="W173" s="431">
        <v>3.6</v>
      </c>
      <c r="X173" s="275">
        <v>3100</v>
      </c>
      <c r="Y173" s="275">
        <v>66500</v>
      </c>
      <c r="Z173" s="431">
        <v>4.5999999999999996</v>
      </c>
      <c r="AA173" s="275">
        <v>2200</v>
      </c>
      <c r="AB173" s="275">
        <v>65900</v>
      </c>
      <c r="AC173" s="431">
        <v>3.3</v>
      </c>
      <c r="AD173" s="275">
        <v>3100</v>
      </c>
      <c r="AE173" s="275">
        <v>66500</v>
      </c>
      <c r="AF173" s="431">
        <v>4.5999999999999996</v>
      </c>
      <c r="AG173" s="275">
        <v>3300</v>
      </c>
      <c r="AH173" s="275">
        <v>65100</v>
      </c>
      <c r="AI173" s="431">
        <v>5.0999999999999996</v>
      </c>
      <c r="AJ173" s="275" t="s">
        <v>118</v>
      </c>
      <c r="AK173" s="275">
        <v>65200</v>
      </c>
      <c r="AL173" s="275" t="s">
        <v>118</v>
      </c>
      <c r="AM173" s="275">
        <v>2300</v>
      </c>
      <c r="AN173" s="275">
        <v>66300</v>
      </c>
      <c r="AO173" s="431">
        <v>3.4</v>
      </c>
      <c r="AP173" s="147">
        <v>5000</v>
      </c>
      <c r="AQ173" s="147">
        <v>234500</v>
      </c>
      <c r="AR173" s="250">
        <v>2.1</v>
      </c>
      <c r="AS173" s="147">
        <v>2000</v>
      </c>
      <c r="AT173" s="147">
        <v>233700</v>
      </c>
      <c r="AU173" s="250">
        <v>0.9</v>
      </c>
      <c r="AV173" s="727"/>
    </row>
    <row r="174" spans="2:48" s="430" customFormat="1" ht="12.75" x14ac:dyDescent="0.2">
      <c r="B174" s="203" t="s">
        <v>53</v>
      </c>
      <c r="C174" s="275">
        <v>1600</v>
      </c>
      <c r="D174" s="275">
        <v>29700</v>
      </c>
      <c r="E174" s="431">
        <v>5.5</v>
      </c>
      <c r="F174" s="275">
        <v>3300</v>
      </c>
      <c r="G174" s="275">
        <v>31000</v>
      </c>
      <c r="H174" s="431">
        <v>10.6</v>
      </c>
      <c r="I174" s="275">
        <v>4200</v>
      </c>
      <c r="J174" s="275">
        <v>29600</v>
      </c>
      <c r="K174" s="431">
        <v>14</v>
      </c>
      <c r="L174" s="275">
        <v>2600</v>
      </c>
      <c r="M174" s="275">
        <v>30700</v>
      </c>
      <c r="N174" s="431">
        <v>8.4</v>
      </c>
      <c r="O174" s="275">
        <v>1700</v>
      </c>
      <c r="P174" s="275">
        <v>31700</v>
      </c>
      <c r="Q174" s="431">
        <v>5.5</v>
      </c>
      <c r="R174" s="275">
        <v>1100</v>
      </c>
      <c r="S174" s="275">
        <v>30400</v>
      </c>
      <c r="T174" s="431">
        <v>3.5</v>
      </c>
      <c r="U174" s="275" t="s">
        <v>118</v>
      </c>
      <c r="V174" s="275">
        <v>32300</v>
      </c>
      <c r="W174" s="275" t="s">
        <v>118</v>
      </c>
      <c r="X174" s="275">
        <v>900</v>
      </c>
      <c r="Y174" s="275">
        <v>32700</v>
      </c>
      <c r="Z174" s="431">
        <v>2.6</v>
      </c>
      <c r="AA174" s="275">
        <v>2000</v>
      </c>
      <c r="AB174" s="275">
        <v>31800</v>
      </c>
      <c r="AC174" s="431">
        <v>6.2</v>
      </c>
      <c r="AD174" s="275">
        <v>2600</v>
      </c>
      <c r="AE174" s="275">
        <v>31600</v>
      </c>
      <c r="AF174" s="431">
        <v>8.1</v>
      </c>
      <c r="AG174" s="275">
        <v>800</v>
      </c>
      <c r="AH174" s="275">
        <v>30600</v>
      </c>
      <c r="AI174" s="431">
        <v>2.7</v>
      </c>
      <c r="AJ174" s="275">
        <v>2000</v>
      </c>
      <c r="AK174" s="275">
        <v>31000</v>
      </c>
      <c r="AL174" s="431">
        <v>6.5</v>
      </c>
      <c r="AM174" s="275">
        <v>1700</v>
      </c>
      <c r="AN174" s="275">
        <v>31200</v>
      </c>
      <c r="AO174" s="431">
        <v>5.3</v>
      </c>
      <c r="AP174" s="147">
        <v>1900</v>
      </c>
      <c r="AQ174" s="147">
        <v>64300</v>
      </c>
      <c r="AR174" s="250">
        <v>2.9</v>
      </c>
      <c r="AS174" s="147" t="s">
        <v>118</v>
      </c>
      <c r="AT174" s="147">
        <v>64000</v>
      </c>
      <c r="AU174" s="147" t="s">
        <v>118</v>
      </c>
      <c r="AV174" s="727"/>
    </row>
    <row r="175" spans="2:48" s="430" customFormat="1" ht="12.75" x14ac:dyDescent="0.2">
      <c r="B175" s="203" t="s">
        <v>44</v>
      </c>
      <c r="C175" s="275">
        <v>5100</v>
      </c>
      <c r="D175" s="275">
        <v>65600</v>
      </c>
      <c r="E175" s="431">
        <v>7.7</v>
      </c>
      <c r="F175" s="275">
        <v>3900</v>
      </c>
      <c r="G175" s="275">
        <v>67000</v>
      </c>
      <c r="H175" s="431">
        <v>5.9</v>
      </c>
      <c r="I175" s="275">
        <v>5400</v>
      </c>
      <c r="J175" s="275">
        <v>67200</v>
      </c>
      <c r="K175" s="431">
        <v>8</v>
      </c>
      <c r="L175" s="275">
        <v>5500</v>
      </c>
      <c r="M175" s="275">
        <v>67800</v>
      </c>
      <c r="N175" s="431">
        <v>8</v>
      </c>
      <c r="O175" s="275">
        <v>3500</v>
      </c>
      <c r="P175" s="275">
        <v>70600</v>
      </c>
      <c r="Q175" s="431">
        <v>4.9000000000000004</v>
      </c>
      <c r="R175" s="275">
        <v>2500</v>
      </c>
      <c r="S175" s="275">
        <v>71800</v>
      </c>
      <c r="T175" s="431">
        <v>3.5</v>
      </c>
      <c r="U175" s="275">
        <v>4100</v>
      </c>
      <c r="V175" s="275">
        <v>69900</v>
      </c>
      <c r="W175" s="431">
        <v>5.9</v>
      </c>
      <c r="X175" s="275">
        <v>1700</v>
      </c>
      <c r="Y175" s="275">
        <v>70700</v>
      </c>
      <c r="Z175" s="431">
        <v>2.5</v>
      </c>
      <c r="AA175" s="275">
        <v>1900</v>
      </c>
      <c r="AB175" s="275">
        <v>71500</v>
      </c>
      <c r="AC175" s="431">
        <v>2.6</v>
      </c>
      <c r="AD175" s="275">
        <v>2000</v>
      </c>
      <c r="AE175" s="275">
        <v>70300</v>
      </c>
      <c r="AF175" s="431">
        <v>2.8</v>
      </c>
      <c r="AG175" s="275">
        <v>4100</v>
      </c>
      <c r="AH175" s="275">
        <v>71300</v>
      </c>
      <c r="AI175" s="431">
        <v>5.8</v>
      </c>
      <c r="AJ175" s="275">
        <v>1800</v>
      </c>
      <c r="AK175" s="275">
        <v>71900</v>
      </c>
      <c r="AL175" s="431">
        <v>2.5</v>
      </c>
      <c r="AM175" s="275">
        <v>1400</v>
      </c>
      <c r="AN175" s="275">
        <v>71900</v>
      </c>
      <c r="AO175" s="431">
        <v>2</v>
      </c>
      <c r="AP175" s="147">
        <v>2400</v>
      </c>
      <c r="AQ175" s="147">
        <v>67100</v>
      </c>
      <c r="AR175" s="250">
        <v>3.6</v>
      </c>
      <c r="AS175" s="147">
        <v>3100</v>
      </c>
      <c r="AT175" s="147">
        <v>67200</v>
      </c>
      <c r="AU175" s="250">
        <v>4.5999999999999996</v>
      </c>
      <c r="AV175" s="727"/>
    </row>
    <row r="176" spans="2:48" s="430" customFormat="1" ht="12.75" x14ac:dyDescent="0.2">
      <c r="B176" s="203" t="s">
        <v>34</v>
      </c>
      <c r="C176" s="275">
        <v>6900</v>
      </c>
      <c r="D176" s="275">
        <v>59400</v>
      </c>
      <c r="E176" s="431">
        <v>11.6</v>
      </c>
      <c r="F176" s="275">
        <v>4900</v>
      </c>
      <c r="G176" s="275">
        <v>59000</v>
      </c>
      <c r="H176" s="431">
        <v>8.4</v>
      </c>
      <c r="I176" s="275">
        <v>4900</v>
      </c>
      <c r="J176" s="275">
        <v>59200</v>
      </c>
      <c r="K176" s="431">
        <v>8.1999999999999993</v>
      </c>
      <c r="L176" s="275">
        <v>4300</v>
      </c>
      <c r="M176" s="275">
        <v>59300</v>
      </c>
      <c r="N176" s="431">
        <v>7.3</v>
      </c>
      <c r="O176" s="275">
        <v>7700</v>
      </c>
      <c r="P176" s="275">
        <v>62900</v>
      </c>
      <c r="Q176" s="431">
        <v>12.2</v>
      </c>
      <c r="R176" s="275">
        <v>6100</v>
      </c>
      <c r="S176" s="275">
        <v>64200</v>
      </c>
      <c r="T176" s="431">
        <v>9.5</v>
      </c>
      <c r="U176" s="275">
        <v>2900</v>
      </c>
      <c r="V176" s="275">
        <v>62800</v>
      </c>
      <c r="W176" s="431">
        <v>4.7</v>
      </c>
      <c r="X176" s="275">
        <v>1300</v>
      </c>
      <c r="Y176" s="275">
        <v>59900</v>
      </c>
      <c r="Z176" s="431">
        <v>2.2000000000000002</v>
      </c>
      <c r="AA176" s="275">
        <v>1600</v>
      </c>
      <c r="AB176" s="275">
        <v>59900</v>
      </c>
      <c r="AC176" s="431">
        <v>2.7</v>
      </c>
      <c r="AD176" s="275">
        <v>2500</v>
      </c>
      <c r="AE176" s="275">
        <v>59100</v>
      </c>
      <c r="AF176" s="431">
        <v>4.2</v>
      </c>
      <c r="AG176" s="275">
        <v>2900</v>
      </c>
      <c r="AH176" s="275">
        <v>61100</v>
      </c>
      <c r="AI176" s="431">
        <v>4.8</v>
      </c>
      <c r="AJ176" s="275">
        <v>5700</v>
      </c>
      <c r="AK176" s="275">
        <v>60900</v>
      </c>
      <c r="AL176" s="431">
        <v>9.3000000000000007</v>
      </c>
      <c r="AM176" s="275">
        <v>4300</v>
      </c>
      <c r="AN176" s="275">
        <v>58300</v>
      </c>
      <c r="AO176" s="431">
        <v>7.4</v>
      </c>
      <c r="AP176" s="147">
        <v>1200</v>
      </c>
      <c r="AQ176" s="147">
        <v>29800</v>
      </c>
      <c r="AR176" s="250">
        <v>4.0999999999999996</v>
      </c>
      <c r="AS176" s="147">
        <v>1000</v>
      </c>
      <c r="AT176" s="147">
        <v>29700</v>
      </c>
      <c r="AU176" s="250">
        <v>3.5</v>
      </c>
      <c r="AV176" s="727"/>
    </row>
    <row r="177" spans="2:48" s="430" customFormat="1" ht="12.75" x14ac:dyDescent="0.2">
      <c r="B177" s="203" t="s">
        <v>59</v>
      </c>
      <c r="C177" s="275">
        <v>4100</v>
      </c>
      <c r="D177" s="275">
        <v>58300</v>
      </c>
      <c r="E177" s="431">
        <v>7.1</v>
      </c>
      <c r="F177" s="275">
        <v>5200</v>
      </c>
      <c r="G177" s="275">
        <v>58700</v>
      </c>
      <c r="H177" s="431">
        <v>8.8000000000000007</v>
      </c>
      <c r="I177" s="275">
        <v>3800</v>
      </c>
      <c r="J177" s="275">
        <v>59900</v>
      </c>
      <c r="K177" s="431">
        <v>6.3</v>
      </c>
      <c r="L177" s="275">
        <v>2700</v>
      </c>
      <c r="M177" s="275">
        <v>60600</v>
      </c>
      <c r="N177" s="431">
        <v>4.5</v>
      </c>
      <c r="O177" s="275">
        <v>4600</v>
      </c>
      <c r="P177" s="275">
        <v>63800</v>
      </c>
      <c r="Q177" s="431">
        <v>7.3</v>
      </c>
      <c r="R177" s="275">
        <v>4400</v>
      </c>
      <c r="S177" s="275">
        <v>63400</v>
      </c>
      <c r="T177" s="431">
        <v>7</v>
      </c>
      <c r="U177" s="275">
        <v>1500</v>
      </c>
      <c r="V177" s="275">
        <v>64900</v>
      </c>
      <c r="W177" s="431">
        <v>2.2999999999999998</v>
      </c>
      <c r="X177" s="275">
        <v>3600</v>
      </c>
      <c r="Y177" s="275">
        <v>65600</v>
      </c>
      <c r="Z177" s="431">
        <v>5.5</v>
      </c>
      <c r="AA177" s="275">
        <v>1600</v>
      </c>
      <c r="AB177" s="275">
        <v>65400</v>
      </c>
      <c r="AC177" s="431">
        <v>2.4</v>
      </c>
      <c r="AD177" s="275">
        <v>2200</v>
      </c>
      <c r="AE177" s="275">
        <v>65700</v>
      </c>
      <c r="AF177" s="431">
        <v>3.4</v>
      </c>
      <c r="AG177" s="275">
        <v>2900</v>
      </c>
      <c r="AH177" s="275">
        <v>66100</v>
      </c>
      <c r="AI177" s="431">
        <v>4.4000000000000004</v>
      </c>
      <c r="AJ177" s="275">
        <v>3900</v>
      </c>
      <c r="AK177" s="275">
        <v>67500</v>
      </c>
      <c r="AL177" s="431">
        <v>5.8</v>
      </c>
      <c r="AM177" s="275">
        <v>3600</v>
      </c>
      <c r="AN177" s="275">
        <v>65700</v>
      </c>
      <c r="AO177" s="431">
        <v>5.4</v>
      </c>
      <c r="AP177" s="147">
        <v>2600</v>
      </c>
      <c r="AQ177" s="147">
        <v>70100</v>
      </c>
      <c r="AR177" s="250">
        <v>3.8</v>
      </c>
      <c r="AS177" s="147">
        <v>4000</v>
      </c>
      <c r="AT177" s="147">
        <v>70600</v>
      </c>
      <c r="AU177" s="250">
        <v>5.7</v>
      </c>
      <c r="AV177" s="727"/>
    </row>
    <row r="178" spans="2:48" s="430" customFormat="1" ht="12.75" x14ac:dyDescent="0.2">
      <c r="B178" s="203" t="s">
        <v>54</v>
      </c>
      <c r="C178" s="275">
        <v>3300</v>
      </c>
      <c r="D178" s="275">
        <v>54900</v>
      </c>
      <c r="E178" s="431">
        <v>6</v>
      </c>
      <c r="F178" s="275">
        <v>4300</v>
      </c>
      <c r="G178" s="275">
        <v>55700</v>
      </c>
      <c r="H178" s="431">
        <v>7.8</v>
      </c>
      <c r="I178" s="275">
        <v>4200</v>
      </c>
      <c r="J178" s="275">
        <v>56200</v>
      </c>
      <c r="K178" s="431">
        <v>7.4</v>
      </c>
      <c r="L178" s="275">
        <v>4600</v>
      </c>
      <c r="M178" s="275">
        <v>56400</v>
      </c>
      <c r="N178" s="431">
        <v>8.1</v>
      </c>
      <c r="O178" s="275">
        <v>2100</v>
      </c>
      <c r="P178" s="275">
        <v>60700</v>
      </c>
      <c r="Q178" s="431">
        <v>3.5</v>
      </c>
      <c r="R178" s="275">
        <v>3300</v>
      </c>
      <c r="S178" s="275">
        <v>59600</v>
      </c>
      <c r="T178" s="431">
        <v>5.5</v>
      </c>
      <c r="U178" s="275">
        <v>3200</v>
      </c>
      <c r="V178" s="275">
        <v>58700</v>
      </c>
      <c r="W178" s="431">
        <v>5.5</v>
      </c>
      <c r="X178" s="275">
        <v>2700</v>
      </c>
      <c r="Y178" s="275">
        <v>57200</v>
      </c>
      <c r="Z178" s="431">
        <v>4.8</v>
      </c>
      <c r="AA178" s="275">
        <v>4500</v>
      </c>
      <c r="AB178" s="275">
        <v>59600</v>
      </c>
      <c r="AC178" s="431">
        <v>7.6</v>
      </c>
      <c r="AD178" s="275">
        <v>1900</v>
      </c>
      <c r="AE178" s="275">
        <v>58100</v>
      </c>
      <c r="AF178" s="431">
        <v>3.3</v>
      </c>
      <c r="AG178" s="275">
        <v>1100</v>
      </c>
      <c r="AH178" s="275">
        <v>59200</v>
      </c>
      <c r="AI178" s="431">
        <v>1.8</v>
      </c>
      <c r="AJ178" s="275">
        <v>2100</v>
      </c>
      <c r="AK178" s="275">
        <v>60300</v>
      </c>
      <c r="AL178" s="431">
        <v>3.5</v>
      </c>
      <c r="AM178" s="275">
        <v>1000</v>
      </c>
      <c r="AN178" s="275">
        <v>58500</v>
      </c>
      <c r="AO178" s="431">
        <v>1.7</v>
      </c>
      <c r="AP178" s="147">
        <v>1800</v>
      </c>
      <c r="AQ178" s="147">
        <v>57900</v>
      </c>
      <c r="AR178" s="250">
        <v>3.2</v>
      </c>
      <c r="AS178" s="147">
        <v>1700</v>
      </c>
      <c r="AT178" s="147">
        <v>58000</v>
      </c>
      <c r="AU178" s="250">
        <v>2.9</v>
      </c>
      <c r="AV178" s="727"/>
    </row>
    <row r="179" spans="2:48" s="430" customFormat="1" ht="12.75" x14ac:dyDescent="0.2">
      <c r="B179" s="203" t="s">
        <v>40</v>
      </c>
      <c r="C179" s="275">
        <v>9000</v>
      </c>
      <c r="D179" s="275">
        <v>185600</v>
      </c>
      <c r="E179" s="431">
        <v>4.9000000000000004</v>
      </c>
      <c r="F179" s="275">
        <v>8200</v>
      </c>
      <c r="G179" s="275">
        <v>190800</v>
      </c>
      <c r="H179" s="431">
        <v>4.3</v>
      </c>
      <c r="I179" s="275">
        <v>7600</v>
      </c>
      <c r="J179" s="275">
        <v>192100</v>
      </c>
      <c r="K179" s="431">
        <v>4</v>
      </c>
      <c r="L179" s="275">
        <v>4900</v>
      </c>
      <c r="M179" s="275">
        <v>195000</v>
      </c>
      <c r="N179" s="431">
        <v>2.5</v>
      </c>
      <c r="O179" s="275">
        <v>7800</v>
      </c>
      <c r="P179" s="275">
        <v>199600</v>
      </c>
      <c r="Q179" s="431">
        <v>3.9</v>
      </c>
      <c r="R179" s="275">
        <v>6100</v>
      </c>
      <c r="S179" s="275">
        <v>203400</v>
      </c>
      <c r="T179" s="431">
        <v>3</v>
      </c>
      <c r="U179" s="275">
        <v>7300</v>
      </c>
      <c r="V179" s="275">
        <v>206800</v>
      </c>
      <c r="W179" s="431">
        <v>3.5</v>
      </c>
      <c r="X179" s="275">
        <v>5200</v>
      </c>
      <c r="Y179" s="275">
        <v>207700</v>
      </c>
      <c r="Z179" s="431">
        <v>2.5</v>
      </c>
      <c r="AA179" s="275">
        <v>5100</v>
      </c>
      <c r="AB179" s="275">
        <v>211500</v>
      </c>
      <c r="AC179" s="431">
        <v>2.4</v>
      </c>
      <c r="AD179" s="275">
        <v>5100</v>
      </c>
      <c r="AE179" s="275">
        <v>213900</v>
      </c>
      <c r="AF179" s="431">
        <v>2.4</v>
      </c>
      <c r="AG179" s="275">
        <v>5500</v>
      </c>
      <c r="AH179" s="275">
        <v>214900</v>
      </c>
      <c r="AI179" s="431">
        <v>2.6</v>
      </c>
      <c r="AJ179" s="275">
        <v>5300</v>
      </c>
      <c r="AK179" s="275">
        <v>216400</v>
      </c>
      <c r="AL179" s="431">
        <v>2.4</v>
      </c>
      <c r="AM179" s="275">
        <v>6000</v>
      </c>
      <c r="AN179" s="275">
        <v>218300</v>
      </c>
      <c r="AO179" s="431">
        <v>2.8</v>
      </c>
      <c r="AP179" s="147">
        <v>2800</v>
      </c>
      <c r="AQ179" s="147">
        <v>66100</v>
      </c>
      <c r="AR179" s="250">
        <v>4.3</v>
      </c>
      <c r="AS179" s="147" t="s">
        <v>118</v>
      </c>
      <c r="AT179" s="147">
        <v>65900</v>
      </c>
      <c r="AU179" s="147" t="s">
        <v>118</v>
      </c>
      <c r="AV179" s="727"/>
    </row>
    <row r="180" spans="2:48" s="430" customFormat="1" ht="12.75" x14ac:dyDescent="0.2">
      <c r="B180" s="203" t="s">
        <v>55</v>
      </c>
      <c r="C180" s="275">
        <v>2800</v>
      </c>
      <c r="D180" s="275">
        <v>34700</v>
      </c>
      <c r="E180" s="431">
        <v>8.1</v>
      </c>
      <c r="F180" s="275">
        <v>1500</v>
      </c>
      <c r="G180" s="275">
        <v>34300</v>
      </c>
      <c r="H180" s="431">
        <v>4.3</v>
      </c>
      <c r="I180" s="275">
        <v>1800</v>
      </c>
      <c r="J180" s="275">
        <v>35100</v>
      </c>
      <c r="K180" s="431">
        <v>5.2</v>
      </c>
      <c r="L180" s="275" t="s">
        <v>118</v>
      </c>
      <c r="M180" s="275">
        <v>34700</v>
      </c>
      <c r="N180" s="275" t="s">
        <v>118</v>
      </c>
      <c r="O180" s="275" t="s">
        <v>118</v>
      </c>
      <c r="P180" s="275">
        <v>35400</v>
      </c>
      <c r="Q180" s="275" t="s">
        <v>118</v>
      </c>
      <c r="R180" s="275" t="s">
        <v>119</v>
      </c>
      <c r="S180" s="275">
        <v>34600</v>
      </c>
      <c r="T180" s="431">
        <v>2.4</v>
      </c>
      <c r="U180" s="275" t="s">
        <v>118</v>
      </c>
      <c r="V180" s="275">
        <v>34400</v>
      </c>
      <c r="W180" s="275" t="s">
        <v>118</v>
      </c>
      <c r="X180" s="275" t="s">
        <v>118</v>
      </c>
      <c r="Y180" s="275">
        <v>35600</v>
      </c>
      <c r="Z180" s="275" t="s">
        <v>118</v>
      </c>
      <c r="AA180" s="275" t="s">
        <v>118</v>
      </c>
      <c r="AB180" s="275">
        <v>34200</v>
      </c>
      <c r="AC180" s="275" t="s">
        <v>118</v>
      </c>
      <c r="AD180" s="275">
        <v>1400</v>
      </c>
      <c r="AE180" s="275">
        <v>34700</v>
      </c>
      <c r="AF180" s="431">
        <v>4</v>
      </c>
      <c r="AG180" s="275">
        <v>1400</v>
      </c>
      <c r="AH180" s="275">
        <v>33100</v>
      </c>
      <c r="AI180" s="431">
        <v>4.3</v>
      </c>
      <c r="AJ180" s="275" t="s">
        <v>118</v>
      </c>
      <c r="AK180" s="275">
        <v>33500</v>
      </c>
      <c r="AL180" s="275" t="s">
        <v>118</v>
      </c>
      <c r="AM180" s="275">
        <v>1300</v>
      </c>
      <c r="AN180" s="275">
        <v>32500</v>
      </c>
      <c r="AO180" s="431">
        <v>4</v>
      </c>
      <c r="AP180" s="147">
        <v>1500</v>
      </c>
      <c r="AQ180" s="147">
        <v>62000</v>
      </c>
      <c r="AR180" s="250">
        <v>2.4</v>
      </c>
      <c r="AS180" s="147">
        <v>2900</v>
      </c>
      <c r="AT180" s="147">
        <v>62600</v>
      </c>
      <c r="AU180" s="250">
        <v>4.5999999999999996</v>
      </c>
      <c r="AV180" s="727"/>
    </row>
    <row r="181" spans="2:48" s="430" customFormat="1" ht="12.75" x14ac:dyDescent="0.2">
      <c r="B181" s="203" t="s">
        <v>47</v>
      </c>
      <c r="C181" s="275">
        <v>2300</v>
      </c>
      <c r="D181" s="275">
        <v>67000</v>
      </c>
      <c r="E181" s="431">
        <v>3.4</v>
      </c>
      <c r="F181" s="275">
        <v>3200</v>
      </c>
      <c r="G181" s="275">
        <v>67600</v>
      </c>
      <c r="H181" s="431">
        <v>4.8</v>
      </c>
      <c r="I181" s="275">
        <v>3100</v>
      </c>
      <c r="J181" s="275">
        <v>66800</v>
      </c>
      <c r="K181" s="431">
        <v>4.5999999999999996</v>
      </c>
      <c r="L181" s="275">
        <v>1600</v>
      </c>
      <c r="M181" s="275">
        <v>67400</v>
      </c>
      <c r="N181" s="431">
        <v>2.4</v>
      </c>
      <c r="O181" s="275">
        <v>1300</v>
      </c>
      <c r="P181" s="275">
        <v>69600</v>
      </c>
      <c r="Q181" s="431">
        <v>1.9</v>
      </c>
      <c r="R181" s="275">
        <v>2100</v>
      </c>
      <c r="S181" s="275">
        <v>68600</v>
      </c>
      <c r="T181" s="431">
        <v>3</v>
      </c>
      <c r="U181" s="275">
        <v>2200</v>
      </c>
      <c r="V181" s="275">
        <v>70500</v>
      </c>
      <c r="W181" s="431">
        <v>3.1</v>
      </c>
      <c r="X181" s="275">
        <v>2700</v>
      </c>
      <c r="Y181" s="275">
        <v>69600</v>
      </c>
      <c r="Z181" s="431">
        <v>3.9</v>
      </c>
      <c r="AA181" s="275">
        <v>4000</v>
      </c>
      <c r="AB181" s="275">
        <v>68800</v>
      </c>
      <c r="AC181" s="431">
        <v>5.8</v>
      </c>
      <c r="AD181" s="275">
        <v>2500</v>
      </c>
      <c r="AE181" s="275">
        <v>68400</v>
      </c>
      <c r="AF181" s="431">
        <v>3.7</v>
      </c>
      <c r="AG181" s="275">
        <v>2700</v>
      </c>
      <c r="AH181" s="275">
        <v>68000</v>
      </c>
      <c r="AI181" s="431">
        <v>4</v>
      </c>
      <c r="AJ181" s="275">
        <v>2800</v>
      </c>
      <c r="AK181" s="275">
        <v>69400</v>
      </c>
      <c r="AL181" s="431">
        <v>4.0999999999999996</v>
      </c>
      <c r="AM181" s="275">
        <v>3200</v>
      </c>
      <c r="AN181" s="275">
        <v>70100</v>
      </c>
      <c r="AO181" s="431">
        <v>4.5999999999999996</v>
      </c>
      <c r="AP181" s="147">
        <v>6300</v>
      </c>
      <c r="AQ181" s="147">
        <v>224900</v>
      </c>
      <c r="AR181" s="250">
        <v>2.8</v>
      </c>
      <c r="AS181" s="147">
        <v>6100</v>
      </c>
      <c r="AT181" s="147">
        <v>224600</v>
      </c>
      <c r="AU181" s="250">
        <v>2.7</v>
      </c>
      <c r="AV181" s="727"/>
    </row>
    <row r="182" spans="2:48" s="430" customFormat="1" ht="12.75" x14ac:dyDescent="0.2">
      <c r="B182" s="203" t="s">
        <v>36</v>
      </c>
      <c r="C182" s="275">
        <v>3800</v>
      </c>
      <c r="D182" s="275">
        <v>54900</v>
      </c>
      <c r="E182" s="431">
        <v>6.8</v>
      </c>
      <c r="F182" s="275">
        <v>5100</v>
      </c>
      <c r="G182" s="275">
        <v>55900</v>
      </c>
      <c r="H182" s="431">
        <v>9</v>
      </c>
      <c r="I182" s="275">
        <v>5200</v>
      </c>
      <c r="J182" s="275">
        <v>57000</v>
      </c>
      <c r="K182" s="431">
        <v>9.1</v>
      </c>
      <c r="L182" s="275">
        <v>3900</v>
      </c>
      <c r="M182" s="275">
        <v>56700</v>
      </c>
      <c r="N182" s="431">
        <v>6.9</v>
      </c>
      <c r="O182" s="275">
        <v>2600</v>
      </c>
      <c r="P182" s="275">
        <v>58300</v>
      </c>
      <c r="Q182" s="431">
        <v>4.4000000000000004</v>
      </c>
      <c r="R182" s="275">
        <v>2600</v>
      </c>
      <c r="S182" s="275">
        <v>59800</v>
      </c>
      <c r="T182" s="431">
        <v>4.4000000000000004</v>
      </c>
      <c r="U182" s="275">
        <v>5700</v>
      </c>
      <c r="V182" s="275">
        <v>62000</v>
      </c>
      <c r="W182" s="431">
        <v>9.1999999999999993</v>
      </c>
      <c r="X182" s="275">
        <v>4200</v>
      </c>
      <c r="Y182" s="275">
        <v>59500</v>
      </c>
      <c r="Z182" s="431">
        <v>7.1</v>
      </c>
      <c r="AA182" s="275">
        <v>2900</v>
      </c>
      <c r="AB182" s="275">
        <v>59900</v>
      </c>
      <c r="AC182" s="431">
        <v>4.8</v>
      </c>
      <c r="AD182" s="275">
        <v>1700</v>
      </c>
      <c r="AE182" s="275">
        <v>59200</v>
      </c>
      <c r="AF182" s="431">
        <v>2.9</v>
      </c>
      <c r="AG182" s="275">
        <v>1400</v>
      </c>
      <c r="AH182" s="275">
        <v>60100</v>
      </c>
      <c r="AI182" s="431">
        <v>2.2999999999999998</v>
      </c>
      <c r="AJ182" s="275">
        <v>3900</v>
      </c>
      <c r="AK182" s="275">
        <v>62200</v>
      </c>
      <c r="AL182" s="431">
        <v>6.2</v>
      </c>
      <c r="AM182" s="275">
        <v>3500</v>
      </c>
      <c r="AN182" s="275">
        <v>60600</v>
      </c>
      <c r="AO182" s="431">
        <v>5.7</v>
      </c>
      <c r="AP182" s="147" t="s">
        <v>118</v>
      </c>
      <c r="AQ182" s="147">
        <v>33300</v>
      </c>
      <c r="AR182" s="147" t="s">
        <v>118</v>
      </c>
      <c r="AS182" s="147" t="s">
        <v>118</v>
      </c>
      <c r="AT182" s="147">
        <v>32400</v>
      </c>
      <c r="AU182" s="147" t="s">
        <v>118</v>
      </c>
      <c r="AV182" s="727"/>
    </row>
    <row r="183" spans="2:48" s="430" customFormat="1" ht="12.75" x14ac:dyDescent="0.2">
      <c r="B183" s="203" t="s">
        <v>60</v>
      </c>
      <c r="C183" s="275">
        <v>1700</v>
      </c>
      <c r="D183" s="275">
        <v>46400</v>
      </c>
      <c r="E183" s="431">
        <v>3.7</v>
      </c>
      <c r="F183" s="275">
        <v>2700</v>
      </c>
      <c r="G183" s="275">
        <v>46400</v>
      </c>
      <c r="H183" s="431">
        <v>5.8</v>
      </c>
      <c r="I183" s="275">
        <v>1600</v>
      </c>
      <c r="J183" s="275">
        <v>48200</v>
      </c>
      <c r="K183" s="431">
        <v>3.3</v>
      </c>
      <c r="L183" s="275">
        <v>2400</v>
      </c>
      <c r="M183" s="275">
        <v>49300</v>
      </c>
      <c r="N183" s="431">
        <v>4.9000000000000004</v>
      </c>
      <c r="O183" s="275">
        <v>1900</v>
      </c>
      <c r="P183" s="275">
        <v>51900</v>
      </c>
      <c r="Q183" s="431">
        <v>3.7</v>
      </c>
      <c r="R183" s="275">
        <v>2000</v>
      </c>
      <c r="S183" s="275">
        <v>52600</v>
      </c>
      <c r="T183" s="431">
        <v>3.9</v>
      </c>
      <c r="U183" s="275">
        <v>1600</v>
      </c>
      <c r="V183" s="275">
        <v>52200</v>
      </c>
      <c r="W183" s="431">
        <v>3.1</v>
      </c>
      <c r="X183" s="275">
        <v>2700</v>
      </c>
      <c r="Y183" s="275">
        <v>52900</v>
      </c>
      <c r="Z183" s="431">
        <v>5.0999999999999996</v>
      </c>
      <c r="AA183" s="275">
        <v>2000</v>
      </c>
      <c r="AB183" s="275">
        <v>51400</v>
      </c>
      <c r="AC183" s="431">
        <v>3.9</v>
      </c>
      <c r="AD183" s="275">
        <v>1200</v>
      </c>
      <c r="AE183" s="275">
        <v>52000</v>
      </c>
      <c r="AF183" s="431">
        <v>2.2999999999999998</v>
      </c>
      <c r="AG183" s="275">
        <v>2300</v>
      </c>
      <c r="AH183" s="275">
        <v>53100</v>
      </c>
      <c r="AI183" s="431">
        <v>4.3</v>
      </c>
      <c r="AJ183" s="275">
        <v>1200</v>
      </c>
      <c r="AK183" s="275">
        <v>52700</v>
      </c>
      <c r="AL183" s="431">
        <v>2.2999999999999998</v>
      </c>
      <c r="AM183" s="275">
        <v>1600</v>
      </c>
      <c r="AN183" s="275">
        <v>53800</v>
      </c>
      <c r="AO183" s="431">
        <v>2.9</v>
      </c>
      <c r="AP183" s="147">
        <v>2900</v>
      </c>
      <c r="AQ183" s="147">
        <v>68800</v>
      </c>
      <c r="AR183" s="250">
        <v>4.2</v>
      </c>
      <c r="AS183" s="147">
        <v>2300</v>
      </c>
      <c r="AT183" s="147">
        <v>68300</v>
      </c>
      <c r="AU183" s="250">
        <v>3.3</v>
      </c>
      <c r="AV183" s="727"/>
    </row>
    <row r="184" spans="2:48" s="430" customFormat="1" ht="12.75" x14ac:dyDescent="0.2">
      <c r="B184" s="203" t="s">
        <v>61</v>
      </c>
      <c r="C184" s="275">
        <v>6000</v>
      </c>
      <c r="D184" s="275">
        <v>77700</v>
      </c>
      <c r="E184" s="431">
        <v>7.7</v>
      </c>
      <c r="F184" s="275">
        <v>6500</v>
      </c>
      <c r="G184" s="275">
        <v>77200</v>
      </c>
      <c r="H184" s="431">
        <v>8.4</v>
      </c>
      <c r="I184" s="275">
        <v>5600</v>
      </c>
      <c r="J184" s="275">
        <v>78700</v>
      </c>
      <c r="K184" s="431">
        <v>7.2</v>
      </c>
      <c r="L184" s="275">
        <v>5800</v>
      </c>
      <c r="M184" s="275">
        <v>79800</v>
      </c>
      <c r="N184" s="431">
        <v>7.2</v>
      </c>
      <c r="O184" s="275">
        <v>5700</v>
      </c>
      <c r="P184" s="275">
        <v>83100</v>
      </c>
      <c r="Q184" s="431">
        <v>6.8</v>
      </c>
      <c r="R184" s="275">
        <v>4300</v>
      </c>
      <c r="S184" s="275">
        <v>82000</v>
      </c>
      <c r="T184" s="431">
        <v>5.2</v>
      </c>
      <c r="U184" s="275">
        <v>4600</v>
      </c>
      <c r="V184" s="275">
        <v>83000</v>
      </c>
      <c r="W184" s="431">
        <v>5.5</v>
      </c>
      <c r="X184" s="275">
        <v>2700</v>
      </c>
      <c r="Y184" s="275">
        <v>82900</v>
      </c>
      <c r="Z184" s="431">
        <v>3.3</v>
      </c>
      <c r="AA184" s="275">
        <v>3000</v>
      </c>
      <c r="AB184" s="275">
        <v>82500</v>
      </c>
      <c r="AC184" s="431">
        <v>3.7</v>
      </c>
      <c r="AD184" s="275">
        <v>4400</v>
      </c>
      <c r="AE184" s="275">
        <v>84400</v>
      </c>
      <c r="AF184" s="431">
        <v>5.3</v>
      </c>
      <c r="AG184" s="275">
        <v>3500</v>
      </c>
      <c r="AH184" s="275">
        <v>84900</v>
      </c>
      <c r="AI184" s="431">
        <v>4.0999999999999996</v>
      </c>
      <c r="AJ184" s="275">
        <v>2900</v>
      </c>
      <c r="AK184" s="275">
        <v>82000</v>
      </c>
      <c r="AL184" s="431">
        <v>3.5</v>
      </c>
      <c r="AM184" s="275">
        <v>2000</v>
      </c>
      <c r="AN184" s="275">
        <v>83900</v>
      </c>
      <c r="AO184" s="431">
        <v>2.4</v>
      </c>
      <c r="AP184" s="147">
        <v>2800</v>
      </c>
      <c r="AQ184" s="147">
        <v>64300</v>
      </c>
      <c r="AR184" s="250">
        <v>4.3</v>
      </c>
      <c r="AS184" s="147">
        <v>3700</v>
      </c>
      <c r="AT184" s="147">
        <v>62200</v>
      </c>
      <c r="AU184" s="250">
        <v>5.9</v>
      </c>
      <c r="AV184" s="727"/>
    </row>
    <row r="185" spans="2:48" s="430" customFormat="1" ht="12.75" x14ac:dyDescent="0.2">
      <c r="B185" s="203" t="s">
        <v>62</v>
      </c>
      <c r="C185" s="275">
        <v>2300</v>
      </c>
      <c r="D185" s="275">
        <v>48600</v>
      </c>
      <c r="E185" s="431">
        <v>4.8</v>
      </c>
      <c r="F185" s="275">
        <v>5000</v>
      </c>
      <c r="G185" s="275">
        <v>50700</v>
      </c>
      <c r="H185" s="431">
        <v>9.8000000000000007</v>
      </c>
      <c r="I185" s="275">
        <v>4900</v>
      </c>
      <c r="J185" s="275">
        <v>50800</v>
      </c>
      <c r="K185" s="431">
        <v>9.6</v>
      </c>
      <c r="L185" s="275">
        <v>2500</v>
      </c>
      <c r="M185" s="275">
        <v>51600</v>
      </c>
      <c r="N185" s="431">
        <v>4.9000000000000004</v>
      </c>
      <c r="O185" s="275">
        <v>1900</v>
      </c>
      <c r="P185" s="275">
        <v>55000</v>
      </c>
      <c r="Q185" s="431">
        <v>3.5</v>
      </c>
      <c r="R185" s="275">
        <v>3300</v>
      </c>
      <c r="S185" s="275">
        <v>56200</v>
      </c>
      <c r="T185" s="431">
        <v>5.9</v>
      </c>
      <c r="U185" s="275">
        <v>1900</v>
      </c>
      <c r="V185" s="275">
        <v>55400</v>
      </c>
      <c r="W185" s="431">
        <v>3.4</v>
      </c>
      <c r="X185" s="275">
        <v>2700</v>
      </c>
      <c r="Y185" s="275">
        <v>54100</v>
      </c>
      <c r="Z185" s="431">
        <v>5</v>
      </c>
      <c r="AA185" s="275" t="s">
        <v>118</v>
      </c>
      <c r="AB185" s="275">
        <v>54000</v>
      </c>
      <c r="AC185" s="275" t="s">
        <v>118</v>
      </c>
      <c r="AD185" s="275">
        <v>2300</v>
      </c>
      <c r="AE185" s="275">
        <v>55000</v>
      </c>
      <c r="AF185" s="431">
        <v>4.0999999999999996</v>
      </c>
      <c r="AG185" s="275">
        <v>2000</v>
      </c>
      <c r="AH185" s="275">
        <v>54300</v>
      </c>
      <c r="AI185" s="431">
        <v>3.6</v>
      </c>
      <c r="AJ185" s="275">
        <v>2800</v>
      </c>
      <c r="AK185" s="275">
        <v>55200</v>
      </c>
      <c r="AL185" s="431">
        <v>5</v>
      </c>
      <c r="AM185" s="275">
        <v>1500</v>
      </c>
      <c r="AN185" s="275">
        <v>55800</v>
      </c>
      <c r="AO185" s="431">
        <v>2.7</v>
      </c>
      <c r="AP185" s="147" t="s">
        <v>118</v>
      </c>
      <c r="AQ185" s="147">
        <v>55000</v>
      </c>
      <c r="AR185" s="147" t="s">
        <v>118</v>
      </c>
      <c r="AS185" s="147">
        <v>1500</v>
      </c>
      <c r="AT185" s="147">
        <v>54000</v>
      </c>
      <c r="AU185" s="250">
        <v>2.7</v>
      </c>
      <c r="AV185" s="727"/>
    </row>
    <row r="186" spans="2:48" s="430" customFormat="1" ht="12.75" x14ac:dyDescent="0.2">
      <c r="B186" s="203" t="s">
        <v>63</v>
      </c>
      <c r="C186" s="275">
        <v>6000</v>
      </c>
      <c r="D186" s="275">
        <v>95100</v>
      </c>
      <c r="E186" s="431">
        <v>6.3</v>
      </c>
      <c r="F186" s="275">
        <v>5200</v>
      </c>
      <c r="G186" s="275">
        <v>95400</v>
      </c>
      <c r="H186" s="431">
        <v>5.5</v>
      </c>
      <c r="I186" s="275">
        <v>5600</v>
      </c>
      <c r="J186" s="275">
        <v>96300</v>
      </c>
      <c r="K186" s="431">
        <v>5.8</v>
      </c>
      <c r="L186" s="275">
        <v>5500</v>
      </c>
      <c r="M186" s="275">
        <v>96900</v>
      </c>
      <c r="N186" s="431">
        <v>5.7</v>
      </c>
      <c r="O186" s="275">
        <v>4900</v>
      </c>
      <c r="P186" s="275">
        <v>100900</v>
      </c>
      <c r="Q186" s="431">
        <v>4.8</v>
      </c>
      <c r="R186" s="275">
        <v>5100</v>
      </c>
      <c r="S186" s="275">
        <v>100700</v>
      </c>
      <c r="T186" s="431">
        <v>5</v>
      </c>
      <c r="U186" s="275">
        <v>5000</v>
      </c>
      <c r="V186" s="275">
        <v>100100</v>
      </c>
      <c r="W186" s="431">
        <v>5</v>
      </c>
      <c r="X186" s="275">
        <v>3300</v>
      </c>
      <c r="Y186" s="275">
        <v>99800</v>
      </c>
      <c r="Z186" s="431">
        <v>3.3</v>
      </c>
      <c r="AA186" s="275">
        <v>3500</v>
      </c>
      <c r="AB186" s="275">
        <v>98900</v>
      </c>
      <c r="AC186" s="431">
        <v>3.5</v>
      </c>
      <c r="AD186" s="275">
        <v>4400</v>
      </c>
      <c r="AE186" s="275">
        <v>99600</v>
      </c>
      <c r="AF186" s="431">
        <v>4.5</v>
      </c>
      <c r="AG186" s="275">
        <v>4300</v>
      </c>
      <c r="AH186" s="275">
        <v>98300</v>
      </c>
      <c r="AI186" s="431">
        <v>4.4000000000000004</v>
      </c>
      <c r="AJ186" s="275">
        <v>4400</v>
      </c>
      <c r="AK186" s="275">
        <v>98200</v>
      </c>
      <c r="AL186" s="431">
        <v>4.5</v>
      </c>
      <c r="AM186" s="275">
        <v>4600</v>
      </c>
      <c r="AN186" s="275">
        <v>98000</v>
      </c>
      <c r="AO186" s="431">
        <v>4.7</v>
      </c>
      <c r="AP186" s="147">
        <v>2000</v>
      </c>
      <c r="AQ186" s="147">
        <v>84400</v>
      </c>
      <c r="AR186" s="250">
        <v>2.2999999999999998</v>
      </c>
      <c r="AS186" s="147">
        <v>1300</v>
      </c>
      <c r="AT186" s="147">
        <v>85100</v>
      </c>
      <c r="AU186" s="250">
        <v>1.5</v>
      </c>
      <c r="AV186" s="727"/>
    </row>
    <row r="187" spans="2:48" s="430" customFormat="1" ht="12.75" x14ac:dyDescent="0.2">
      <c r="B187" s="203" t="s">
        <v>64</v>
      </c>
      <c r="C187" s="275">
        <v>5800</v>
      </c>
      <c r="D187" s="275">
        <v>96300</v>
      </c>
      <c r="E187" s="431">
        <v>6</v>
      </c>
      <c r="F187" s="275">
        <v>5900</v>
      </c>
      <c r="G187" s="275">
        <v>97400</v>
      </c>
      <c r="H187" s="431">
        <v>6</v>
      </c>
      <c r="I187" s="275">
        <v>5100</v>
      </c>
      <c r="J187" s="275">
        <v>98500</v>
      </c>
      <c r="K187" s="431">
        <v>5.0999999999999996</v>
      </c>
      <c r="L187" s="275">
        <v>4400</v>
      </c>
      <c r="M187" s="275">
        <v>100500</v>
      </c>
      <c r="N187" s="431">
        <v>4.4000000000000004</v>
      </c>
      <c r="O187" s="275">
        <v>6000</v>
      </c>
      <c r="P187" s="275">
        <v>103900</v>
      </c>
      <c r="Q187" s="431">
        <v>5.8</v>
      </c>
      <c r="R187" s="275">
        <v>5000</v>
      </c>
      <c r="S187" s="275">
        <v>104800</v>
      </c>
      <c r="T187" s="431">
        <v>4.7</v>
      </c>
      <c r="U187" s="275">
        <v>4700</v>
      </c>
      <c r="V187" s="275">
        <v>105800</v>
      </c>
      <c r="W187" s="431">
        <v>4.4000000000000004</v>
      </c>
      <c r="X187" s="275">
        <v>4600</v>
      </c>
      <c r="Y187" s="275">
        <v>104100</v>
      </c>
      <c r="Z187" s="431">
        <v>4.4000000000000004</v>
      </c>
      <c r="AA187" s="275">
        <v>5700</v>
      </c>
      <c r="AB187" s="275">
        <v>103900</v>
      </c>
      <c r="AC187" s="431">
        <v>5.5</v>
      </c>
      <c r="AD187" s="275">
        <v>5600</v>
      </c>
      <c r="AE187" s="275">
        <v>103900</v>
      </c>
      <c r="AF187" s="431">
        <v>5.3</v>
      </c>
      <c r="AG187" s="275">
        <v>5600</v>
      </c>
      <c r="AH187" s="275">
        <v>103700</v>
      </c>
      <c r="AI187" s="431">
        <v>5.4</v>
      </c>
      <c r="AJ187" s="275">
        <v>6500</v>
      </c>
      <c r="AK187" s="275">
        <v>103000</v>
      </c>
      <c r="AL187" s="431">
        <v>6.3</v>
      </c>
      <c r="AM187" s="275">
        <v>5100</v>
      </c>
      <c r="AN187" s="275">
        <v>103500</v>
      </c>
      <c r="AO187" s="431">
        <v>5</v>
      </c>
      <c r="AP187" s="147">
        <v>1500</v>
      </c>
      <c r="AQ187" s="147">
        <v>54500</v>
      </c>
      <c r="AR187" s="250">
        <v>2.7</v>
      </c>
      <c r="AS187" s="147" t="s">
        <v>118</v>
      </c>
      <c r="AT187" s="147">
        <v>55700</v>
      </c>
      <c r="AU187" s="147" t="s">
        <v>118</v>
      </c>
      <c r="AV187" s="727"/>
    </row>
    <row r="188" spans="2:48" s="438" customFormat="1" ht="12.75" x14ac:dyDescent="0.2">
      <c r="B188" s="204" t="s">
        <v>301</v>
      </c>
      <c r="C188" s="432">
        <f>SUM(C124:C187)</f>
        <v>327100</v>
      </c>
      <c r="D188" s="432">
        <f>SUM(D124:D187)</f>
        <v>5693500</v>
      </c>
      <c r="E188" s="433">
        <f>(C188/D188)*100</f>
        <v>5.7451479757618333</v>
      </c>
      <c r="F188" s="432">
        <f>SUM(F124:F187)</f>
        <v>322000</v>
      </c>
      <c r="G188" s="432">
        <f>SUM(G124:G187)</f>
        <v>5751000</v>
      </c>
      <c r="H188" s="433">
        <f>(F188/G188)*100</f>
        <v>5.5990262563032518</v>
      </c>
      <c r="I188" s="432">
        <f>SUM(I124:I187)</f>
        <v>310300</v>
      </c>
      <c r="J188" s="432">
        <f>SUM(J124:J187)</f>
        <v>5811400</v>
      </c>
      <c r="K188" s="433">
        <f>(I188/J188)*100</f>
        <v>5.3395051106445948</v>
      </c>
      <c r="L188" s="432">
        <f>SUM(L124:L187)</f>
        <v>254700</v>
      </c>
      <c r="M188" s="432">
        <f>SUM(M124:M187)</f>
        <v>5848500</v>
      </c>
      <c r="N188" s="433">
        <f>(L188/M188)*100</f>
        <v>4.354962810977173</v>
      </c>
      <c r="O188" s="432">
        <f>SUM(O124:O187)</f>
        <v>239300</v>
      </c>
      <c r="P188" s="432">
        <f>SUM(P124:P187)</f>
        <v>6083700</v>
      </c>
      <c r="Q188" s="433">
        <f>(O188/P188)*100</f>
        <v>3.9334615447836021</v>
      </c>
      <c r="R188" s="432">
        <f>SUM(R124:R187)</f>
        <v>246100</v>
      </c>
      <c r="S188" s="432">
        <f>SUM(S124:S187)</f>
        <v>6102500</v>
      </c>
      <c r="T188" s="433">
        <f>(R188/S188)*100</f>
        <v>4.0327734535026627</v>
      </c>
      <c r="U188" s="432">
        <f>SUM(U124:U187)</f>
        <v>233500</v>
      </c>
      <c r="V188" s="432">
        <f>SUM(V124:V187)</f>
        <v>6135200</v>
      </c>
      <c r="W188" s="433">
        <f>(U188/V188)*100</f>
        <v>3.805906897900639</v>
      </c>
      <c r="X188" s="432">
        <f>SUM(X124:X187)</f>
        <v>207600</v>
      </c>
      <c r="Y188" s="432">
        <f>SUM(Y124:Y187)</f>
        <v>6102200</v>
      </c>
      <c r="Z188" s="433">
        <f>(X188/Y188)*100</f>
        <v>3.4020517190521451</v>
      </c>
      <c r="AA188" s="432">
        <f>SUM(AA124:AA187)</f>
        <v>206400</v>
      </c>
      <c r="AB188" s="432">
        <f>SUM(AB124:AB187)</f>
        <v>6125900</v>
      </c>
      <c r="AC188" s="433">
        <f>(AA188/AB188)*100</f>
        <v>3.36930083742797</v>
      </c>
      <c r="AD188" s="432">
        <f>SUM(AD124:AD187)</f>
        <v>203100</v>
      </c>
      <c r="AE188" s="432">
        <f>SUM(AE124:AE187)</f>
        <v>6142600</v>
      </c>
      <c r="AF188" s="433">
        <f>(AD188/AE188)*100</f>
        <v>3.3064174779409372</v>
      </c>
      <c r="AG188" s="432">
        <f>SUM(AG124:AG187)</f>
        <v>201200</v>
      </c>
      <c r="AH188" s="432">
        <f>SUM(AH124:AH187)</f>
        <v>6144900</v>
      </c>
      <c r="AI188" s="433">
        <f>(AG188/AH188)*100</f>
        <v>3.2742599554101774</v>
      </c>
      <c r="AJ188" s="432">
        <f>SUM(AJ124:AJ187)</f>
        <v>189900</v>
      </c>
      <c r="AK188" s="432">
        <f>SUM(AK124:AK187)</f>
        <v>6177800</v>
      </c>
      <c r="AL188" s="433">
        <f>(AJ188/AK188)*100</f>
        <v>3.073909806079834</v>
      </c>
      <c r="AM188" s="432">
        <f>SUM(AM124:AM187)</f>
        <v>190900</v>
      </c>
      <c r="AN188" s="432">
        <f>SUM(AN124:AN187)</f>
        <v>6192000</v>
      </c>
      <c r="AO188" s="433">
        <f>(AM188/AN188)*100</f>
        <v>3.0830103359173124</v>
      </c>
      <c r="AP188" s="432">
        <f>SUM(AP124:AP187)</f>
        <v>179200</v>
      </c>
      <c r="AQ188" s="432">
        <f>SUM(AQ124:AQ187)</f>
        <v>6258900</v>
      </c>
      <c r="AR188" s="433">
        <f>(AP188/AQ188)*100</f>
        <v>2.863122912971928</v>
      </c>
      <c r="AS188" s="432">
        <f>SUM(AS124:AS187)</f>
        <v>172100</v>
      </c>
      <c r="AT188" s="432">
        <f>SUM(AT124:AT187)</f>
        <v>6249100</v>
      </c>
      <c r="AU188" s="433">
        <f>(AS188/AT188)*100</f>
        <v>2.7539965755068732</v>
      </c>
    </row>
    <row r="189" spans="2:48" s="430" customFormat="1" ht="12.75" x14ac:dyDescent="0.2">
      <c r="B189" s="203" t="s">
        <v>90</v>
      </c>
      <c r="C189" s="275">
        <v>1804600</v>
      </c>
      <c r="D189" s="275">
        <v>31153700</v>
      </c>
      <c r="E189" s="431">
        <v>5.8</v>
      </c>
      <c r="F189" s="275">
        <v>1698700</v>
      </c>
      <c r="G189" s="275">
        <v>31517400</v>
      </c>
      <c r="H189" s="431">
        <v>5.4</v>
      </c>
      <c r="I189" s="275">
        <v>1624200</v>
      </c>
      <c r="J189" s="275">
        <v>31879000</v>
      </c>
      <c r="K189" s="431">
        <v>5.0999999999999996</v>
      </c>
      <c r="L189" s="275">
        <v>1375600</v>
      </c>
      <c r="M189" s="275">
        <v>32137500</v>
      </c>
      <c r="N189" s="431">
        <v>4.3</v>
      </c>
      <c r="O189" s="275">
        <v>1330100</v>
      </c>
      <c r="P189" s="275">
        <v>33378000</v>
      </c>
      <c r="Q189" s="431">
        <v>4</v>
      </c>
      <c r="R189" s="275">
        <v>1284200</v>
      </c>
      <c r="S189" s="275">
        <v>33566700</v>
      </c>
      <c r="T189" s="431">
        <v>3.8</v>
      </c>
      <c r="U189" s="275">
        <v>1272300</v>
      </c>
      <c r="V189" s="275">
        <v>33792200</v>
      </c>
      <c r="W189" s="431">
        <v>3.8</v>
      </c>
      <c r="X189" s="275">
        <v>1162600</v>
      </c>
      <c r="Y189" s="275">
        <v>33713800</v>
      </c>
      <c r="Z189" s="431">
        <v>3.4</v>
      </c>
      <c r="AA189" s="275">
        <v>1156000</v>
      </c>
      <c r="AB189" s="275">
        <v>33892300</v>
      </c>
      <c r="AC189" s="431">
        <v>3.4</v>
      </c>
      <c r="AD189" s="275">
        <v>1128500</v>
      </c>
      <c r="AE189" s="275">
        <v>33958100</v>
      </c>
      <c r="AF189" s="431">
        <v>3.3</v>
      </c>
      <c r="AG189" s="275">
        <v>1109800</v>
      </c>
      <c r="AH189" s="275">
        <v>34059700</v>
      </c>
      <c r="AI189" s="431">
        <v>3.3</v>
      </c>
      <c r="AJ189" s="275">
        <v>1060100</v>
      </c>
      <c r="AK189" s="275">
        <v>34253500</v>
      </c>
      <c r="AL189" s="431">
        <v>3.1</v>
      </c>
      <c r="AM189" s="275">
        <v>1019000</v>
      </c>
      <c r="AN189" s="275">
        <v>34436300</v>
      </c>
      <c r="AO189" s="431">
        <v>3</v>
      </c>
      <c r="AP189" s="275">
        <v>1015300</v>
      </c>
      <c r="AQ189" s="275">
        <v>34551700</v>
      </c>
      <c r="AR189" s="431">
        <v>2.9</v>
      </c>
      <c r="AS189" s="537">
        <v>973200</v>
      </c>
      <c r="AT189" s="537">
        <v>34636400</v>
      </c>
      <c r="AU189" s="537">
        <v>2.8</v>
      </c>
      <c r="AV189" s="727"/>
    </row>
    <row r="190" spans="2:48" s="438" customFormat="1" ht="12.75" x14ac:dyDescent="0.2">
      <c r="B190" s="176" t="s">
        <v>69</v>
      </c>
      <c r="C190" s="152">
        <v>2283700</v>
      </c>
      <c r="D190" s="152">
        <v>37184500</v>
      </c>
      <c r="E190" s="434">
        <v>6.1</v>
      </c>
      <c r="F190" s="152">
        <v>2129000</v>
      </c>
      <c r="G190" s="152">
        <v>37597900</v>
      </c>
      <c r="H190" s="434">
        <v>5.7</v>
      </c>
      <c r="I190" s="152">
        <v>2042300</v>
      </c>
      <c r="J190" s="152">
        <v>38009300</v>
      </c>
      <c r="K190" s="434">
        <v>5.4</v>
      </c>
      <c r="L190" s="152">
        <v>1741900</v>
      </c>
      <c r="M190" s="152">
        <v>38317300</v>
      </c>
      <c r="N190" s="434">
        <v>4.5</v>
      </c>
      <c r="O190" s="152">
        <v>1704500</v>
      </c>
      <c r="P190" s="152">
        <v>39813500</v>
      </c>
      <c r="Q190" s="434">
        <v>4.3</v>
      </c>
      <c r="R190" s="152">
        <v>1629000</v>
      </c>
      <c r="S190" s="152">
        <v>40031300</v>
      </c>
      <c r="T190" s="434">
        <v>4.0999999999999996</v>
      </c>
      <c r="U190" s="152">
        <v>1619500</v>
      </c>
      <c r="V190" s="152">
        <v>40282700</v>
      </c>
      <c r="W190" s="434">
        <v>4</v>
      </c>
      <c r="X190" s="152">
        <v>1478600</v>
      </c>
      <c r="Y190" s="152">
        <v>40177800</v>
      </c>
      <c r="Z190" s="434">
        <v>3.7</v>
      </c>
      <c r="AA190" s="152">
        <v>1476600</v>
      </c>
      <c r="AB190" s="152">
        <v>40366100</v>
      </c>
      <c r="AC190" s="434">
        <v>3.7</v>
      </c>
      <c r="AD190" s="152">
        <v>1437400</v>
      </c>
      <c r="AE190" s="152">
        <v>40424300</v>
      </c>
      <c r="AF190" s="434">
        <v>3.6</v>
      </c>
      <c r="AG190" s="152">
        <v>1406800</v>
      </c>
      <c r="AH190" s="152">
        <v>40524600</v>
      </c>
      <c r="AI190" s="434">
        <v>3.5</v>
      </c>
      <c r="AJ190" s="152">
        <v>1343900</v>
      </c>
      <c r="AK190" s="152">
        <v>40721800</v>
      </c>
      <c r="AL190" s="434">
        <v>3.3</v>
      </c>
      <c r="AM190" s="152">
        <v>1288100</v>
      </c>
      <c r="AN190" s="152">
        <v>40901000</v>
      </c>
      <c r="AO190" s="434">
        <v>3.1</v>
      </c>
      <c r="AP190" s="152">
        <v>1296200</v>
      </c>
      <c r="AQ190" s="152">
        <v>41045900</v>
      </c>
      <c r="AR190" s="434">
        <v>3.2</v>
      </c>
      <c r="AS190" s="538">
        <v>1213800</v>
      </c>
      <c r="AT190" s="538">
        <v>41135100</v>
      </c>
      <c r="AU190" s="538">
        <v>3</v>
      </c>
    </row>
    <row r="191" spans="2:48" s="93" customFormat="1" ht="12.75" x14ac:dyDescent="0.2">
      <c r="B191" s="249" t="s">
        <v>70</v>
      </c>
      <c r="C191" s="147">
        <v>37000</v>
      </c>
      <c r="D191" s="147">
        <v>661400</v>
      </c>
      <c r="E191" s="250">
        <v>5.6</v>
      </c>
      <c r="F191" s="147">
        <v>33800</v>
      </c>
      <c r="G191" s="147">
        <v>667900</v>
      </c>
      <c r="H191" s="250">
        <v>5.0999999999999996</v>
      </c>
      <c r="I191" s="147">
        <v>32600</v>
      </c>
      <c r="J191" s="147">
        <v>673000</v>
      </c>
      <c r="K191" s="250">
        <v>4.8</v>
      </c>
      <c r="L191" s="147">
        <v>28600</v>
      </c>
      <c r="M191" s="147">
        <v>676600</v>
      </c>
      <c r="N191" s="250">
        <v>4.2</v>
      </c>
      <c r="O191" s="147">
        <v>25600</v>
      </c>
      <c r="P191" s="147">
        <v>703900</v>
      </c>
      <c r="Q191" s="250">
        <v>3.6</v>
      </c>
      <c r="R191" s="147">
        <v>23700</v>
      </c>
      <c r="S191" s="147">
        <v>707300</v>
      </c>
      <c r="T191" s="250">
        <v>3.3</v>
      </c>
      <c r="U191" s="147">
        <v>21400</v>
      </c>
      <c r="V191" s="147">
        <v>707700</v>
      </c>
      <c r="W191" s="250">
        <v>3</v>
      </c>
      <c r="X191" s="147">
        <v>16500</v>
      </c>
      <c r="Y191" s="147">
        <v>705600</v>
      </c>
      <c r="Z191" s="250">
        <v>2.2999999999999998</v>
      </c>
      <c r="AA191" s="147">
        <v>17800</v>
      </c>
      <c r="AB191" s="147">
        <v>709600</v>
      </c>
      <c r="AC191" s="250">
        <v>2.5</v>
      </c>
      <c r="AD191" s="147">
        <v>20000</v>
      </c>
      <c r="AE191" s="147">
        <v>713500</v>
      </c>
      <c r="AF191" s="250">
        <v>2.8</v>
      </c>
      <c r="AG191" s="147">
        <v>22400</v>
      </c>
      <c r="AH191" s="147">
        <v>711500</v>
      </c>
      <c r="AI191" s="250">
        <v>3.1</v>
      </c>
      <c r="AJ191" s="147">
        <v>17400</v>
      </c>
      <c r="AK191" s="147">
        <v>714800</v>
      </c>
      <c r="AL191" s="250">
        <v>2.4</v>
      </c>
      <c r="AM191" s="147">
        <v>16200</v>
      </c>
      <c r="AN191" s="147">
        <v>715200</v>
      </c>
      <c r="AO191" s="250">
        <v>2.2999999999999998</v>
      </c>
      <c r="AP191" s="147">
        <v>13500</v>
      </c>
      <c r="AQ191" s="147">
        <v>721600</v>
      </c>
      <c r="AR191" s="250">
        <v>1.9</v>
      </c>
      <c r="AS191" s="147">
        <v>15000</v>
      </c>
      <c r="AT191" s="147">
        <v>727100</v>
      </c>
      <c r="AU191" s="250">
        <v>2.1</v>
      </c>
    </row>
    <row r="192" spans="2:48" s="93" customFormat="1" ht="12.75" x14ac:dyDescent="0.2">
      <c r="B192" s="249" t="s">
        <v>71</v>
      </c>
      <c r="C192" s="147">
        <v>24300</v>
      </c>
      <c r="D192" s="147">
        <v>508700</v>
      </c>
      <c r="E192" s="250">
        <v>4.8</v>
      </c>
      <c r="F192" s="147">
        <v>23700</v>
      </c>
      <c r="G192" s="147">
        <v>514300</v>
      </c>
      <c r="H192" s="250">
        <v>4.5999999999999996</v>
      </c>
      <c r="I192" s="147">
        <v>22700</v>
      </c>
      <c r="J192" s="147">
        <v>521200</v>
      </c>
      <c r="K192" s="250">
        <v>4.4000000000000004</v>
      </c>
      <c r="L192" s="147">
        <v>23000</v>
      </c>
      <c r="M192" s="147">
        <v>525000</v>
      </c>
      <c r="N192" s="250">
        <v>4.4000000000000004</v>
      </c>
      <c r="O192" s="147">
        <v>21000</v>
      </c>
      <c r="P192" s="147">
        <v>546600</v>
      </c>
      <c r="Q192" s="250">
        <v>3.8</v>
      </c>
      <c r="R192" s="147">
        <v>20000</v>
      </c>
      <c r="S192" s="147">
        <v>544100</v>
      </c>
      <c r="T192" s="250">
        <v>3.7</v>
      </c>
      <c r="U192" s="147">
        <v>18500</v>
      </c>
      <c r="V192" s="147">
        <v>545600</v>
      </c>
      <c r="W192" s="250">
        <v>3.4</v>
      </c>
      <c r="X192" s="147">
        <v>19100</v>
      </c>
      <c r="Y192" s="147">
        <v>543000</v>
      </c>
      <c r="Z192" s="250">
        <v>3.5</v>
      </c>
      <c r="AA192" s="147">
        <v>17300</v>
      </c>
      <c r="AB192" s="147">
        <v>552900</v>
      </c>
      <c r="AC192" s="250">
        <v>3.1</v>
      </c>
      <c r="AD192" s="147">
        <v>21200</v>
      </c>
      <c r="AE192" s="147">
        <v>553000</v>
      </c>
      <c r="AF192" s="250">
        <v>3.8</v>
      </c>
      <c r="AG192" s="147">
        <v>16100</v>
      </c>
      <c r="AH192" s="147">
        <v>556600</v>
      </c>
      <c r="AI192" s="250">
        <v>2.9</v>
      </c>
      <c r="AJ192" s="147">
        <v>12500</v>
      </c>
      <c r="AK192" s="147">
        <v>564800</v>
      </c>
      <c r="AL192" s="250">
        <v>2.2000000000000002</v>
      </c>
      <c r="AM192" s="147">
        <v>16400</v>
      </c>
      <c r="AN192" s="147">
        <v>566000</v>
      </c>
      <c r="AO192" s="250">
        <v>2.9</v>
      </c>
      <c r="AP192" s="147">
        <v>15300</v>
      </c>
      <c r="AQ192" s="147">
        <v>580500</v>
      </c>
      <c r="AR192" s="250">
        <v>2.6</v>
      </c>
      <c r="AS192" s="147">
        <v>17300</v>
      </c>
      <c r="AT192" s="147">
        <v>581900</v>
      </c>
      <c r="AU192" s="250">
        <v>3</v>
      </c>
    </row>
    <row r="193" spans="2:48" s="93" customFormat="1" ht="12.75" x14ac:dyDescent="0.2">
      <c r="B193" s="249" t="s">
        <v>72</v>
      </c>
      <c r="C193" s="147">
        <v>77700</v>
      </c>
      <c r="D193" s="147">
        <v>1261300</v>
      </c>
      <c r="E193" s="250">
        <v>6.2</v>
      </c>
      <c r="F193" s="147">
        <v>79000</v>
      </c>
      <c r="G193" s="147">
        <v>1271500</v>
      </c>
      <c r="H193" s="250">
        <v>6.2</v>
      </c>
      <c r="I193" s="147">
        <v>86200</v>
      </c>
      <c r="J193" s="147">
        <v>1279200</v>
      </c>
      <c r="K193" s="250">
        <v>6.7</v>
      </c>
      <c r="L193" s="147">
        <v>65700</v>
      </c>
      <c r="M193" s="147">
        <v>1282600</v>
      </c>
      <c r="N193" s="250">
        <v>5.0999999999999996</v>
      </c>
      <c r="O193" s="147">
        <v>64200</v>
      </c>
      <c r="P193" s="147">
        <v>1334600</v>
      </c>
      <c r="Q193" s="250">
        <v>4.8</v>
      </c>
      <c r="R193" s="147">
        <v>61200</v>
      </c>
      <c r="S193" s="147">
        <v>1341100</v>
      </c>
      <c r="T193" s="250">
        <v>4.5999999999999996</v>
      </c>
      <c r="U193" s="147">
        <v>57900</v>
      </c>
      <c r="V193" s="147">
        <v>1348300</v>
      </c>
      <c r="W193" s="250">
        <v>4.3</v>
      </c>
      <c r="X193" s="147">
        <v>52100</v>
      </c>
      <c r="Y193" s="147">
        <v>1337100</v>
      </c>
      <c r="Z193" s="250">
        <v>3.9</v>
      </c>
      <c r="AA193" s="147">
        <v>56400</v>
      </c>
      <c r="AB193" s="147">
        <v>1345400</v>
      </c>
      <c r="AC193" s="250">
        <v>4.2</v>
      </c>
      <c r="AD193" s="147">
        <v>44900</v>
      </c>
      <c r="AE193" s="147">
        <v>1345100</v>
      </c>
      <c r="AF193" s="250">
        <v>3.3</v>
      </c>
      <c r="AG193" s="147">
        <v>48100</v>
      </c>
      <c r="AH193" s="147">
        <v>1347200</v>
      </c>
      <c r="AI193" s="250">
        <v>3.6</v>
      </c>
      <c r="AJ193" s="147">
        <v>50800</v>
      </c>
      <c r="AK193" s="147">
        <v>1350200</v>
      </c>
      <c r="AL193" s="250">
        <v>3.8</v>
      </c>
      <c r="AM193" s="147">
        <v>51200</v>
      </c>
      <c r="AN193" s="147">
        <v>1354000</v>
      </c>
      <c r="AO193" s="250">
        <v>3.8</v>
      </c>
      <c r="AP193" s="147">
        <v>50900</v>
      </c>
      <c r="AQ193" s="147">
        <v>1366100</v>
      </c>
      <c r="AR193" s="250">
        <v>3.7</v>
      </c>
      <c r="AS193" s="147">
        <v>50500</v>
      </c>
      <c r="AT193" s="147">
        <v>1361700</v>
      </c>
      <c r="AU193" s="250">
        <v>3.7</v>
      </c>
    </row>
    <row r="194" spans="2:48" s="93" customFormat="1" ht="12.75" x14ac:dyDescent="0.2">
      <c r="B194" s="249" t="s">
        <v>73</v>
      </c>
      <c r="C194" s="147">
        <v>47700</v>
      </c>
      <c r="D194" s="147">
        <v>1130900</v>
      </c>
      <c r="E194" s="250">
        <v>4.2</v>
      </c>
      <c r="F194" s="147">
        <v>48800</v>
      </c>
      <c r="G194" s="147">
        <v>1144100</v>
      </c>
      <c r="H194" s="250">
        <v>4.3</v>
      </c>
      <c r="I194" s="147">
        <v>40700</v>
      </c>
      <c r="J194" s="147">
        <v>1158200</v>
      </c>
      <c r="K194" s="250">
        <v>3.5</v>
      </c>
      <c r="L194" s="147">
        <v>38500</v>
      </c>
      <c r="M194" s="147">
        <v>1165000</v>
      </c>
      <c r="N194" s="250">
        <v>3.3</v>
      </c>
      <c r="O194" s="147">
        <v>33800</v>
      </c>
      <c r="P194" s="147">
        <v>1206700</v>
      </c>
      <c r="Q194" s="250">
        <v>2.8</v>
      </c>
      <c r="R194" s="147">
        <v>39300</v>
      </c>
      <c r="S194" s="147">
        <v>1210800</v>
      </c>
      <c r="T194" s="250">
        <v>3.2</v>
      </c>
      <c r="U194" s="147">
        <v>44900</v>
      </c>
      <c r="V194" s="147">
        <v>1225200</v>
      </c>
      <c r="W194" s="250">
        <v>3.7</v>
      </c>
      <c r="X194" s="147">
        <v>36800</v>
      </c>
      <c r="Y194" s="147">
        <v>1223300</v>
      </c>
      <c r="Z194" s="250">
        <v>3</v>
      </c>
      <c r="AA194" s="147">
        <v>28800</v>
      </c>
      <c r="AB194" s="147">
        <v>1224300</v>
      </c>
      <c r="AC194" s="250">
        <v>2.4</v>
      </c>
      <c r="AD194" s="147">
        <v>33300</v>
      </c>
      <c r="AE194" s="147">
        <v>1227800</v>
      </c>
      <c r="AF194" s="250">
        <v>2.7</v>
      </c>
      <c r="AG194" s="147">
        <v>32100</v>
      </c>
      <c r="AH194" s="147">
        <v>1231300</v>
      </c>
      <c r="AI194" s="250">
        <v>2.6</v>
      </c>
      <c r="AJ194" s="147">
        <v>25100</v>
      </c>
      <c r="AK194" s="147">
        <v>1240500</v>
      </c>
      <c r="AL194" s="250">
        <v>2</v>
      </c>
      <c r="AM194" s="147">
        <v>23000</v>
      </c>
      <c r="AN194" s="147">
        <v>1247500</v>
      </c>
      <c r="AO194" s="250">
        <v>1.8</v>
      </c>
      <c r="AP194" s="147">
        <v>27300</v>
      </c>
      <c r="AQ194" s="147">
        <v>1261900</v>
      </c>
      <c r="AR194" s="250">
        <v>2.2000000000000002</v>
      </c>
      <c r="AS194" s="147">
        <v>21700</v>
      </c>
      <c r="AT194" s="147">
        <v>1258700</v>
      </c>
      <c r="AU194" s="250">
        <v>1.7</v>
      </c>
    </row>
    <row r="195" spans="2:48" s="93" customFormat="1" ht="12.75" x14ac:dyDescent="0.2">
      <c r="B195" s="249" t="s">
        <v>74</v>
      </c>
      <c r="C195" s="147">
        <v>38600</v>
      </c>
      <c r="D195" s="147">
        <v>588200</v>
      </c>
      <c r="E195" s="250">
        <v>6.6</v>
      </c>
      <c r="F195" s="147">
        <v>41800</v>
      </c>
      <c r="G195" s="147">
        <v>595100</v>
      </c>
      <c r="H195" s="250">
        <v>7</v>
      </c>
      <c r="I195" s="147">
        <v>40100</v>
      </c>
      <c r="J195" s="147">
        <v>603400</v>
      </c>
      <c r="K195" s="250">
        <v>6.6</v>
      </c>
      <c r="L195" s="147">
        <v>31700</v>
      </c>
      <c r="M195" s="147">
        <v>610900</v>
      </c>
      <c r="N195" s="250">
        <v>5.2</v>
      </c>
      <c r="O195" s="147">
        <v>32200</v>
      </c>
      <c r="P195" s="147">
        <v>639700</v>
      </c>
      <c r="Q195" s="250">
        <v>5</v>
      </c>
      <c r="R195" s="147">
        <v>30500</v>
      </c>
      <c r="S195" s="147">
        <v>641900</v>
      </c>
      <c r="T195" s="250">
        <v>4.8</v>
      </c>
      <c r="U195" s="147">
        <v>27700</v>
      </c>
      <c r="V195" s="147">
        <v>645100</v>
      </c>
      <c r="W195" s="250">
        <v>4.3</v>
      </c>
      <c r="X195" s="147">
        <v>25900</v>
      </c>
      <c r="Y195" s="147">
        <v>638600</v>
      </c>
      <c r="Z195" s="250">
        <v>4</v>
      </c>
      <c r="AA195" s="147">
        <v>24600</v>
      </c>
      <c r="AB195" s="147">
        <v>636500</v>
      </c>
      <c r="AC195" s="250">
        <v>3.9</v>
      </c>
      <c r="AD195" s="147">
        <v>30400</v>
      </c>
      <c r="AE195" s="147">
        <v>639900</v>
      </c>
      <c r="AF195" s="250">
        <v>4.8</v>
      </c>
      <c r="AG195" s="147">
        <v>27600</v>
      </c>
      <c r="AH195" s="147">
        <v>640000</v>
      </c>
      <c r="AI195" s="250">
        <v>4.3</v>
      </c>
      <c r="AJ195" s="147">
        <v>26500</v>
      </c>
      <c r="AK195" s="147">
        <v>638300</v>
      </c>
      <c r="AL195" s="250">
        <v>4.2</v>
      </c>
      <c r="AM195" s="147">
        <v>24600</v>
      </c>
      <c r="AN195" s="147">
        <v>640100</v>
      </c>
      <c r="AO195" s="250">
        <v>3.8</v>
      </c>
      <c r="AP195" s="147">
        <v>20600</v>
      </c>
      <c r="AQ195" s="147">
        <v>641400</v>
      </c>
      <c r="AR195" s="250">
        <v>3.2</v>
      </c>
      <c r="AS195" s="147">
        <v>18000</v>
      </c>
      <c r="AT195" s="147">
        <v>640800</v>
      </c>
      <c r="AU195" s="250">
        <v>2.8</v>
      </c>
    </row>
    <row r="196" spans="2:48" s="93" customFormat="1" ht="12.75" x14ac:dyDescent="0.2">
      <c r="B196" s="249" t="s">
        <v>75</v>
      </c>
      <c r="C196" s="147">
        <v>33200</v>
      </c>
      <c r="D196" s="147">
        <v>575300</v>
      </c>
      <c r="E196" s="250">
        <v>5.8</v>
      </c>
      <c r="F196" s="147">
        <v>37700</v>
      </c>
      <c r="G196" s="147">
        <v>584600</v>
      </c>
      <c r="H196" s="250">
        <v>6.4</v>
      </c>
      <c r="I196" s="147">
        <v>34800</v>
      </c>
      <c r="J196" s="147">
        <v>593600</v>
      </c>
      <c r="K196" s="250">
        <v>5.9</v>
      </c>
      <c r="L196" s="147">
        <v>27500</v>
      </c>
      <c r="M196" s="147">
        <v>599500</v>
      </c>
      <c r="N196" s="250">
        <v>4.5999999999999996</v>
      </c>
      <c r="O196" s="147">
        <v>20100</v>
      </c>
      <c r="P196" s="147">
        <v>621400</v>
      </c>
      <c r="Q196" s="250">
        <v>3.2</v>
      </c>
      <c r="R196" s="147">
        <v>25400</v>
      </c>
      <c r="S196" s="147">
        <v>625200</v>
      </c>
      <c r="T196" s="250">
        <v>4.0999999999999996</v>
      </c>
      <c r="U196" s="147">
        <v>24300</v>
      </c>
      <c r="V196" s="147">
        <v>632500</v>
      </c>
      <c r="W196" s="250">
        <v>3.8</v>
      </c>
      <c r="X196" s="147">
        <v>18800</v>
      </c>
      <c r="Y196" s="147">
        <v>630000</v>
      </c>
      <c r="Z196" s="250">
        <v>3</v>
      </c>
      <c r="AA196" s="147">
        <v>23000</v>
      </c>
      <c r="AB196" s="147">
        <v>631900</v>
      </c>
      <c r="AC196" s="250">
        <v>3.6</v>
      </c>
      <c r="AD196" s="147">
        <v>20700</v>
      </c>
      <c r="AE196" s="147">
        <v>634700</v>
      </c>
      <c r="AF196" s="250">
        <v>3.3</v>
      </c>
      <c r="AG196" s="147">
        <v>20300</v>
      </c>
      <c r="AH196" s="147">
        <v>635900</v>
      </c>
      <c r="AI196" s="250">
        <v>3.2</v>
      </c>
      <c r="AJ196" s="147">
        <v>25900</v>
      </c>
      <c r="AK196" s="147">
        <v>649700</v>
      </c>
      <c r="AL196" s="250">
        <v>4</v>
      </c>
      <c r="AM196" s="147">
        <v>21200</v>
      </c>
      <c r="AN196" s="147">
        <v>645800</v>
      </c>
      <c r="AO196" s="250">
        <v>3.3</v>
      </c>
      <c r="AP196" s="147">
        <v>16800</v>
      </c>
      <c r="AQ196" s="147">
        <v>654700</v>
      </c>
      <c r="AR196" s="250">
        <v>2.6</v>
      </c>
      <c r="AS196" s="147">
        <v>18800</v>
      </c>
      <c r="AT196" s="147">
        <v>652500</v>
      </c>
      <c r="AU196" s="250">
        <v>2.9</v>
      </c>
    </row>
    <row r="197" spans="2:48" s="93" customFormat="1" ht="12.75" x14ac:dyDescent="0.2">
      <c r="B197" s="249" t="s">
        <v>76</v>
      </c>
      <c r="C197" s="147">
        <v>51700</v>
      </c>
      <c r="D197" s="147">
        <v>654700</v>
      </c>
      <c r="E197" s="250">
        <v>7.9</v>
      </c>
      <c r="F197" s="147">
        <v>42400</v>
      </c>
      <c r="G197" s="147">
        <v>658300</v>
      </c>
      <c r="H197" s="250">
        <v>6.4</v>
      </c>
      <c r="I197" s="147">
        <v>32500</v>
      </c>
      <c r="J197" s="147">
        <v>662300</v>
      </c>
      <c r="K197" s="250">
        <v>4.9000000000000004</v>
      </c>
      <c r="L197" s="147">
        <v>27600</v>
      </c>
      <c r="M197" s="147">
        <v>667500</v>
      </c>
      <c r="N197" s="250">
        <v>4.0999999999999996</v>
      </c>
      <c r="O197" s="147">
        <v>29800</v>
      </c>
      <c r="P197" s="147">
        <v>694900</v>
      </c>
      <c r="Q197" s="250">
        <v>4.3</v>
      </c>
      <c r="R197" s="147">
        <v>31900</v>
      </c>
      <c r="S197" s="147">
        <v>694100</v>
      </c>
      <c r="T197" s="250">
        <v>4.5999999999999996</v>
      </c>
      <c r="U197" s="147">
        <v>32600</v>
      </c>
      <c r="V197" s="147">
        <v>694100</v>
      </c>
      <c r="W197" s="250">
        <v>4.7</v>
      </c>
      <c r="X197" s="147">
        <v>28000</v>
      </c>
      <c r="Y197" s="147">
        <v>684900</v>
      </c>
      <c r="Z197" s="250">
        <v>4.0999999999999996</v>
      </c>
      <c r="AA197" s="147">
        <v>29400</v>
      </c>
      <c r="AB197" s="147">
        <v>689900</v>
      </c>
      <c r="AC197" s="250">
        <v>4.3</v>
      </c>
      <c r="AD197" s="147">
        <v>27100</v>
      </c>
      <c r="AE197" s="147">
        <v>688700</v>
      </c>
      <c r="AF197" s="250">
        <v>3.9</v>
      </c>
      <c r="AG197" s="147">
        <v>29500</v>
      </c>
      <c r="AH197" s="147">
        <v>685800</v>
      </c>
      <c r="AI197" s="250">
        <v>4.3</v>
      </c>
      <c r="AJ197" s="147">
        <v>23000</v>
      </c>
      <c r="AK197" s="147">
        <v>683700</v>
      </c>
      <c r="AL197" s="250">
        <v>3.4</v>
      </c>
      <c r="AM197" s="147">
        <v>23400</v>
      </c>
      <c r="AN197" s="147">
        <v>684000</v>
      </c>
      <c r="AO197" s="250">
        <v>3.4</v>
      </c>
      <c r="AP197" s="147">
        <v>30100</v>
      </c>
      <c r="AQ197" s="147">
        <v>686100</v>
      </c>
      <c r="AR197" s="250">
        <v>4.4000000000000004</v>
      </c>
      <c r="AS197" s="147">
        <v>19900</v>
      </c>
      <c r="AT197" s="147">
        <v>683100</v>
      </c>
      <c r="AU197" s="250">
        <v>2.9</v>
      </c>
    </row>
    <row r="198" spans="2:48" s="93" customFormat="1" ht="12.75" x14ac:dyDescent="0.2">
      <c r="B198" s="249" t="s">
        <v>77</v>
      </c>
      <c r="C198" s="147">
        <v>24200</v>
      </c>
      <c r="D198" s="147">
        <v>375300</v>
      </c>
      <c r="E198" s="250">
        <v>6.4</v>
      </c>
      <c r="F198" s="147">
        <v>20700</v>
      </c>
      <c r="G198" s="147">
        <v>376500</v>
      </c>
      <c r="H198" s="250">
        <v>5.5</v>
      </c>
      <c r="I198" s="147">
        <v>19700</v>
      </c>
      <c r="J198" s="147">
        <v>383600</v>
      </c>
      <c r="K198" s="250">
        <v>5.0999999999999996</v>
      </c>
      <c r="L198" s="147">
        <v>16100</v>
      </c>
      <c r="M198" s="147">
        <v>386700</v>
      </c>
      <c r="N198" s="250">
        <v>4.2</v>
      </c>
      <c r="O198" s="147">
        <v>16600</v>
      </c>
      <c r="P198" s="147">
        <v>402500</v>
      </c>
      <c r="Q198" s="250">
        <v>4.0999999999999996</v>
      </c>
      <c r="R198" s="147">
        <v>22000</v>
      </c>
      <c r="S198" s="147">
        <v>401500</v>
      </c>
      <c r="T198" s="250">
        <v>5.5</v>
      </c>
      <c r="U198" s="147">
        <v>15800</v>
      </c>
      <c r="V198" s="147">
        <v>401000</v>
      </c>
      <c r="W198" s="250">
        <v>3.9</v>
      </c>
      <c r="X198" s="147">
        <v>14700</v>
      </c>
      <c r="Y198" s="147">
        <v>399900</v>
      </c>
      <c r="Z198" s="250">
        <v>3.7</v>
      </c>
      <c r="AA198" s="147">
        <v>14100</v>
      </c>
      <c r="AB198" s="147">
        <v>399200</v>
      </c>
      <c r="AC198" s="250">
        <v>3.5</v>
      </c>
      <c r="AD198" s="147">
        <v>12100</v>
      </c>
      <c r="AE198" s="147">
        <v>399400</v>
      </c>
      <c r="AF198" s="250">
        <v>3</v>
      </c>
      <c r="AG198" s="147">
        <v>16100</v>
      </c>
      <c r="AH198" s="147">
        <v>399600</v>
      </c>
      <c r="AI198" s="250">
        <v>4</v>
      </c>
      <c r="AJ198" s="147">
        <v>16000</v>
      </c>
      <c r="AK198" s="147">
        <v>398800</v>
      </c>
      <c r="AL198" s="250">
        <v>4</v>
      </c>
      <c r="AM198" s="147">
        <v>19900</v>
      </c>
      <c r="AN198" s="147">
        <v>398400</v>
      </c>
      <c r="AO198" s="250">
        <v>5</v>
      </c>
      <c r="AP198" s="147">
        <v>12500</v>
      </c>
      <c r="AQ198" s="147">
        <v>405700</v>
      </c>
      <c r="AR198" s="250">
        <v>3.1</v>
      </c>
      <c r="AS198" s="147">
        <v>16100</v>
      </c>
      <c r="AT198" s="147">
        <v>400800</v>
      </c>
      <c r="AU198" s="250">
        <v>4</v>
      </c>
    </row>
    <row r="199" spans="2:48" s="93" customFormat="1" ht="12.75" x14ac:dyDescent="0.2">
      <c r="B199" s="249" t="s">
        <v>78</v>
      </c>
      <c r="C199" s="147">
        <v>17600</v>
      </c>
      <c r="D199" s="147">
        <v>334100</v>
      </c>
      <c r="E199" s="250">
        <v>5.3</v>
      </c>
      <c r="F199" s="147">
        <v>17700</v>
      </c>
      <c r="G199" s="147">
        <v>337400</v>
      </c>
      <c r="H199" s="250">
        <v>5.3</v>
      </c>
      <c r="I199" s="147">
        <v>20300</v>
      </c>
      <c r="J199" s="147">
        <v>339500</v>
      </c>
      <c r="K199" s="250">
        <v>6</v>
      </c>
      <c r="L199" s="147">
        <v>13700</v>
      </c>
      <c r="M199" s="147">
        <v>338700</v>
      </c>
      <c r="N199" s="250">
        <v>4.0999999999999996</v>
      </c>
      <c r="O199" s="147">
        <v>14400</v>
      </c>
      <c r="P199" s="147">
        <v>352300</v>
      </c>
      <c r="Q199" s="250">
        <v>4.0999999999999996</v>
      </c>
      <c r="R199" s="147">
        <v>12000</v>
      </c>
      <c r="S199" s="147">
        <v>356200</v>
      </c>
      <c r="T199" s="250">
        <v>3.4</v>
      </c>
      <c r="U199" s="147">
        <v>16100</v>
      </c>
      <c r="V199" s="147">
        <v>356600</v>
      </c>
      <c r="W199" s="250">
        <v>4.5</v>
      </c>
      <c r="X199" s="147">
        <v>14000</v>
      </c>
      <c r="Y199" s="147">
        <v>352500</v>
      </c>
      <c r="Z199" s="250">
        <v>4</v>
      </c>
      <c r="AA199" s="147">
        <v>12500</v>
      </c>
      <c r="AB199" s="147">
        <v>350500</v>
      </c>
      <c r="AC199" s="250">
        <v>3.6</v>
      </c>
      <c r="AD199" s="147">
        <v>13500</v>
      </c>
      <c r="AE199" s="147">
        <v>351900</v>
      </c>
      <c r="AF199" s="250">
        <v>3.8</v>
      </c>
      <c r="AG199" s="147">
        <v>10300</v>
      </c>
      <c r="AH199" s="147">
        <v>348200</v>
      </c>
      <c r="AI199" s="250">
        <v>2.9</v>
      </c>
      <c r="AJ199" s="147">
        <v>10000</v>
      </c>
      <c r="AK199" s="147">
        <v>349100</v>
      </c>
      <c r="AL199" s="250">
        <v>2.9</v>
      </c>
      <c r="AM199" s="147">
        <v>7900</v>
      </c>
      <c r="AN199" s="147">
        <v>347900</v>
      </c>
      <c r="AO199" s="250">
        <v>2.2999999999999998</v>
      </c>
      <c r="AP199" s="147">
        <v>10000</v>
      </c>
      <c r="AQ199" s="147">
        <v>350400</v>
      </c>
      <c r="AR199" s="250">
        <v>2.8</v>
      </c>
      <c r="AS199" s="147">
        <v>9800</v>
      </c>
      <c r="AT199" s="147">
        <v>347200</v>
      </c>
      <c r="AU199" s="250">
        <v>2.8</v>
      </c>
    </row>
    <row r="200" spans="2:48" s="93" customFormat="1" ht="18" customHeight="1" x14ac:dyDescent="0.2">
      <c r="B200" s="176" t="s">
        <v>497</v>
      </c>
      <c r="C200" s="435">
        <f>SUM(C191:C199)</f>
        <v>352000</v>
      </c>
      <c r="D200" s="435">
        <f>SUM(D191:D199)</f>
        <v>6089900</v>
      </c>
      <c r="E200" s="433">
        <f>(C200/D200)*100</f>
        <v>5.7800620699847292</v>
      </c>
      <c r="F200" s="435">
        <f>SUM(F191:F199)</f>
        <v>345600</v>
      </c>
      <c r="G200" s="435">
        <f>SUM(G191:G199)</f>
        <v>6149700</v>
      </c>
      <c r="H200" s="433">
        <f>(F200/G200)*100</f>
        <v>5.6197863310405385</v>
      </c>
      <c r="I200" s="435">
        <f>SUM(I191:I199)</f>
        <v>329600</v>
      </c>
      <c r="J200" s="435">
        <f>SUM(J191:J199)</f>
        <v>6214000</v>
      </c>
      <c r="K200" s="433">
        <f>(I200/J200)*100</f>
        <v>5.3041519150305767</v>
      </c>
      <c r="L200" s="435">
        <f>SUM(L191:L199)</f>
        <v>272400</v>
      </c>
      <c r="M200" s="435">
        <f>SUM(M191:M199)</f>
        <v>6252500</v>
      </c>
      <c r="N200" s="433">
        <f>(L200/M200)*100</f>
        <v>4.3566573370651742</v>
      </c>
      <c r="O200" s="435">
        <f>SUM(O191:O199)</f>
        <v>257700</v>
      </c>
      <c r="P200" s="435">
        <f>SUM(P191:P199)</f>
        <v>6502600</v>
      </c>
      <c r="Q200" s="433">
        <f>(O200/P200)*100</f>
        <v>3.9630301725463659</v>
      </c>
      <c r="R200" s="435">
        <f>SUM(R191:R199)</f>
        <v>266000</v>
      </c>
      <c r="S200" s="435">
        <f>SUM(S191:S199)</f>
        <v>6522200</v>
      </c>
      <c r="T200" s="433">
        <f>(R200/S200)*100</f>
        <v>4.0783784612554044</v>
      </c>
      <c r="U200" s="435">
        <f>SUM(U191:U199)</f>
        <v>259200</v>
      </c>
      <c r="V200" s="435">
        <f>SUM(V191:V199)</f>
        <v>6556100</v>
      </c>
      <c r="W200" s="433">
        <f>(U200/V200)*100</f>
        <v>3.9535699577492713</v>
      </c>
      <c r="X200" s="435">
        <f>SUM(X191:X199)</f>
        <v>225900</v>
      </c>
      <c r="Y200" s="435">
        <f>SUM(Y191:Y199)</f>
        <v>6514900</v>
      </c>
      <c r="Z200" s="433">
        <f>(X200/Y200)*100</f>
        <v>3.4674361847457371</v>
      </c>
      <c r="AA200" s="435">
        <f>SUM(AA191:AA199)</f>
        <v>223900</v>
      </c>
      <c r="AB200" s="435">
        <f>SUM(AB191:AB199)</f>
        <v>6540200</v>
      </c>
      <c r="AC200" s="433">
        <f>(AA200/AB200)*100</f>
        <v>3.4234427081740617</v>
      </c>
      <c r="AD200" s="435">
        <f>SUM(AD191:AD199)</f>
        <v>223200</v>
      </c>
      <c r="AE200" s="435">
        <f>SUM(AE191:AE199)</f>
        <v>6554000</v>
      </c>
      <c r="AF200" s="433">
        <f>(AD200/AE200)*100</f>
        <v>3.4055538602380224</v>
      </c>
      <c r="AG200" s="435">
        <f>SUM(AG191:AG199)</f>
        <v>222500</v>
      </c>
      <c r="AH200" s="435">
        <f>SUM(AH191:AH199)</f>
        <v>6556100</v>
      </c>
      <c r="AI200" s="433">
        <f>(AG200/AH200)*100</f>
        <v>3.3937859398117785</v>
      </c>
      <c r="AJ200" s="435">
        <f>SUM(AJ191:AJ199)</f>
        <v>207200</v>
      </c>
      <c r="AK200" s="435">
        <f>SUM(AK191:AK199)</f>
        <v>6589900</v>
      </c>
      <c r="AL200" s="433">
        <f>(AJ200/AK200)*100</f>
        <v>3.1442055266392508</v>
      </c>
      <c r="AM200" s="435">
        <f>SUM(AM191:AM199)</f>
        <v>203800</v>
      </c>
      <c r="AN200" s="435">
        <f>SUM(AN191:AN199)</f>
        <v>6598900</v>
      </c>
      <c r="AO200" s="433">
        <f>(AM200/AN200)*100</f>
        <v>3.0883935201321435</v>
      </c>
      <c r="AP200" s="435">
        <f>SUM(AP191:AP199)</f>
        <v>197000</v>
      </c>
      <c r="AQ200" s="435">
        <f>SUM(AQ191:AQ199)</f>
        <v>6668400</v>
      </c>
      <c r="AR200" s="436">
        <f>AP200/AQ200*100</f>
        <v>2.9542318997060764</v>
      </c>
      <c r="AS200" s="435">
        <f>SUM(AS191:AS199)</f>
        <v>187100</v>
      </c>
      <c r="AT200" s="435">
        <f>SUM(AT191:AT199)</f>
        <v>6653800</v>
      </c>
      <c r="AU200" s="436">
        <f>AS200/AT200*100</f>
        <v>2.8119270191469536</v>
      </c>
    </row>
    <row r="201" spans="2:48" s="10" customFormat="1" x14ac:dyDescent="0.25">
      <c r="B201" s="727"/>
      <c r="C201" s="727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7"/>
      <c r="W201" s="727"/>
      <c r="X201" s="727"/>
      <c r="Y201" s="727"/>
      <c r="Z201" s="727"/>
      <c r="AA201" s="727"/>
      <c r="AB201" s="727"/>
      <c r="AC201" s="727"/>
      <c r="AD201" s="727"/>
      <c r="AE201" s="727"/>
      <c r="AF201" s="727"/>
      <c r="AG201" s="727"/>
      <c r="AH201" s="727"/>
      <c r="AI201" s="727"/>
      <c r="AJ201" s="727"/>
      <c r="AK201" s="727"/>
      <c r="AL201" s="727"/>
      <c r="AM201" s="727"/>
      <c r="AN201" s="727"/>
      <c r="AO201" s="727"/>
      <c r="AP201" s="727"/>
      <c r="AQ201" s="727"/>
      <c r="AR201" s="727"/>
      <c r="AS201" s="727"/>
      <c r="AT201" s="727"/>
      <c r="AU201" s="727"/>
      <c r="AV201" s="727"/>
    </row>
    <row r="202" spans="2:48" s="10" customFormat="1" x14ac:dyDescent="0.25">
      <c r="B202" s="437" t="s">
        <v>120</v>
      </c>
      <c r="C202" s="727"/>
      <c r="D202" s="727"/>
      <c r="E202" s="727"/>
      <c r="F202" s="727"/>
      <c r="G202" s="727"/>
      <c r="H202" s="727"/>
      <c r="I202" s="727"/>
      <c r="J202" s="727"/>
      <c r="K202" s="727"/>
      <c r="L202" s="727"/>
      <c r="M202" s="727"/>
      <c r="N202" s="727"/>
      <c r="O202" s="727"/>
      <c r="P202" s="727"/>
      <c r="Q202" s="727"/>
      <c r="R202" s="727"/>
      <c r="S202" s="727"/>
      <c r="T202" s="727"/>
      <c r="U202" s="727"/>
      <c r="V202" s="727"/>
      <c r="W202" s="727"/>
      <c r="X202" s="727"/>
      <c r="Y202" s="727"/>
      <c r="Z202" s="727"/>
      <c r="AA202" s="727"/>
      <c r="AB202" s="727"/>
      <c r="AC202" s="727"/>
      <c r="AD202" s="727"/>
      <c r="AE202" s="727"/>
      <c r="AF202" s="727"/>
      <c r="AG202" s="727"/>
      <c r="AH202" s="727"/>
      <c r="AI202" s="727"/>
      <c r="AJ202" s="727"/>
      <c r="AK202" s="727"/>
      <c r="AL202" s="727"/>
      <c r="AM202" s="727"/>
      <c r="AN202" s="727"/>
      <c r="AO202" s="727"/>
      <c r="AP202" s="727"/>
      <c r="AQ202" s="727"/>
      <c r="AR202" s="727"/>
      <c r="AS202" s="727"/>
      <c r="AT202" s="727"/>
      <c r="AU202" s="727"/>
      <c r="AV202" s="727"/>
    </row>
    <row r="203" spans="2:48" s="10" customFormat="1" x14ac:dyDescent="0.25">
      <c r="B203" s="437" t="s">
        <v>121</v>
      </c>
      <c r="C203" s="727"/>
      <c r="D203" s="727"/>
      <c r="E203" s="727"/>
      <c r="F203" s="727"/>
      <c r="G203" s="727"/>
      <c r="H203" s="727"/>
      <c r="I203" s="727"/>
      <c r="J203" s="727"/>
      <c r="K203" s="727"/>
      <c r="L203" s="727"/>
      <c r="M203" s="727"/>
      <c r="N203" s="727"/>
      <c r="O203" s="727"/>
      <c r="P203" s="727"/>
      <c r="Q203" s="727"/>
      <c r="R203" s="727"/>
      <c r="S203" s="727"/>
      <c r="T203" s="727"/>
      <c r="U203" s="727"/>
      <c r="V203" s="727"/>
      <c r="W203" s="727"/>
      <c r="X203" s="727"/>
      <c r="Y203" s="727"/>
      <c r="Z203" s="727"/>
      <c r="AA203" s="727"/>
      <c r="AB203" s="727"/>
      <c r="AC203" s="727"/>
      <c r="AD203" s="727"/>
      <c r="AE203" s="727"/>
      <c r="AF203" s="727"/>
      <c r="AG203" s="727"/>
      <c r="AH203" s="727"/>
      <c r="AI203" s="727"/>
      <c r="AJ203" s="727"/>
      <c r="AK203" s="727"/>
      <c r="AL203" s="727"/>
      <c r="AM203" s="727"/>
      <c r="AN203" s="727"/>
      <c r="AO203" s="727"/>
      <c r="AP203" s="727"/>
      <c r="AQ203" s="727"/>
      <c r="AR203" s="727"/>
      <c r="AS203" s="727"/>
      <c r="AT203" s="727"/>
      <c r="AU203" s="727"/>
      <c r="AV203" s="727"/>
    </row>
    <row r="204" spans="2:48" s="10" customFormat="1" x14ac:dyDescent="0.25">
      <c r="B204" s="437" t="s">
        <v>116</v>
      </c>
      <c r="C204" s="727"/>
      <c r="D204" s="727"/>
      <c r="E204" s="727"/>
      <c r="F204" s="727"/>
      <c r="G204" s="727"/>
      <c r="H204" s="727"/>
      <c r="I204" s="727"/>
      <c r="J204" s="727"/>
      <c r="K204" s="727"/>
      <c r="L204" s="727"/>
      <c r="M204" s="727"/>
      <c r="N204" s="727"/>
      <c r="O204" s="727"/>
      <c r="P204" s="727"/>
      <c r="Q204" s="727"/>
      <c r="R204" s="727"/>
      <c r="S204" s="727"/>
      <c r="T204" s="727"/>
      <c r="U204" s="727"/>
      <c r="V204" s="727"/>
      <c r="W204" s="727"/>
      <c r="X204" s="727"/>
      <c r="Y204" s="727"/>
      <c r="Z204" s="727"/>
      <c r="AA204" s="727"/>
      <c r="AB204" s="727"/>
      <c r="AC204" s="727"/>
      <c r="AD204" s="727"/>
      <c r="AE204" s="727"/>
      <c r="AF204" s="727"/>
      <c r="AG204" s="727"/>
      <c r="AH204" s="727"/>
      <c r="AI204" s="727"/>
      <c r="AJ204" s="727"/>
      <c r="AK204" s="727"/>
      <c r="AL204" s="727"/>
      <c r="AM204" s="727"/>
      <c r="AN204" s="727"/>
      <c r="AO204" s="727"/>
      <c r="AP204" s="727"/>
      <c r="AQ204" s="727"/>
      <c r="AR204" s="727"/>
      <c r="AS204" s="727"/>
      <c r="AT204" s="727"/>
      <c r="AU204" s="727"/>
      <c r="AV204" s="727"/>
    </row>
    <row r="205" spans="2:48" s="10" customFormat="1" x14ac:dyDescent="0.25">
      <c r="B205" s="727"/>
      <c r="C205" s="727"/>
      <c r="D205" s="727"/>
      <c r="E205" s="727"/>
      <c r="F205" s="727"/>
      <c r="G205" s="727"/>
      <c r="H205" s="727"/>
      <c r="I205" s="727"/>
      <c r="J205" s="727"/>
      <c r="K205" s="727"/>
      <c r="L205" s="727"/>
      <c r="M205" s="727"/>
      <c r="N205" s="727"/>
      <c r="O205" s="727"/>
      <c r="P205" s="727"/>
      <c r="Q205" s="727"/>
      <c r="R205" s="727"/>
      <c r="S205" s="727"/>
      <c r="T205" s="727"/>
      <c r="U205" s="727"/>
      <c r="V205" s="727"/>
      <c r="W205" s="727"/>
      <c r="X205" s="727"/>
      <c r="Y205" s="727"/>
      <c r="Z205" s="727"/>
      <c r="AA205" s="727"/>
      <c r="AB205" s="727"/>
      <c r="AC205" s="727"/>
      <c r="AD205" s="727"/>
      <c r="AE205" s="727"/>
      <c r="AF205" s="727"/>
      <c r="AG205" s="727"/>
      <c r="AH205" s="727"/>
      <c r="AI205" s="727"/>
      <c r="AJ205" s="727"/>
      <c r="AK205" s="727"/>
      <c r="AL205" s="727"/>
      <c r="AM205" s="727"/>
      <c r="AN205" s="727"/>
      <c r="AO205" s="727"/>
      <c r="AP205" s="727"/>
      <c r="AQ205" s="727"/>
      <c r="AR205" s="727"/>
      <c r="AS205" s="727"/>
      <c r="AT205" s="727"/>
      <c r="AU205" s="727"/>
      <c r="AV205" s="727"/>
    </row>
    <row r="206" spans="2:48" s="10" customFormat="1" x14ac:dyDescent="0.25">
      <c r="B206" s="204"/>
      <c r="C206" s="204" t="s">
        <v>122</v>
      </c>
      <c r="D206" s="727"/>
      <c r="E206" s="727"/>
      <c r="F206" s="727"/>
      <c r="G206" s="727"/>
      <c r="H206" s="727"/>
      <c r="I206" s="727"/>
      <c r="J206" s="727"/>
      <c r="K206" s="727"/>
      <c r="L206" s="727"/>
      <c r="M206" s="727"/>
      <c r="N206" s="727"/>
      <c r="O206" s="727"/>
      <c r="P206" s="727"/>
      <c r="Q206" s="727"/>
      <c r="R206" s="727"/>
      <c r="S206" s="727"/>
      <c r="T206" s="727"/>
      <c r="U206" s="727"/>
      <c r="V206" s="727"/>
      <c r="W206" s="727"/>
      <c r="X206" s="727"/>
      <c r="Y206" s="727"/>
      <c r="Z206" s="727"/>
      <c r="AA206" s="727"/>
      <c r="AB206" s="727"/>
      <c r="AC206" s="727"/>
      <c r="AD206" s="727"/>
      <c r="AE206" s="727"/>
      <c r="AF206" s="727"/>
      <c r="AG206" s="727"/>
      <c r="AH206" s="727"/>
      <c r="AI206" s="727"/>
      <c r="AJ206" s="727"/>
      <c r="AK206" s="727"/>
      <c r="AL206" s="727"/>
      <c r="AM206" s="727"/>
      <c r="AN206" s="727"/>
      <c r="AO206" s="727"/>
      <c r="AP206" s="727"/>
      <c r="AQ206" s="727"/>
      <c r="AR206" s="727"/>
      <c r="AS206" s="727"/>
      <c r="AT206" s="727"/>
      <c r="AU206" s="727"/>
      <c r="AV206" s="727"/>
    </row>
    <row r="207" spans="2:48" s="10" customFormat="1" x14ac:dyDescent="0.25">
      <c r="B207" s="727"/>
      <c r="C207" s="727"/>
      <c r="D207" s="727"/>
      <c r="E207" s="727"/>
      <c r="F207" s="727"/>
      <c r="G207" s="727"/>
      <c r="H207" s="727"/>
      <c r="I207" s="727"/>
      <c r="J207" s="727"/>
      <c r="K207" s="727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7"/>
      <c r="W207" s="727"/>
      <c r="X207" s="727"/>
      <c r="Y207" s="727"/>
      <c r="Z207" s="727"/>
      <c r="AA207" s="727"/>
      <c r="AB207" s="727"/>
      <c r="AC207" s="727"/>
      <c r="AD207" s="727"/>
      <c r="AE207" s="727"/>
      <c r="AF207" s="727"/>
      <c r="AG207" s="727"/>
      <c r="AH207" s="727"/>
      <c r="AI207" s="727"/>
      <c r="AJ207" s="727"/>
      <c r="AK207" s="727"/>
      <c r="AL207" s="727"/>
      <c r="AM207" s="727"/>
      <c r="AN207" s="727"/>
      <c r="AO207" s="727"/>
      <c r="AP207" s="727"/>
      <c r="AQ207" s="727"/>
      <c r="AR207" s="727"/>
      <c r="AS207" s="727"/>
      <c r="AT207" s="727"/>
      <c r="AU207" s="727"/>
      <c r="AV207" s="727"/>
    </row>
    <row r="208" spans="2:48" s="430" customFormat="1" ht="21.95" customHeight="1" x14ac:dyDescent="0.2">
      <c r="B208" s="428" t="s">
        <v>92</v>
      </c>
      <c r="C208" s="840" t="s">
        <v>95</v>
      </c>
      <c r="D208" s="841"/>
      <c r="E208" s="841"/>
      <c r="F208" s="840" t="s">
        <v>96</v>
      </c>
      <c r="G208" s="841"/>
      <c r="H208" s="841"/>
      <c r="I208" s="840" t="s">
        <v>97</v>
      </c>
      <c r="J208" s="841"/>
      <c r="K208" s="841"/>
      <c r="L208" s="840" t="s">
        <v>98</v>
      </c>
      <c r="M208" s="841"/>
      <c r="N208" s="841"/>
      <c r="O208" s="840" t="s">
        <v>99</v>
      </c>
      <c r="P208" s="841"/>
      <c r="Q208" s="841"/>
      <c r="R208" s="840" t="s">
        <v>100</v>
      </c>
      <c r="S208" s="841"/>
      <c r="T208" s="841"/>
      <c r="U208" s="840" t="s">
        <v>101</v>
      </c>
      <c r="V208" s="841"/>
      <c r="W208" s="841"/>
      <c r="X208" s="840" t="s">
        <v>102</v>
      </c>
      <c r="Y208" s="841"/>
      <c r="Z208" s="841"/>
      <c r="AA208" s="840" t="s">
        <v>103</v>
      </c>
      <c r="AB208" s="841"/>
      <c r="AC208" s="841"/>
      <c r="AD208" s="840" t="s">
        <v>104</v>
      </c>
      <c r="AE208" s="841"/>
      <c r="AF208" s="841"/>
      <c r="AG208" s="840" t="s">
        <v>105</v>
      </c>
      <c r="AH208" s="841"/>
      <c r="AI208" s="841"/>
      <c r="AJ208" s="840" t="s">
        <v>106</v>
      </c>
      <c r="AK208" s="841"/>
      <c r="AL208" s="841"/>
      <c r="AM208" s="840" t="s">
        <v>107</v>
      </c>
      <c r="AN208" s="841"/>
      <c r="AO208" s="841"/>
      <c r="AP208" s="840" t="s">
        <v>108</v>
      </c>
      <c r="AQ208" s="841"/>
      <c r="AR208" s="841"/>
      <c r="AS208" s="840" t="s">
        <v>662</v>
      </c>
      <c r="AT208" s="841"/>
      <c r="AU208" s="841"/>
      <c r="AV208" s="727"/>
    </row>
    <row r="209" spans="2:48" s="430" customFormat="1" ht="26.1" customHeight="1" x14ac:dyDescent="0.2">
      <c r="B209" s="727"/>
      <c r="C209" s="429" t="s">
        <v>109</v>
      </c>
      <c r="D209" s="429" t="s">
        <v>110</v>
      </c>
      <c r="E209" s="429" t="s">
        <v>111</v>
      </c>
      <c r="F209" s="429" t="s">
        <v>109</v>
      </c>
      <c r="G209" s="429" t="s">
        <v>110</v>
      </c>
      <c r="H209" s="429" t="s">
        <v>111</v>
      </c>
      <c r="I209" s="429" t="s">
        <v>109</v>
      </c>
      <c r="J209" s="429" t="s">
        <v>110</v>
      </c>
      <c r="K209" s="429" t="s">
        <v>111</v>
      </c>
      <c r="L209" s="429" t="s">
        <v>109</v>
      </c>
      <c r="M209" s="429" t="s">
        <v>110</v>
      </c>
      <c r="N209" s="429" t="s">
        <v>111</v>
      </c>
      <c r="O209" s="429" t="s">
        <v>109</v>
      </c>
      <c r="P209" s="429" t="s">
        <v>110</v>
      </c>
      <c r="Q209" s="429" t="s">
        <v>111</v>
      </c>
      <c r="R209" s="429" t="s">
        <v>109</v>
      </c>
      <c r="S209" s="429" t="s">
        <v>110</v>
      </c>
      <c r="T209" s="429" t="s">
        <v>111</v>
      </c>
      <c r="U209" s="429" t="s">
        <v>109</v>
      </c>
      <c r="V209" s="429" t="s">
        <v>110</v>
      </c>
      <c r="W209" s="429" t="s">
        <v>111</v>
      </c>
      <c r="X209" s="429" t="s">
        <v>109</v>
      </c>
      <c r="Y209" s="429" t="s">
        <v>110</v>
      </c>
      <c r="Z209" s="429" t="s">
        <v>111</v>
      </c>
      <c r="AA209" s="429" t="s">
        <v>109</v>
      </c>
      <c r="AB209" s="429" t="s">
        <v>110</v>
      </c>
      <c r="AC209" s="429" t="s">
        <v>111</v>
      </c>
      <c r="AD209" s="429" t="s">
        <v>109</v>
      </c>
      <c r="AE209" s="429" t="s">
        <v>110</v>
      </c>
      <c r="AF209" s="429" t="s">
        <v>111</v>
      </c>
      <c r="AG209" s="429" t="s">
        <v>109</v>
      </c>
      <c r="AH209" s="429" t="s">
        <v>110</v>
      </c>
      <c r="AI209" s="429" t="s">
        <v>111</v>
      </c>
      <c r="AJ209" s="429" t="s">
        <v>109</v>
      </c>
      <c r="AK209" s="429" t="s">
        <v>110</v>
      </c>
      <c r="AL209" s="429" t="s">
        <v>111</v>
      </c>
      <c r="AM209" s="429" t="s">
        <v>109</v>
      </c>
      <c r="AN209" s="429" t="s">
        <v>110</v>
      </c>
      <c r="AO209" s="429" t="s">
        <v>111</v>
      </c>
      <c r="AP209" s="429" t="s">
        <v>109</v>
      </c>
      <c r="AQ209" s="429" t="s">
        <v>110</v>
      </c>
      <c r="AR209" s="429" t="s">
        <v>111</v>
      </c>
      <c r="AS209" s="429" t="s">
        <v>109</v>
      </c>
      <c r="AT209" s="429" t="s">
        <v>110</v>
      </c>
      <c r="AU209" s="429" t="s">
        <v>111</v>
      </c>
      <c r="AV209" s="727"/>
    </row>
    <row r="210" spans="2:48" s="430" customFormat="1" ht="12.75" x14ac:dyDescent="0.2">
      <c r="B210" s="203" t="s">
        <v>24</v>
      </c>
      <c r="C210" s="275">
        <v>84700</v>
      </c>
      <c r="D210" s="275">
        <v>613700</v>
      </c>
      <c r="E210" s="431">
        <v>13.8</v>
      </c>
      <c r="F210" s="275">
        <v>97500</v>
      </c>
      <c r="G210" s="275">
        <v>623700</v>
      </c>
      <c r="H210" s="431">
        <v>15.6</v>
      </c>
      <c r="I210" s="275">
        <v>99000</v>
      </c>
      <c r="J210" s="275">
        <v>633500</v>
      </c>
      <c r="K210" s="431">
        <v>15.6</v>
      </c>
      <c r="L210" s="275">
        <v>105100</v>
      </c>
      <c r="M210" s="275">
        <v>639200</v>
      </c>
      <c r="N210" s="431">
        <v>16.399999999999999</v>
      </c>
      <c r="O210" s="275">
        <v>102400</v>
      </c>
      <c r="P210" s="275">
        <v>660000</v>
      </c>
      <c r="Q210" s="431">
        <v>15.5</v>
      </c>
      <c r="R210" s="275">
        <v>97900</v>
      </c>
      <c r="S210" s="275">
        <v>664100</v>
      </c>
      <c r="T210" s="431">
        <v>14.7</v>
      </c>
      <c r="U210" s="275">
        <v>97400</v>
      </c>
      <c r="V210" s="275">
        <v>678200</v>
      </c>
      <c r="W210" s="431">
        <v>14.4</v>
      </c>
      <c r="X210" s="275">
        <v>107500</v>
      </c>
      <c r="Y210" s="275">
        <v>684600</v>
      </c>
      <c r="Z210" s="431">
        <v>15.7</v>
      </c>
      <c r="AA210" s="275">
        <v>110000</v>
      </c>
      <c r="AB210" s="275">
        <v>683500</v>
      </c>
      <c r="AC210" s="431">
        <v>16.100000000000001</v>
      </c>
      <c r="AD210" s="275">
        <v>107000</v>
      </c>
      <c r="AE210" s="275">
        <v>689500</v>
      </c>
      <c r="AF210" s="431">
        <v>15.5</v>
      </c>
      <c r="AG210" s="275">
        <v>106000</v>
      </c>
      <c r="AH210" s="275">
        <v>694300</v>
      </c>
      <c r="AI210" s="431">
        <v>15.3</v>
      </c>
      <c r="AJ210" s="275">
        <v>104700</v>
      </c>
      <c r="AK210" s="275">
        <v>702500</v>
      </c>
      <c r="AL210" s="431">
        <v>14.9</v>
      </c>
      <c r="AM210" s="275">
        <v>105800</v>
      </c>
      <c r="AN210" s="275">
        <v>712300</v>
      </c>
      <c r="AO210" s="431">
        <v>14.9</v>
      </c>
      <c r="AP210" s="147">
        <v>104500</v>
      </c>
      <c r="AQ210" s="147">
        <v>724300</v>
      </c>
      <c r="AR210" s="250">
        <v>14.4</v>
      </c>
      <c r="AS210" s="147">
        <v>113100</v>
      </c>
      <c r="AT210" s="147">
        <v>728100</v>
      </c>
      <c r="AU210" s="250">
        <v>15.5</v>
      </c>
      <c r="AV210" s="727"/>
    </row>
    <row r="211" spans="2:48" s="430" customFormat="1" ht="12.75" x14ac:dyDescent="0.2">
      <c r="B211" s="203" t="s">
        <v>2</v>
      </c>
      <c r="C211" s="275">
        <v>9100</v>
      </c>
      <c r="D211" s="275">
        <v>53500</v>
      </c>
      <c r="E211" s="431">
        <v>16.899999999999999</v>
      </c>
      <c r="F211" s="275">
        <v>9200</v>
      </c>
      <c r="G211" s="275">
        <v>54300</v>
      </c>
      <c r="H211" s="431">
        <v>17</v>
      </c>
      <c r="I211" s="275">
        <v>9000</v>
      </c>
      <c r="J211" s="275">
        <v>54900</v>
      </c>
      <c r="K211" s="431">
        <v>16.3</v>
      </c>
      <c r="L211" s="275">
        <v>11800</v>
      </c>
      <c r="M211" s="275">
        <v>55000</v>
      </c>
      <c r="N211" s="431">
        <v>21.4</v>
      </c>
      <c r="O211" s="275">
        <v>11400</v>
      </c>
      <c r="P211" s="275">
        <v>56800</v>
      </c>
      <c r="Q211" s="431">
        <v>20.100000000000001</v>
      </c>
      <c r="R211" s="275">
        <v>9200</v>
      </c>
      <c r="S211" s="275">
        <v>55900</v>
      </c>
      <c r="T211" s="431">
        <v>16.5</v>
      </c>
      <c r="U211" s="275">
        <v>10300</v>
      </c>
      <c r="V211" s="275">
        <v>56400</v>
      </c>
      <c r="W211" s="431">
        <v>18.3</v>
      </c>
      <c r="X211" s="275">
        <v>9500</v>
      </c>
      <c r="Y211" s="275">
        <v>56500</v>
      </c>
      <c r="Z211" s="431">
        <v>16.8</v>
      </c>
      <c r="AA211" s="275">
        <v>11000</v>
      </c>
      <c r="AB211" s="275">
        <v>55400</v>
      </c>
      <c r="AC211" s="431">
        <v>19.899999999999999</v>
      </c>
      <c r="AD211" s="275">
        <v>8400</v>
      </c>
      <c r="AE211" s="275">
        <v>54700</v>
      </c>
      <c r="AF211" s="431">
        <v>15.3</v>
      </c>
      <c r="AG211" s="275">
        <v>9300</v>
      </c>
      <c r="AH211" s="275">
        <v>56100</v>
      </c>
      <c r="AI211" s="431">
        <v>16.600000000000001</v>
      </c>
      <c r="AJ211" s="275">
        <v>12200</v>
      </c>
      <c r="AK211" s="275">
        <v>55700</v>
      </c>
      <c r="AL211" s="431">
        <v>21.8</v>
      </c>
      <c r="AM211" s="275">
        <v>9100</v>
      </c>
      <c r="AN211" s="275">
        <v>55800</v>
      </c>
      <c r="AO211" s="431">
        <v>16.3</v>
      </c>
      <c r="AP211" s="147">
        <v>8700</v>
      </c>
      <c r="AQ211" s="147">
        <v>57600</v>
      </c>
      <c r="AR211" s="250">
        <v>15.2</v>
      </c>
      <c r="AS211" s="147">
        <v>10100</v>
      </c>
      <c r="AT211" s="147">
        <v>56400</v>
      </c>
      <c r="AU211" s="250">
        <v>17.899999999999999</v>
      </c>
      <c r="AV211" s="727"/>
    </row>
    <row r="212" spans="2:48" s="430" customFormat="1" ht="12.75" x14ac:dyDescent="0.2">
      <c r="B212" s="203" t="s">
        <v>16</v>
      </c>
      <c r="C212" s="275">
        <v>7100</v>
      </c>
      <c r="D212" s="275">
        <v>59600</v>
      </c>
      <c r="E212" s="431">
        <v>11.9</v>
      </c>
      <c r="F212" s="275">
        <v>8600</v>
      </c>
      <c r="G212" s="275">
        <v>59700</v>
      </c>
      <c r="H212" s="431">
        <v>14.3</v>
      </c>
      <c r="I212" s="275">
        <v>7600</v>
      </c>
      <c r="J212" s="275">
        <v>60500</v>
      </c>
      <c r="K212" s="431">
        <v>12.5</v>
      </c>
      <c r="L212" s="275">
        <v>9800</v>
      </c>
      <c r="M212" s="275">
        <v>60700</v>
      </c>
      <c r="N212" s="431">
        <v>16.2</v>
      </c>
      <c r="O212" s="275">
        <v>13900</v>
      </c>
      <c r="P212" s="275">
        <v>61500</v>
      </c>
      <c r="Q212" s="431">
        <v>22.6</v>
      </c>
      <c r="R212" s="275">
        <v>11600</v>
      </c>
      <c r="S212" s="275">
        <v>62400</v>
      </c>
      <c r="T212" s="431">
        <v>18.5</v>
      </c>
      <c r="U212" s="275">
        <v>10700</v>
      </c>
      <c r="V212" s="275">
        <v>62200</v>
      </c>
      <c r="W212" s="431">
        <v>17.2</v>
      </c>
      <c r="X212" s="275">
        <v>16400</v>
      </c>
      <c r="Y212" s="275">
        <v>59500</v>
      </c>
      <c r="Z212" s="431">
        <v>27.7</v>
      </c>
      <c r="AA212" s="275">
        <v>12800</v>
      </c>
      <c r="AB212" s="275">
        <v>63300</v>
      </c>
      <c r="AC212" s="431">
        <v>20.3</v>
      </c>
      <c r="AD212" s="275">
        <v>9900</v>
      </c>
      <c r="AE212" s="275">
        <v>63200</v>
      </c>
      <c r="AF212" s="431">
        <v>15.7</v>
      </c>
      <c r="AG212" s="275">
        <v>13200</v>
      </c>
      <c r="AH212" s="275">
        <v>61900</v>
      </c>
      <c r="AI212" s="431">
        <v>21.4</v>
      </c>
      <c r="AJ212" s="275">
        <v>12000</v>
      </c>
      <c r="AK212" s="275">
        <v>61200</v>
      </c>
      <c r="AL212" s="431">
        <v>19.600000000000001</v>
      </c>
      <c r="AM212" s="275">
        <v>16900</v>
      </c>
      <c r="AN212" s="275">
        <v>60700</v>
      </c>
      <c r="AO212" s="431">
        <v>27.8</v>
      </c>
      <c r="AP212" s="147">
        <v>12400</v>
      </c>
      <c r="AQ212" s="147">
        <v>60800</v>
      </c>
      <c r="AR212" s="250">
        <v>20.399999999999999</v>
      </c>
      <c r="AS212" s="147">
        <v>9900</v>
      </c>
      <c r="AT212" s="147">
        <v>61800</v>
      </c>
      <c r="AU212" s="250">
        <v>16</v>
      </c>
      <c r="AV212" s="727"/>
    </row>
    <row r="213" spans="2:48" s="430" customFormat="1" ht="12.75" x14ac:dyDescent="0.2">
      <c r="B213" s="203" t="s">
        <v>26</v>
      </c>
      <c r="C213" s="275">
        <v>29700</v>
      </c>
      <c r="D213" s="275">
        <v>186200</v>
      </c>
      <c r="E213" s="431">
        <v>16</v>
      </c>
      <c r="F213" s="275">
        <v>29000</v>
      </c>
      <c r="G213" s="275">
        <v>188100</v>
      </c>
      <c r="H213" s="431">
        <v>15.4</v>
      </c>
      <c r="I213" s="275">
        <v>28300</v>
      </c>
      <c r="J213" s="275">
        <v>190000</v>
      </c>
      <c r="K213" s="431">
        <v>14.9</v>
      </c>
      <c r="L213" s="275">
        <v>25900</v>
      </c>
      <c r="M213" s="275">
        <v>191100</v>
      </c>
      <c r="N213" s="431">
        <v>13.5</v>
      </c>
      <c r="O213" s="275">
        <v>29800</v>
      </c>
      <c r="P213" s="275">
        <v>197800</v>
      </c>
      <c r="Q213" s="431">
        <v>15.1</v>
      </c>
      <c r="R213" s="275">
        <v>30800</v>
      </c>
      <c r="S213" s="275">
        <v>198700</v>
      </c>
      <c r="T213" s="431">
        <v>15.5</v>
      </c>
      <c r="U213" s="275">
        <v>31000</v>
      </c>
      <c r="V213" s="275">
        <v>202000</v>
      </c>
      <c r="W213" s="431">
        <v>15.3</v>
      </c>
      <c r="X213" s="275">
        <v>32300</v>
      </c>
      <c r="Y213" s="275">
        <v>205500</v>
      </c>
      <c r="Z213" s="431">
        <v>15.7</v>
      </c>
      <c r="AA213" s="275">
        <v>32300</v>
      </c>
      <c r="AB213" s="275">
        <v>211200</v>
      </c>
      <c r="AC213" s="431">
        <v>15.3</v>
      </c>
      <c r="AD213" s="275">
        <v>36500</v>
      </c>
      <c r="AE213" s="275">
        <v>216100</v>
      </c>
      <c r="AF213" s="431">
        <v>16.899999999999999</v>
      </c>
      <c r="AG213" s="275">
        <v>34500</v>
      </c>
      <c r="AH213" s="275">
        <v>220000</v>
      </c>
      <c r="AI213" s="431">
        <v>15.7</v>
      </c>
      <c r="AJ213" s="275">
        <v>33100</v>
      </c>
      <c r="AK213" s="275">
        <v>226600</v>
      </c>
      <c r="AL213" s="431">
        <v>14.6</v>
      </c>
      <c r="AM213" s="275">
        <v>38100</v>
      </c>
      <c r="AN213" s="275">
        <v>229200</v>
      </c>
      <c r="AO213" s="431">
        <v>16.600000000000001</v>
      </c>
      <c r="AP213" s="147">
        <v>40800</v>
      </c>
      <c r="AQ213" s="147">
        <v>238500</v>
      </c>
      <c r="AR213" s="250">
        <v>17.100000000000001</v>
      </c>
      <c r="AS213" s="147">
        <v>33900</v>
      </c>
      <c r="AT213" s="147">
        <v>241900</v>
      </c>
      <c r="AU213" s="250">
        <v>14</v>
      </c>
      <c r="AV213" s="727"/>
    </row>
    <row r="214" spans="2:48" s="430" customFormat="1" ht="12.75" x14ac:dyDescent="0.2">
      <c r="B214" s="203" t="s">
        <v>27</v>
      </c>
      <c r="C214" s="275">
        <v>34500</v>
      </c>
      <c r="D214" s="275">
        <v>186900</v>
      </c>
      <c r="E214" s="431">
        <v>18.399999999999999</v>
      </c>
      <c r="F214" s="275">
        <v>41100</v>
      </c>
      <c r="G214" s="275">
        <v>189000</v>
      </c>
      <c r="H214" s="431">
        <v>21.7</v>
      </c>
      <c r="I214" s="275">
        <v>41700</v>
      </c>
      <c r="J214" s="275">
        <v>188300</v>
      </c>
      <c r="K214" s="431">
        <v>22.1</v>
      </c>
      <c r="L214" s="275">
        <v>39800</v>
      </c>
      <c r="M214" s="275">
        <v>188800</v>
      </c>
      <c r="N214" s="431">
        <v>21.1</v>
      </c>
      <c r="O214" s="275">
        <v>36100</v>
      </c>
      <c r="P214" s="275">
        <v>196300</v>
      </c>
      <c r="Q214" s="431">
        <v>18.399999999999999</v>
      </c>
      <c r="R214" s="275">
        <v>37400</v>
      </c>
      <c r="S214" s="275">
        <v>196200</v>
      </c>
      <c r="T214" s="431">
        <v>19.100000000000001</v>
      </c>
      <c r="U214" s="275">
        <v>40500</v>
      </c>
      <c r="V214" s="275">
        <v>193700</v>
      </c>
      <c r="W214" s="431">
        <v>20.9</v>
      </c>
      <c r="X214" s="275">
        <v>39500</v>
      </c>
      <c r="Y214" s="275">
        <v>191100</v>
      </c>
      <c r="Z214" s="431">
        <v>20.7</v>
      </c>
      <c r="AA214" s="275">
        <v>40400</v>
      </c>
      <c r="AB214" s="275">
        <v>191900</v>
      </c>
      <c r="AC214" s="431">
        <v>21</v>
      </c>
      <c r="AD214" s="275">
        <v>37400</v>
      </c>
      <c r="AE214" s="275">
        <v>191800</v>
      </c>
      <c r="AF214" s="431">
        <v>19.5</v>
      </c>
      <c r="AG214" s="275">
        <v>39000</v>
      </c>
      <c r="AH214" s="275">
        <v>191600</v>
      </c>
      <c r="AI214" s="431">
        <v>20.399999999999999</v>
      </c>
      <c r="AJ214" s="275">
        <v>35200</v>
      </c>
      <c r="AK214" s="275">
        <v>192100</v>
      </c>
      <c r="AL214" s="431">
        <v>18.3</v>
      </c>
      <c r="AM214" s="275">
        <v>35700</v>
      </c>
      <c r="AN214" s="275">
        <v>190100</v>
      </c>
      <c r="AO214" s="431">
        <v>18.8</v>
      </c>
      <c r="AP214" s="147">
        <v>38800</v>
      </c>
      <c r="AQ214" s="147">
        <v>192000</v>
      </c>
      <c r="AR214" s="250">
        <v>20.2</v>
      </c>
      <c r="AS214" s="147">
        <v>39900</v>
      </c>
      <c r="AT214" s="147">
        <v>192800</v>
      </c>
      <c r="AU214" s="250">
        <v>20.7</v>
      </c>
      <c r="AV214" s="727"/>
    </row>
    <row r="215" spans="2:48" s="430" customFormat="1" ht="12.75" x14ac:dyDescent="0.2">
      <c r="B215" s="203" t="s">
        <v>17</v>
      </c>
      <c r="C215" s="275">
        <v>8500</v>
      </c>
      <c r="D215" s="275">
        <v>64900</v>
      </c>
      <c r="E215" s="431">
        <v>13.1</v>
      </c>
      <c r="F215" s="275">
        <v>8900</v>
      </c>
      <c r="G215" s="275">
        <v>65200</v>
      </c>
      <c r="H215" s="431">
        <v>13.7</v>
      </c>
      <c r="I215" s="275">
        <v>13500</v>
      </c>
      <c r="J215" s="275">
        <v>65800</v>
      </c>
      <c r="K215" s="431">
        <v>20.5</v>
      </c>
      <c r="L215" s="275">
        <v>13100</v>
      </c>
      <c r="M215" s="275">
        <v>68000</v>
      </c>
      <c r="N215" s="431">
        <v>19.3</v>
      </c>
      <c r="O215" s="275">
        <v>11900</v>
      </c>
      <c r="P215" s="275">
        <v>70500</v>
      </c>
      <c r="Q215" s="431">
        <v>16.8</v>
      </c>
      <c r="R215" s="275">
        <v>12300</v>
      </c>
      <c r="S215" s="275">
        <v>70500</v>
      </c>
      <c r="T215" s="431">
        <v>17.399999999999999</v>
      </c>
      <c r="U215" s="275">
        <v>12900</v>
      </c>
      <c r="V215" s="275">
        <v>72500</v>
      </c>
      <c r="W215" s="431">
        <v>17.8</v>
      </c>
      <c r="X215" s="275">
        <v>18800</v>
      </c>
      <c r="Y215" s="275">
        <v>70300</v>
      </c>
      <c r="Z215" s="431">
        <v>26.8</v>
      </c>
      <c r="AA215" s="275">
        <v>13600</v>
      </c>
      <c r="AB215" s="275">
        <v>70400</v>
      </c>
      <c r="AC215" s="431">
        <v>19.3</v>
      </c>
      <c r="AD215" s="275">
        <v>13600</v>
      </c>
      <c r="AE215" s="275">
        <v>70500</v>
      </c>
      <c r="AF215" s="431">
        <v>19.2</v>
      </c>
      <c r="AG215" s="275">
        <v>14700</v>
      </c>
      <c r="AH215" s="275">
        <v>72100</v>
      </c>
      <c r="AI215" s="431">
        <v>20.399999999999999</v>
      </c>
      <c r="AJ215" s="275">
        <v>17000</v>
      </c>
      <c r="AK215" s="275">
        <v>70200</v>
      </c>
      <c r="AL215" s="431">
        <v>24.1</v>
      </c>
      <c r="AM215" s="275">
        <v>15400</v>
      </c>
      <c r="AN215" s="275">
        <v>71700</v>
      </c>
      <c r="AO215" s="431">
        <v>21.4</v>
      </c>
      <c r="AP215" s="147">
        <v>12000</v>
      </c>
      <c r="AQ215" s="147">
        <v>71900</v>
      </c>
      <c r="AR215" s="250">
        <v>16.7</v>
      </c>
      <c r="AS215" s="147">
        <v>8600</v>
      </c>
      <c r="AT215" s="147">
        <v>70900</v>
      </c>
      <c r="AU215" s="250">
        <v>12.1</v>
      </c>
      <c r="AV215" s="727"/>
    </row>
    <row r="216" spans="2:48" s="430" customFormat="1" ht="12.75" x14ac:dyDescent="0.2">
      <c r="B216" s="203" t="s">
        <v>1</v>
      </c>
      <c r="C216" s="275">
        <v>15400</v>
      </c>
      <c r="D216" s="275">
        <v>103200</v>
      </c>
      <c r="E216" s="431">
        <v>14.9</v>
      </c>
      <c r="F216" s="275">
        <v>17100</v>
      </c>
      <c r="G216" s="275">
        <v>103300</v>
      </c>
      <c r="H216" s="431">
        <v>16.5</v>
      </c>
      <c r="I216" s="275">
        <v>16100</v>
      </c>
      <c r="J216" s="275">
        <v>105700</v>
      </c>
      <c r="K216" s="431">
        <v>15.2</v>
      </c>
      <c r="L216" s="275">
        <v>17600</v>
      </c>
      <c r="M216" s="275">
        <v>108000</v>
      </c>
      <c r="N216" s="431">
        <v>16.3</v>
      </c>
      <c r="O216" s="275">
        <v>19200</v>
      </c>
      <c r="P216" s="275">
        <v>111300</v>
      </c>
      <c r="Q216" s="431">
        <v>17.3</v>
      </c>
      <c r="R216" s="275">
        <v>18900</v>
      </c>
      <c r="S216" s="275">
        <v>110400</v>
      </c>
      <c r="T216" s="431">
        <v>17.100000000000001</v>
      </c>
      <c r="U216" s="275">
        <v>17600</v>
      </c>
      <c r="V216" s="275">
        <v>109000</v>
      </c>
      <c r="W216" s="431">
        <v>16.2</v>
      </c>
      <c r="X216" s="275">
        <v>18000</v>
      </c>
      <c r="Y216" s="275">
        <v>108300</v>
      </c>
      <c r="Z216" s="431">
        <v>16.600000000000001</v>
      </c>
      <c r="AA216" s="275">
        <v>18300</v>
      </c>
      <c r="AB216" s="275">
        <v>108100</v>
      </c>
      <c r="AC216" s="431">
        <v>17</v>
      </c>
      <c r="AD216" s="275">
        <v>22000</v>
      </c>
      <c r="AE216" s="275">
        <v>109600</v>
      </c>
      <c r="AF216" s="431">
        <v>20</v>
      </c>
      <c r="AG216" s="275">
        <v>20600</v>
      </c>
      <c r="AH216" s="275">
        <v>111200</v>
      </c>
      <c r="AI216" s="431">
        <v>18.5</v>
      </c>
      <c r="AJ216" s="275">
        <v>19800</v>
      </c>
      <c r="AK216" s="275">
        <v>109600</v>
      </c>
      <c r="AL216" s="431">
        <v>18.100000000000001</v>
      </c>
      <c r="AM216" s="275">
        <v>20300</v>
      </c>
      <c r="AN216" s="275">
        <v>110000</v>
      </c>
      <c r="AO216" s="431">
        <v>18.5</v>
      </c>
      <c r="AP216" s="147">
        <v>19200</v>
      </c>
      <c r="AQ216" s="147">
        <v>111500</v>
      </c>
      <c r="AR216" s="250">
        <v>17.2</v>
      </c>
      <c r="AS216" s="147">
        <v>18100</v>
      </c>
      <c r="AT216" s="147">
        <v>109500</v>
      </c>
      <c r="AU216" s="250">
        <v>16.5</v>
      </c>
      <c r="AV216" s="727"/>
    </row>
    <row r="217" spans="2:48" s="430" customFormat="1" ht="12.75" x14ac:dyDescent="0.2">
      <c r="B217" s="203" t="s">
        <v>18</v>
      </c>
      <c r="C217" s="275">
        <v>11100</v>
      </c>
      <c r="D217" s="275">
        <v>58800</v>
      </c>
      <c r="E217" s="431">
        <v>18.899999999999999</v>
      </c>
      <c r="F217" s="275">
        <v>11400</v>
      </c>
      <c r="G217" s="275">
        <v>58500</v>
      </c>
      <c r="H217" s="431">
        <v>19.399999999999999</v>
      </c>
      <c r="I217" s="275">
        <v>11800</v>
      </c>
      <c r="J217" s="275">
        <v>59100</v>
      </c>
      <c r="K217" s="431">
        <v>20</v>
      </c>
      <c r="L217" s="275">
        <v>11400</v>
      </c>
      <c r="M217" s="275">
        <v>58800</v>
      </c>
      <c r="N217" s="431">
        <v>19.3</v>
      </c>
      <c r="O217" s="275">
        <v>11500</v>
      </c>
      <c r="P217" s="275">
        <v>62100</v>
      </c>
      <c r="Q217" s="431">
        <v>18.600000000000001</v>
      </c>
      <c r="R217" s="275">
        <v>12600</v>
      </c>
      <c r="S217" s="275">
        <v>62400</v>
      </c>
      <c r="T217" s="431">
        <v>20.2</v>
      </c>
      <c r="U217" s="275">
        <v>12700</v>
      </c>
      <c r="V217" s="275">
        <v>62000</v>
      </c>
      <c r="W217" s="431">
        <v>20.399999999999999</v>
      </c>
      <c r="X217" s="275">
        <v>15800</v>
      </c>
      <c r="Y217" s="275">
        <v>61500</v>
      </c>
      <c r="Z217" s="431">
        <v>25.7</v>
      </c>
      <c r="AA217" s="275">
        <v>13700</v>
      </c>
      <c r="AB217" s="275">
        <v>60300</v>
      </c>
      <c r="AC217" s="431">
        <v>22.7</v>
      </c>
      <c r="AD217" s="275">
        <v>13900</v>
      </c>
      <c r="AE217" s="275">
        <v>59700</v>
      </c>
      <c r="AF217" s="431">
        <v>23.2</v>
      </c>
      <c r="AG217" s="275">
        <v>9600</v>
      </c>
      <c r="AH217" s="275">
        <v>58900</v>
      </c>
      <c r="AI217" s="431">
        <v>16.3</v>
      </c>
      <c r="AJ217" s="275">
        <v>10800</v>
      </c>
      <c r="AK217" s="275">
        <v>62400</v>
      </c>
      <c r="AL217" s="431">
        <v>17.3</v>
      </c>
      <c r="AM217" s="275">
        <v>11300</v>
      </c>
      <c r="AN217" s="275">
        <v>61100</v>
      </c>
      <c r="AO217" s="431">
        <v>18.5</v>
      </c>
      <c r="AP217" s="147">
        <v>9400</v>
      </c>
      <c r="AQ217" s="147">
        <v>62000</v>
      </c>
      <c r="AR217" s="250">
        <v>15.2</v>
      </c>
      <c r="AS217" s="147">
        <v>13400</v>
      </c>
      <c r="AT217" s="147">
        <v>59700</v>
      </c>
      <c r="AU217" s="250">
        <v>22.4</v>
      </c>
      <c r="AV217" s="727"/>
    </row>
    <row r="218" spans="2:48" s="430" customFormat="1" ht="12.75" x14ac:dyDescent="0.2">
      <c r="B218" s="203" t="s">
        <v>3</v>
      </c>
      <c r="C218" s="275">
        <v>7000</v>
      </c>
      <c r="D218" s="275">
        <v>41700</v>
      </c>
      <c r="E218" s="431">
        <v>16.899999999999999</v>
      </c>
      <c r="F218" s="275">
        <v>8100</v>
      </c>
      <c r="G218" s="275">
        <v>41600</v>
      </c>
      <c r="H218" s="431">
        <v>19.5</v>
      </c>
      <c r="I218" s="275">
        <v>6900</v>
      </c>
      <c r="J218" s="275">
        <v>42000</v>
      </c>
      <c r="K218" s="431">
        <v>16.399999999999999</v>
      </c>
      <c r="L218" s="275">
        <v>6700</v>
      </c>
      <c r="M218" s="275">
        <v>39300</v>
      </c>
      <c r="N218" s="431">
        <v>17.100000000000001</v>
      </c>
      <c r="O218" s="275">
        <v>7100</v>
      </c>
      <c r="P218" s="275">
        <v>43400</v>
      </c>
      <c r="Q218" s="431">
        <v>16.399999999999999</v>
      </c>
      <c r="R218" s="275">
        <v>8600</v>
      </c>
      <c r="S218" s="275">
        <v>43600</v>
      </c>
      <c r="T218" s="431">
        <v>19.600000000000001</v>
      </c>
      <c r="U218" s="275">
        <v>5500</v>
      </c>
      <c r="V218" s="275">
        <v>43900</v>
      </c>
      <c r="W218" s="431">
        <v>12.6</v>
      </c>
      <c r="X218" s="275">
        <v>3400</v>
      </c>
      <c r="Y218" s="275">
        <v>43500</v>
      </c>
      <c r="Z218" s="431">
        <v>7.7</v>
      </c>
      <c r="AA218" s="275">
        <v>8500</v>
      </c>
      <c r="AB218" s="275">
        <v>42200</v>
      </c>
      <c r="AC218" s="431">
        <v>20.2</v>
      </c>
      <c r="AD218" s="275">
        <v>6500</v>
      </c>
      <c r="AE218" s="275">
        <v>43300</v>
      </c>
      <c r="AF218" s="431">
        <v>15</v>
      </c>
      <c r="AG218" s="275">
        <v>6500</v>
      </c>
      <c r="AH218" s="275">
        <v>42700</v>
      </c>
      <c r="AI218" s="431">
        <v>15.3</v>
      </c>
      <c r="AJ218" s="275">
        <v>5300</v>
      </c>
      <c r="AK218" s="275">
        <v>41000</v>
      </c>
      <c r="AL218" s="431">
        <v>13</v>
      </c>
      <c r="AM218" s="275">
        <v>5500</v>
      </c>
      <c r="AN218" s="275">
        <v>42800</v>
      </c>
      <c r="AO218" s="431">
        <v>12.9</v>
      </c>
      <c r="AP218" s="147">
        <v>6700</v>
      </c>
      <c r="AQ218" s="147">
        <v>43600</v>
      </c>
      <c r="AR218" s="250">
        <v>15.4</v>
      </c>
      <c r="AS218" s="147">
        <v>8100</v>
      </c>
      <c r="AT218" s="147">
        <v>42900</v>
      </c>
      <c r="AU218" s="250">
        <v>18.8</v>
      </c>
      <c r="AV218" s="727"/>
    </row>
    <row r="219" spans="2:48" s="430" customFormat="1" ht="12.75" x14ac:dyDescent="0.2">
      <c r="B219" s="203" t="s">
        <v>19</v>
      </c>
      <c r="C219" s="275">
        <v>9800</v>
      </c>
      <c r="D219" s="275">
        <v>74900</v>
      </c>
      <c r="E219" s="431">
        <v>13.1</v>
      </c>
      <c r="F219" s="275">
        <v>12200</v>
      </c>
      <c r="G219" s="275">
        <v>74600</v>
      </c>
      <c r="H219" s="431">
        <v>16.3</v>
      </c>
      <c r="I219" s="275">
        <v>12400</v>
      </c>
      <c r="J219" s="275">
        <v>75300</v>
      </c>
      <c r="K219" s="431">
        <v>16.5</v>
      </c>
      <c r="L219" s="275">
        <v>11600</v>
      </c>
      <c r="M219" s="275">
        <v>76900</v>
      </c>
      <c r="N219" s="431">
        <v>15.1</v>
      </c>
      <c r="O219" s="275">
        <v>15300</v>
      </c>
      <c r="P219" s="275">
        <v>79900</v>
      </c>
      <c r="Q219" s="431">
        <v>19.2</v>
      </c>
      <c r="R219" s="275">
        <v>15700</v>
      </c>
      <c r="S219" s="275">
        <v>80000</v>
      </c>
      <c r="T219" s="431">
        <v>19.7</v>
      </c>
      <c r="U219" s="275">
        <v>12000</v>
      </c>
      <c r="V219" s="275">
        <v>79300</v>
      </c>
      <c r="W219" s="431">
        <v>15.2</v>
      </c>
      <c r="X219" s="275">
        <v>13200</v>
      </c>
      <c r="Y219" s="275">
        <v>78400</v>
      </c>
      <c r="Z219" s="431">
        <v>16.8</v>
      </c>
      <c r="AA219" s="275">
        <v>12000</v>
      </c>
      <c r="AB219" s="275">
        <v>78100</v>
      </c>
      <c r="AC219" s="431">
        <v>15.4</v>
      </c>
      <c r="AD219" s="275">
        <v>13000</v>
      </c>
      <c r="AE219" s="275">
        <v>79900</v>
      </c>
      <c r="AF219" s="431">
        <v>16.3</v>
      </c>
      <c r="AG219" s="275">
        <v>15600</v>
      </c>
      <c r="AH219" s="275">
        <v>78600</v>
      </c>
      <c r="AI219" s="431">
        <v>19.899999999999999</v>
      </c>
      <c r="AJ219" s="275">
        <v>16900</v>
      </c>
      <c r="AK219" s="275">
        <v>79600</v>
      </c>
      <c r="AL219" s="431">
        <v>21.2</v>
      </c>
      <c r="AM219" s="275">
        <v>10100</v>
      </c>
      <c r="AN219" s="275">
        <v>78800</v>
      </c>
      <c r="AO219" s="431">
        <v>12.9</v>
      </c>
      <c r="AP219" s="147">
        <v>16100</v>
      </c>
      <c r="AQ219" s="147">
        <v>82200</v>
      </c>
      <c r="AR219" s="250">
        <v>19.5</v>
      </c>
      <c r="AS219" s="147">
        <v>14800</v>
      </c>
      <c r="AT219" s="147">
        <v>83600</v>
      </c>
      <c r="AU219" s="250">
        <v>17.7</v>
      </c>
      <c r="AV219" s="727"/>
    </row>
    <row r="220" spans="2:48" s="430" customFormat="1" ht="12.75" x14ac:dyDescent="0.2">
      <c r="B220" s="203" t="s">
        <v>8</v>
      </c>
      <c r="C220" s="275">
        <v>7600</v>
      </c>
      <c r="D220" s="275">
        <v>38400</v>
      </c>
      <c r="E220" s="431">
        <v>19.7</v>
      </c>
      <c r="F220" s="275">
        <v>6200</v>
      </c>
      <c r="G220" s="275">
        <v>38000</v>
      </c>
      <c r="H220" s="431">
        <v>16.2</v>
      </c>
      <c r="I220" s="275">
        <v>8300</v>
      </c>
      <c r="J220" s="275">
        <v>39000</v>
      </c>
      <c r="K220" s="431">
        <v>21.3</v>
      </c>
      <c r="L220" s="275">
        <v>6700</v>
      </c>
      <c r="M220" s="275">
        <v>38900</v>
      </c>
      <c r="N220" s="431">
        <v>17.2</v>
      </c>
      <c r="O220" s="275">
        <v>4900</v>
      </c>
      <c r="P220" s="275">
        <v>40500</v>
      </c>
      <c r="Q220" s="431">
        <v>12.1</v>
      </c>
      <c r="R220" s="275">
        <v>8400</v>
      </c>
      <c r="S220" s="275">
        <v>38800</v>
      </c>
      <c r="T220" s="431">
        <v>21.6</v>
      </c>
      <c r="U220" s="275">
        <v>6400</v>
      </c>
      <c r="V220" s="275">
        <v>39300</v>
      </c>
      <c r="W220" s="431">
        <v>16.399999999999999</v>
      </c>
      <c r="X220" s="275">
        <v>6600</v>
      </c>
      <c r="Y220" s="275">
        <v>38800</v>
      </c>
      <c r="Z220" s="431">
        <v>16.899999999999999</v>
      </c>
      <c r="AA220" s="275">
        <v>11600</v>
      </c>
      <c r="AB220" s="275">
        <v>40700</v>
      </c>
      <c r="AC220" s="431">
        <v>28.6</v>
      </c>
      <c r="AD220" s="275">
        <v>8400</v>
      </c>
      <c r="AE220" s="275">
        <v>38800</v>
      </c>
      <c r="AF220" s="431">
        <v>21.6</v>
      </c>
      <c r="AG220" s="275">
        <v>8200</v>
      </c>
      <c r="AH220" s="275">
        <v>39300</v>
      </c>
      <c r="AI220" s="431">
        <v>20.8</v>
      </c>
      <c r="AJ220" s="275">
        <v>6300</v>
      </c>
      <c r="AK220" s="275">
        <v>39300</v>
      </c>
      <c r="AL220" s="431">
        <v>16.100000000000001</v>
      </c>
      <c r="AM220" s="275">
        <v>9900</v>
      </c>
      <c r="AN220" s="275">
        <v>39200</v>
      </c>
      <c r="AO220" s="431">
        <v>25.3</v>
      </c>
      <c r="AP220" s="147">
        <v>8100</v>
      </c>
      <c r="AQ220" s="147">
        <v>38800</v>
      </c>
      <c r="AR220" s="250">
        <v>20.8</v>
      </c>
      <c r="AS220" s="147">
        <v>6800</v>
      </c>
      <c r="AT220" s="147">
        <v>37600</v>
      </c>
      <c r="AU220" s="250">
        <v>18</v>
      </c>
      <c r="AV220" s="727"/>
    </row>
    <row r="221" spans="2:48" s="430" customFormat="1" ht="12.75" x14ac:dyDescent="0.2">
      <c r="B221" s="203" t="s">
        <v>9</v>
      </c>
      <c r="C221" s="275">
        <v>14400</v>
      </c>
      <c r="D221" s="275">
        <v>74500</v>
      </c>
      <c r="E221" s="431">
        <v>19.3</v>
      </c>
      <c r="F221" s="275">
        <v>18700</v>
      </c>
      <c r="G221" s="275">
        <v>76400</v>
      </c>
      <c r="H221" s="431">
        <v>24.5</v>
      </c>
      <c r="I221" s="275">
        <v>16200</v>
      </c>
      <c r="J221" s="275">
        <v>76700</v>
      </c>
      <c r="K221" s="431">
        <v>21.2</v>
      </c>
      <c r="L221" s="275">
        <v>18300</v>
      </c>
      <c r="M221" s="275">
        <v>76900</v>
      </c>
      <c r="N221" s="431">
        <v>23.8</v>
      </c>
      <c r="O221" s="275">
        <v>18000</v>
      </c>
      <c r="P221" s="275">
        <v>80700</v>
      </c>
      <c r="Q221" s="431">
        <v>22.3</v>
      </c>
      <c r="R221" s="275">
        <v>15800</v>
      </c>
      <c r="S221" s="275">
        <v>79700</v>
      </c>
      <c r="T221" s="431">
        <v>19.8</v>
      </c>
      <c r="U221" s="275">
        <v>15800</v>
      </c>
      <c r="V221" s="275">
        <v>78100</v>
      </c>
      <c r="W221" s="431">
        <v>20.3</v>
      </c>
      <c r="X221" s="275">
        <v>14200</v>
      </c>
      <c r="Y221" s="275">
        <v>76500</v>
      </c>
      <c r="Z221" s="431">
        <v>18.5</v>
      </c>
      <c r="AA221" s="275">
        <v>13600</v>
      </c>
      <c r="AB221" s="275">
        <v>78000</v>
      </c>
      <c r="AC221" s="431">
        <v>17.399999999999999</v>
      </c>
      <c r="AD221" s="275">
        <v>15200</v>
      </c>
      <c r="AE221" s="275">
        <v>77500</v>
      </c>
      <c r="AF221" s="431">
        <v>19.600000000000001</v>
      </c>
      <c r="AG221" s="275">
        <v>16900</v>
      </c>
      <c r="AH221" s="275">
        <v>78500</v>
      </c>
      <c r="AI221" s="431">
        <v>21.5</v>
      </c>
      <c r="AJ221" s="275">
        <v>13300</v>
      </c>
      <c r="AK221" s="275">
        <v>77200</v>
      </c>
      <c r="AL221" s="431">
        <v>17.3</v>
      </c>
      <c r="AM221" s="275">
        <v>15200</v>
      </c>
      <c r="AN221" s="275">
        <v>77600</v>
      </c>
      <c r="AO221" s="431">
        <v>19.600000000000001</v>
      </c>
      <c r="AP221" s="147">
        <v>18000</v>
      </c>
      <c r="AQ221" s="147">
        <v>78800</v>
      </c>
      <c r="AR221" s="250">
        <v>22.8</v>
      </c>
      <c r="AS221" s="147">
        <v>18200</v>
      </c>
      <c r="AT221" s="147">
        <v>79400</v>
      </c>
      <c r="AU221" s="250">
        <v>22.9</v>
      </c>
      <c r="AV221" s="727"/>
    </row>
    <row r="222" spans="2:48" s="430" customFormat="1" ht="12.75" x14ac:dyDescent="0.2">
      <c r="B222" s="203" t="s">
        <v>4</v>
      </c>
      <c r="C222" s="275">
        <v>7700</v>
      </c>
      <c r="D222" s="275">
        <v>51300</v>
      </c>
      <c r="E222" s="431">
        <v>15</v>
      </c>
      <c r="F222" s="275">
        <v>10200</v>
      </c>
      <c r="G222" s="275">
        <v>51400</v>
      </c>
      <c r="H222" s="431">
        <v>19.8</v>
      </c>
      <c r="I222" s="275">
        <v>10200</v>
      </c>
      <c r="J222" s="275">
        <v>52200</v>
      </c>
      <c r="K222" s="431">
        <v>19.399999999999999</v>
      </c>
      <c r="L222" s="275">
        <v>11300</v>
      </c>
      <c r="M222" s="275">
        <v>53600</v>
      </c>
      <c r="N222" s="431">
        <v>21.1</v>
      </c>
      <c r="O222" s="275">
        <v>11500</v>
      </c>
      <c r="P222" s="275">
        <v>57100</v>
      </c>
      <c r="Q222" s="431">
        <v>20.100000000000001</v>
      </c>
      <c r="R222" s="275">
        <v>9400</v>
      </c>
      <c r="S222" s="275">
        <v>56600</v>
      </c>
      <c r="T222" s="431">
        <v>16.600000000000001</v>
      </c>
      <c r="U222" s="275">
        <v>11500</v>
      </c>
      <c r="V222" s="275">
        <v>57500</v>
      </c>
      <c r="W222" s="431">
        <v>20</v>
      </c>
      <c r="X222" s="275">
        <v>10300</v>
      </c>
      <c r="Y222" s="275">
        <v>53200</v>
      </c>
      <c r="Z222" s="431">
        <v>19.3</v>
      </c>
      <c r="AA222" s="275">
        <v>9000</v>
      </c>
      <c r="AB222" s="275">
        <v>54600</v>
      </c>
      <c r="AC222" s="431">
        <v>16.600000000000001</v>
      </c>
      <c r="AD222" s="275">
        <v>9000</v>
      </c>
      <c r="AE222" s="275">
        <v>56100</v>
      </c>
      <c r="AF222" s="431">
        <v>16.100000000000001</v>
      </c>
      <c r="AG222" s="275">
        <v>9600</v>
      </c>
      <c r="AH222" s="275">
        <v>54500</v>
      </c>
      <c r="AI222" s="431">
        <v>17.7</v>
      </c>
      <c r="AJ222" s="275">
        <v>10900</v>
      </c>
      <c r="AK222" s="275">
        <v>54300</v>
      </c>
      <c r="AL222" s="431">
        <v>20.100000000000001</v>
      </c>
      <c r="AM222" s="275">
        <v>12300</v>
      </c>
      <c r="AN222" s="275">
        <v>52200</v>
      </c>
      <c r="AO222" s="431">
        <v>23.6</v>
      </c>
      <c r="AP222" s="147">
        <v>10900</v>
      </c>
      <c r="AQ222" s="147">
        <v>51500</v>
      </c>
      <c r="AR222" s="250">
        <v>21.2</v>
      </c>
      <c r="AS222" s="147">
        <v>12500</v>
      </c>
      <c r="AT222" s="147">
        <v>51300</v>
      </c>
      <c r="AU222" s="250">
        <v>24.3</v>
      </c>
      <c r="AV222" s="727"/>
    </row>
    <row r="223" spans="2:48" s="430" customFormat="1" ht="12.75" x14ac:dyDescent="0.2">
      <c r="B223" s="203" t="s">
        <v>10</v>
      </c>
      <c r="C223" s="275">
        <v>11400</v>
      </c>
      <c r="D223" s="275">
        <v>55600</v>
      </c>
      <c r="E223" s="431">
        <v>20.5</v>
      </c>
      <c r="F223" s="275">
        <v>14100</v>
      </c>
      <c r="G223" s="275">
        <v>57300</v>
      </c>
      <c r="H223" s="431">
        <v>24.6</v>
      </c>
      <c r="I223" s="275">
        <v>12700</v>
      </c>
      <c r="J223" s="275">
        <v>57100</v>
      </c>
      <c r="K223" s="431">
        <v>22.2</v>
      </c>
      <c r="L223" s="275">
        <v>10900</v>
      </c>
      <c r="M223" s="275">
        <v>57700</v>
      </c>
      <c r="N223" s="431">
        <v>18.899999999999999</v>
      </c>
      <c r="O223" s="275">
        <v>10300</v>
      </c>
      <c r="P223" s="275">
        <v>60600</v>
      </c>
      <c r="Q223" s="431">
        <v>16.899999999999999</v>
      </c>
      <c r="R223" s="275">
        <v>9500</v>
      </c>
      <c r="S223" s="275">
        <v>61600</v>
      </c>
      <c r="T223" s="431">
        <v>15.4</v>
      </c>
      <c r="U223" s="275">
        <v>14400</v>
      </c>
      <c r="V223" s="275">
        <v>61300</v>
      </c>
      <c r="W223" s="431">
        <v>23.6</v>
      </c>
      <c r="X223" s="275">
        <v>12100</v>
      </c>
      <c r="Y223" s="275">
        <v>61600</v>
      </c>
      <c r="Z223" s="431">
        <v>19.600000000000001</v>
      </c>
      <c r="AA223" s="275">
        <v>10000</v>
      </c>
      <c r="AB223" s="275">
        <v>61800</v>
      </c>
      <c r="AC223" s="431">
        <v>16.100000000000001</v>
      </c>
      <c r="AD223" s="275">
        <v>6400</v>
      </c>
      <c r="AE223" s="275">
        <v>60900</v>
      </c>
      <c r="AF223" s="431">
        <v>10.4</v>
      </c>
      <c r="AG223" s="275">
        <v>8900</v>
      </c>
      <c r="AH223" s="275">
        <v>60400</v>
      </c>
      <c r="AI223" s="431">
        <v>14.8</v>
      </c>
      <c r="AJ223" s="275">
        <v>8100</v>
      </c>
      <c r="AK223" s="275">
        <v>61400</v>
      </c>
      <c r="AL223" s="431">
        <v>13.2</v>
      </c>
      <c r="AM223" s="275">
        <v>8600</v>
      </c>
      <c r="AN223" s="275">
        <v>61100</v>
      </c>
      <c r="AO223" s="431">
        <v>14</v>
      </c>
      <c r="AP223" s="147">
        <v>9200</v>
      </c>
      <c r="AQ223" s="147">
        <v>63000</v>
      </c>
      <c r="AR223" s="250">
        <v>14.7</v>
      </c>
      <c r="AS223" s="147">
        <v>9100</v>
      </c>
      <c r="AT223" s="147">
        <v>64400</v>
      </c>
      <c r="AU223" s="250">
        <v>14.2</v>
      </c>
      <c r="AV223" s="727"/>
    </row>
    <row r="224" spans="2:48" s="430" customFormat="1" ht="12.75" x14ac:dyDescent="0.2">
      <c r="B224" s="203" t="s">
        <v>28</v>
      </c>
      <c r="C224" s="275">
        <v>29400</v>
      </c>
      <c r="D224" s="275">
        <v>174500</v>
      </c>
      <c r="E224" s="431">
        <v>16.899999999999999</v>
      </c>
      <c r="F224" s="275">
        <v>28700</v>
      </c>
      <c r="G224" s="275">
        <v>176500</v>
      </c>
      <c r="H224" s="431">
        <v>16.3</v>
      </c>
      <c r="I224" s="275">
        <v>30200</v>
      </c>
      <c r="J224" s="275">
        <v>178500</v>
      </c>
      <c r="K224" s="431">
        <v>16.899999999999999</v>
      </c>
      <c r="L224" s="275">
        <v>30100</v>
      </c>
      <c r="M224" s="275">
        <v>180600</v>
      </c>
      <c r="N224" s="431">
        <v>16.7</v>
      </c>
      <c r="O224" s="275">
        <v>35900</v>
      </c>
      <c r="P224" s="275">
        <v>187400</v>
      </c>
      <c r="Q224" s="431">
        <v>19.100000000000001</v>
      </c>
      <c r="R224" s="275">
        <v>34100</v>
      </c>
      <c r="S224" s="275">
        <v>190100</v>
      </c>
      <c r="T224" s="431">
        <v>18</v>
      </c>
      <c r="U224" s="275">
        <v>34400</v>
      </c>
      <c r="V224" s="275">
        <v>192400</v>
      </c>
      <c r="W224" s="431">
        <v>17.899999999999999</v>
      </c>
      <c r="X224" s="275">
        <v>42100</v>
      </c>
      <c r="Y224" s="275">
        <v>192400</v>
      </c>
      <c r="Z224" s="431">
        <v>21.9</v>
      </c>
      <c r="AA224" s="275">
        <v>40300</v>
      </c>
      <c r="AB224" s="275">
        <v>195100</v>
      </c>
      <c r="AC224" s="431">
        <v>20.7</v>
      </c>
      <c r="AD224" s="275">
        <v>36000</v>
      </c>
      <c r="AE224" s="275">
        <v>195800</v>
      </c>
      <c r="AF224" s="431">
        <v>18.399999999999999</v>
      </c>
      <c r="AG224" s="275">
        <v>30600</v>
      </c>
      <c r="AH224" s="275">
        <v>195600</v>
      </c>
      <c r="AI224" s="431">
        <v>15.7</v>
      </c>
      <c r="AJ224" s="275">
        <v>35900</v>
      </c>
      <c r="AK224" s="275">
        <v>197500</v>
      </c>
      <c r="AL224" s="431">
        <v>18.2</v>
      </c>
      <c r="AM224" s="275">
        <v>33500</v>
      </c>
      <c r="AN224" s="275">
        <v>198200</v>
      </c>
      <c r="AO224" s="431">
        <v>16.899999999999999</v>
      </c>
      <c r="AP224" s="147">
        <v>36200</v>
      </c>
      <c r="AQ224" s="147">
        <v>200200</v>
      </c>
      <c r="AR224" s="250">
        <v>18.100000000000001</v>
      </c>
      <c r="AS224" s="147">
        <v>41900</v>
      </c>
      <c r="AT224" s="147">
        <v>202100</v>
      </c>
      <c r="AU224" s="250">
        <v>20.7</v>
      </c>
      <c r="AV224" s="727"/>
    </row>
    <row r="225" spans="2:48" s="430" customFormat="1" ht="12.75" x14ac:dyDescent="0.2">
      <c r="B225" s="203" t="s">
        <v>14</v>
      </c>
      <c r="C225" s="275">
        <v>28100</v>
      </c>
      <c r="D225" s="275">
        <v>170300</v>
      </c>
      <c r="E225" s="431">
        <v>16.5</v>
      </c>
      <c r="F225" s="275">
        <v>29000</v>
      </c>
      <c r="G225" s="275">
        <v>171800</v>
      </c>
      <c r="H225" s="431">
        <v>16.899999999999999</v>
      </c>
      <c r="I225" s="275">
        <v>30500</v>
      </c>
      <c r="J225" s="275">
        <v>174300</v>
      </c>
      <c r="K225" s="431">
        <v>17.5</v>
      </c>
      <c r="L225" s="275">
        <v>28500</v>
      </c>
      <c r="M225" s="275">
        <v>174700</v>
      </c>
      <c r="N225" s="431">
        <v>16.3</v>
      </c>
      <c r="O225" s="275">
        <v>30000</v>
      </c>
      <c r="P225" s="275">
        <v>184000</v>
      </c>
      <c r="Q225" s="431">
        <v>16.3</v>
      </c>
      <c r="R225" s="275">
        <v>30000</v>
      </c>
      <c r="S225" s="275">
        <v>184300</v>
      </c>
      <c r="T225" s="431">
        <v>16.3</v>
      </c>
      <c r="U225" s="275">
        <v>34800</v>
      </c>
      <c r="V225" s="275">
        <v>183800</v>
      </c>
      <c r="W225" s="431">
        <v>18.899999999999999</v>
      </c>
      <c r="X225" s="275">
        <v>38000</v>
      </c>
      <c r="Y225" s="275">
        <v>183900</v>
      </c>
      <c r="Z225" s="431">
        <v>20.7</v>
      </c>
      <c r="AA225" s="275">
        <v>40700</v>
      </c>
      <c r="AB225" s="275">
        <v>184500</v>
      </c>
      <c r="AC225" s="431">
        <v>22</v>
      </c>
      <c r="AD225" s="275">
        <v>30800</v>
      </c>
      <c r="AE225" s="275">
        <v>183800</v>
      </c>
      <c r="AF225" s="431">
        <v>16.8</v>
      </c>
      <c r="AG225" s="275">
        <v>29500</v>
      </c>
      <c r="AH225" s="275">
        <v>182100</v>
      </c>
      <c r="AI225" s="431">
        <v>16.2</v>
      </c>
      <c r="AJ225" s="275">
        <v>31600</v>
      </c>
      <c r="AK225" s="275">
        <v>182000</v>
      </c>
      <c r="AL225" s="431">
        <v>17.399999999999999</v>
      </c>
      <c r="AM225" s="275">
        <v>35600</v>
      </c>
      <c r="AN225" s="275">
        <v>181600</v>
      </c>
      <c r="AO225" s="431">
        <v>19.600000000000001</v>
      </c>
      <c r="AP225" s="147">
        <v>34600</v>
      </c>
      <c r="AQ225" s="147">
        <v>184400</v>
      </c>
      <c r="AR225" s="250">
        <v>18.8</v>
      </c>
      <c r="AS225" s="147">
        <v>30300</v>
      </c>
      <c r="AT225" s="147">
        <v>182500</v>
      </c>
      <c r="AU225" s="250">
        <v>16.600000000000001</v>
      </c>
      <c r="AV225" s="727"/>
    </row>
    <row r="226" spans="2:48" s="430" customFormat="1" ht="12.75" x14ac:dyDescent="0.2">
      <c r="B226" s="203" t="s">
        <v>25</v>
      </c>
      <c r="C226" s="275">
        <v>21100</v>
      </c>
      <c r="D226" s="275">
        <v>120900</v>
      </c>
      <c r="E226" s="431">
        <v>17.399999999999999</v>
      </c>
      <c r="F226" s="275">
        <v>21700</v>
      </c>
      <c r="G226" s="275">
        <v>121800</v>
      </c>
      <c r="H226" s="431">
        <v>17.8</v>
      </c>
      <c r="I226" s="275">
        <v>21200</v>
      </c>
      <c r="J226" s="275">
        <v>122600</v>
      </c>
      <c r="K226" s="431">
        <v>17.3</v>
      </c>
      <c r="L226" s="275">
        <v>17600</v>
      </c>
      <c r="M226" s="275">
        <v>121700</v>
      </c>
      <c r="N226" s="431">
        <v>14.5</v>
      </c>
      <c r="O226" s="275">
        <v>19000</v>
      </c>
      <c r="P226" s="275">
        <v>127400</v>
      </c>
      <c r="Q226" s="431">
        <v>14.9</v>
      </c>
      <c r="R226" s="275">
        <v>22000</v>
      </c>
      <c r="S226" s="275">
        <v>127200</v>
      </c>
      <c r="T226" s="431">
        <v>17.3</v>
      </c>
      <c r="U226" s="275">
        <v>20300</v>
      </c>
      <c r="V226" s="275">
        <v>126100</v>
      </c>
      <c r="W226" s="431">
        <v>16.100000000000001</v>
      </c>
      <c r="X226" s="275">
        <v>20400</v>
      </c>
      <c r="Y226" s="275">
        <v>126100</v>
      </c>
      <c r="Z226" s="431">
        <v>16.100000000000001</v>
      </c>
      <c r="AA226" s="275">
        <v>23000</v>
      </c>
      <c r="AB226" s="275">
        <v>126600</v>
      </c>
      <c r="AC226" s="431">
        <v>18.2</v>
      </c>
      <c r="AD226" s="275">
        <v>19700</v>
      </c>
      <c r="AE226" s="275">
        <v>127100</v>
      </c>
      <c r="AF226" s="431">
        <v>15.5</v>
      </c>
      <c r="AG226" s="275">
        <v>21900</v>
      </c>
      <c r="AH226" s="275">
        <v>125900</v>
      </c>
      <c r="AI226" s="431">
        <v>17.399999999999999</v>
      </c>
      <c r="AJ226" s="275">
        <v>22600</v>
      </c>
      <c r="AK226" s="275">
        <v>126000</v>
      </c>
      <c r="AL226" s="431">
        <v>17.899999999999999</v>
      </c>
      <c r="AM226" s="275">
        <v>20400</v>
      </c>
      <c r="AN226" s="275">
        <v>128000</v>
      </c>
      <c r="AO226" s="431">
        <v>16</v>
      </c>
      <c r="AP226" s="147">
        <v>23500</v>
      </c>
      <c r="AQ226" s="147">
        <v>128200</v>
      </c>
      <c r="AR226" s="250">
        <v>18.3</v>
      </c>
      <c r="AS226" s="147">
        <v>21300</v>
      </c>
      <c r="AT226" s="147">
        <v>126200</v>
      </c>
      <c r="AU226" s="250">
        <v>16.899999999999999</v>
      </c>
      <c r="AV226" s="727"/>
    </row>
    <row r="227" spans="2:48" s="430" customFormat="1" ht="12.75" x14ac:dyDescent="0.2">
      <c r="B227" s="203" t="s">
        <v>20</v>
      </c>
      <c r="C227" s="275">
        <v>9700</v>
      </c>
      <c r="D227" s="275">
        <v>64200</v>
      </c>
      <c r="E227" s="431">
        <v>15.2</v>
      </c>
      <c r="F227" s="275">
        <v>10700</v>
      </c>
      <c r="G227" s="275">
        <v>64900</v>
      </c>
      <c r="H227" s="431">
        <v>16.5</v>
      </c>
      <c r="I227" s="275">
        <v>9700</v>
      </c>
      <c r="J227" s="275">
        <v>65500</v>
      </c>
      <c r="K227" s="431">
        <v>14.8</v>
      </c>
      <c r="L227" s="275">
        <v>9300</v>
      </c>
      <c r="M227" s="275">
        <v>65600</v>
      </c>
      <c r="N227" s="431">
        <v>14.2</v>
      </c>
      <c r="O227" s="275">
        <v>8800</v>
      </c>
      <c r="P227" s="275">
        <v>68000</v>
      </c>
      <c r="Q227" s="431">
        <v>13</v>
      </c>
      <c r="R227" s="275">
        <v>15900</v>
      </c>
      <c r="S227" s="275">
        <v>67600</v>
      </c>
      <c r="T227" s="431">
        <v>23.5</v>
      </c>
      <c r="U227" s="275">
        <v>12600</v>
      </c>
      <c r="V227" s="275">
        <v>67200</v>
      </c>
      <c r="W227" s="431">
        <v>18.8</v>
      </c>
      <c r="X227" s="275">
        <v>13400</v>
      </c>
      <c r="Y227" s="275">
        <v>65100</v>
      </c>
      <c r="Z227" s="431">
        <v>20.6</v>
      </c>
      <c r="AA227" s="275">
        <v>12600</v>
      </c>
      <c r="AB227" s="275">
        <v>66900</v>
      </c>
      <c r="AC227" s="431">
        <v>18.8</v>
      </c>
      <c r="AD227" s="275">
        <v>12300</v>
      </c>
      <c r="AE227" s="275">
        <v>67500</v>
      </c>
      <c r="AF227" s="431">
        <v>18.3</v>
      </c>
      <c r="AG227" s="275">
        <v>13700</v>
      </c>
      <c r="AH227" s="275">
        <v>69100</v>
      </c>
      <c r="AI227" s="431">
        <v>19.899999999999999</v>
      </c>
      <c r="AJ227" s="275">
        <v>12200</v>
      </c>
      <c r="AK227" s="275">
        <v>66000</v>
      </c>
      <c r="AL227" s="431">
        <v>18.5</v>
      </c>
      <c r="AM227" s="275">
        <v>15500</v>
      </c>
      <c r="AN227" s="275">
        <v>67300</v>
      </c>
      <c r="AO227" s="431">
        <v>23</v>
      </c>
      <c r="AP227" s="147">
        <v>11600</v>
      </c>
      <c r="AQ227" s="147">
        <v>66200</v>
      </c>
      <c r="AR227" s="250">
        <v>17.5</v>
      </c>
      <c r="AS227" s="147">
        <v>13400</v>
      </c>
      <c r="AT227" s="147">
        <v>63800</v>
      </c>
      <c r="AU227" s="250">
        <v>21</v>
      </c>
      <c r="AV227" s="727"/>
    </row>
    <row r="228" spans="2:48" s="430" customFormat="1" ht="12.75" x14ac:dyDescent="0.2">
      <c r="B228" s="203" t="s">
        <v>21</v>
      </c>
      <c r="C228" s="275">
        <v>11900</v>
      </c>
      <c r="D228" s="275">
        <v>75800</v>
      </c>
      <c r="E228" s="431">
        <v>15.7</v>
      </c>
      <c r="F228" s="275">
        <v>12200</v>
      </c>
      <c r="G228" s="275">
        <v>77300</v>
      </c>
      <c r="H228" s="431">
        <v>15.8</v>
      </c>
      <c r="I228" s="275">
        <v>12300</v>
      </c>
      <c r="J228" s="275">
        <v>77700</v>
      </c>
      <c r="K228" s="431">
        <v>15.8</v>
      </c>
      <c r="L228" s="275">
        <v>13900</v>
      </c>
      <c r="M228" s="275">
        <v>76700</v>
      </c>
      <c r="N228" s="431">
        <v>18.100000000000001</v>
      </c>
      <c r="O228" s="275">
        <v>11600</v>
      </c>
      <c r="P228" s="275">
        <v>80400</v>
      </c>
      <c r="Q228" s="431">
        <v>14.5</v>
      </c>
      <c r="R228" s="275">
        <v>11000</v>
      </c>
      <c r="S228" s="275">
        <v>81300</v>
      </c>
      <c r="T228" s="431">
        <v>13.5</v>
      </c>
      <c r="U228" s="275">
        <v>12700</v>
      </c>
      <c r="V228" s="275">
        <v>82700</v>
      </c>
      <c r="W228" s="431">
        <v>15.4</v>
      </c>
      <c r="X228" s="275">
        <v>14800</v>
      </c>
      <c r="Y228" s="275">
        <v>80400</v>
      </c>
      <c r="Z228" s="431">
        <v>18.399999999999999</v>
      </c>
      <c r="AA228" s="275">
        <v>15300</v>
      </c>
      <c r="AB228" s="275">
        <v>80900</v>
      </c>
      <c r="AC228" s="431">
        <v>18.899999999999999</v>
      </c>
      <c r="AD228" s="275">
        <v>13600</v>
      </c>
      <c r="AE228" s="275">
        <v>81200</v>
      </c>
      <c r="AF228" s="431">
        <v>16.8</v>
      </c>
      <c r="AG228" s="275">
        <v>12900</v>
      </c>
      <c r="AH228" s="275">
        <v>81500</v>
      </c>
      <c r="AI228" s="431">
        <v>15.9</v>
      </c>
      <c r="AJ228" s="275">
        <v>17000</v>
      </c>
      <c r="AK228" s="275">
        <v>81600</v>
      </c>
      <c r="AL228" s="431">
        <v>20.9</v>
      </c>
      <c r="AM228" s="275">
        <v>14100</v>
      </c>
      <c r="AN228" s="275">
        <v>80300</v>
      </c>
      <c r="AO228" s="431">
        <v>17.600000000000001</v>
      </c>
      <c r="AP228" s="147">
        <v>11400</v>
      </c>
      <c r="AQ228" s="147">
        <v>77500</v>
      </c>
      <c r="AR228" s="250">
        <v>14.7</v>
      </c>
      <c r="AS228" s="147">
        <v>12100</v>
      </c>
      <c r="AT228" s="147">
        <v>79400</v>
      </c>
      <c r="AU228" s="250">
        <v>15.2</v>
      </c>
      <c r="AV228" s="727"/>
    </row>
    <row r="229" spans="2:48" s="430" customFormat="1" ht="12.75" x14ac:dyDescent="0.2">
      <c r="B229" s="203" t="s">
        <v>22</v>
      </c>
      <c r="C229" s="275">
        <v>10300</v>
      </c>
      <c r="D229" s="275">
        <v>57900</v>
      </c>
      <c r="E229" s="431">
        <v>17.8</v>
      </c>
      <c r="F229" s="275">
        <v>11400</v>
      </c>
      <c r="G229" s="275">
        <v>58700</v>
      </c>
      <c r="H229" s="431">
        <v>19.5</v>
      </c>
      <c r="I229" s="275">
        <v>12400</v>
      </c>
      <c r="J229" s="275">
        <v>58100</v>
      </c>
      <c r="K229" s="431">
        <v>21.3</v>
      </c>
      <c r="L229" s="275">
        <v>10900</v>
      </c>
      <c r="M229" s="275">
        <v>58800</v>
      </c>
      <c r="N229" s="431">
        <v>18.5</v>
      </c>
      <c r="O229" s="275">
        <v>10500</v>
      </c>
      <c r="P229" s="275">
        <v>62700</v>
      </c>
      <c r="Q229" s="431">
        <v>16.7</v>
      </c>
      <c r="R229" s="275">
        <v>12400</v>
      </c>
      <c r="S229" s="275">
        <v>60000</v>
      </c>
      <c r="T229" s="431">
        <v>20.7</v>
      </c>
      <c r="U229" s="275">
        <v>8200</v>
      </c>
      <c r="V229" s="275">
        <v>59900</v>
      </c>
      <c r="W229" s="431">
        <v>13.7</v>
      </c>
      <c r="X229" s="275">
        <v>9900</v>
      </c>
      <c r="Y229" s="275">
        <v>61400</v>
      </c>
      <c r="Z229" s="431">
        <v>16.100000000000001</v>
      </c>
      <c r="AA229" s="275">
        <v>11200</v>
      </c>
      <c r="AB229" s="275">
        <v>60900</v>
      </c>
      <c r="AC229" s="431">
        <v>18.399999999999999</v>
      </c>
      <c r="AD229" s="275">
        <v>14600</v>
      </c>
      <c r="AE229" s="275">
        <v>60600</v>
      </c>
      <c r="AF229" s="431">
        <v>24.1</v>
      </c>
      <c r="AG229" s="275">
        <v>13500</v>
      </c>
      <c r="AH229" s="275">
        <v>57800</v>
      </c>
      <c r="AI229" s="431">
        <v>23.3</v>
      </c>
      <c r="AJ229" s="275">
        <v>13100</v>
      </c>
      <c r="AK229" s="275">
        <v>56300</v>
      </c>
      <c r="AL229" s="431">
        <v>23.3</v>
      </c>
      <c r="AM229" s="275">
        <v>12100</v>
      </c>
      <c r="AN229" s="275">
        <v>58500</v>
      </c>
      <c r="AO229" s="431">
        <v>20.7</v>
      </c>
      <c r="AP229" s="147">
        <v>12800</v>
      </c>
      <c r="AQ229" s="147">
        <v>60400</v>
      </c>
      <c r="AR229" s="250">
        <v>21.2</v>
      </c>
      <c r="AS229" s="147">
        <v>9900</v>
      </c>
      <c r="AT229" s="147">
        <v>58500</v>
      </c>
      <c r="AU229" s="250">
        <v>16.899999999999999</v>
      </c>
      <c r="AV229" s="727"/>
    </row>
    <row r="230" spans="2:48" s="430" customFormat="1" ht="12.75" x14ac:dyDescent="0.2">
      <c r="B230" s="203" t="s">
        <v>15</v>
      </c>
      <c r="C230" s="275">
        <v>23800</v>
      </c>
      <c r="D230" s="275">
        <v>150200</v>
      </c>
      <c r="E230" s="431">
        <v>15.9</v>
      </c>
      <c r="F230" s="275">
        <v>23500</v>
      </c>
      <c r="G230" s="275">
        <v>150400</v>
      </c>
      <c r="H230" s="431">
        <v>15.6</v>
      </c>
      <c r="I230" s="275">
        <v>26600</v>
      </c>
      <c r="J230" s="275">
        <v>151800</v>
      </c>
      <c r="K230" s="431">
        <v>17.5</v>
      </c>
      <c r="L230" s="275">
        <v>28000</v>
      </c>
      <c r="M230" s="275">
        <v>153600</v>
      </c>
      <c r="N230" s="431">
        <v>18.2</v>
      </c>
      <c r="O230" s="275">
        <v>29500</v>
      </c>
      <c r="P230" s="275">
        <v>160100</v>
      </c>
      <c r="Q230" s="431">
        <v>18.399999999999999</v>
      </c>
      <c r="R230" s="275">
        <v>28300</v>
      </c>
      <c r="S230" s="275">
        <v>160400</v>
      </c>
      <c r="T230" s="431">
        <v>17.7</v>
      </c>
      <c r="U230" s="275">
        <v>26200</v>
      </c>
      <c r="V230" s="275">
        <v>159200</v>
      </c>
      <c r="W230" s="431">
        <v>16.5</v>
      </c>
      <c r="X230" s="275">
        <v>30000</v>
      </c>
      <c r="Y230" s="275">
        <v>158500</v>
      </c>
      <c r="Z230" s="431">
        <v>18.899999999999999</v>
      </c>
      <c r="AA230" s="275">
        <v>31900</v>
      </c>
      <c r="AB230" s="275">
        <v>159200</v>
      </c>
      <c r="AC230" s="431">
        <v>20</v>
      </c>
      <c r="AD230" s="275">
        <v>32800</v>
      </c>
      <c r="AE230" s="275">
        <v>157800</v>
      </c>
      <c r="AF230" s="431">
        <v>20.8</v>
      </c>
      <c r="AG230" s="275">
        <v>26900</v>
      </c>
      <c r="AH230" s="275">
        <v>156900</v>
      </c>
      <c r="AI230" s="431">
        <v>17.100000000000001</v>
      </c>
      <c r="AJ230" s="275">
        <v>30300</v>
      </c>
      <c r="AK230" s="275">
        <v>157400</v>
      </c>
      <c r="AL230" s="431">
        <v>19.2</v>
      </c>
      <c r="AM230" s="275">
        <v>30800</v>
      </c>
      <c r="AN230" s="275">
        <v>158100</v>
      </c>
      <c r="AO230" s="431">
        <v>19.5</v>
      </c>
      <c r="AP230" s="147">
        <v>27900</v>
      </c>
      <c r="AQ230" s="147">
        <v>158000</v>
      </c>
      <c r="AR230" s="250">
        <v>17.7</v>
      </c>
      <c r="AS230" s="147">
        <v>34800</v>
      </c>
      <c r="AT230" s="147">
        <v>158200</v>
      </c>
      <c r="AU230" s="250">
        <v>22</v>
      </c>
      <c r="AV230" s="727"/>
    </row>
    <row r="231" spans="2:48" s="430" customFormat="1" ht="12.75" x14ac:dyDescent="0.2">
      <c r="B231" s="203" t="s">
        <v>11</v>
      </c>
      <c r="C231" s="275">
        <v>10200</v>
      </c>
      <c r="D231" s="275">
        <v>67900</v>
      </c>
      <c r="E231" s="431">
        <v>15</v>
      </c>
      <c r="F231" s="275">
        <v>13900</v>
      </c>
      <c r="G231" s="275">
        <v>67900</v>
      </c>
      <c r="H231" s="431">
        <v>20.5</v>
      </c>
      <c r="I231" s="275">
        <v>17500</v>
      </c>
      <c r="J231" s="275">
        <v>70300</v>
      </c>
      <c r="K231" s="431">
        <v>24.9</v>
      </c>
      <c r="L231" s="275">
        <v>11700</v>
      </c>
      <c r="M231" s="275">
        <v>70900</v>
      </c>
      <c r="N231" s="431">
        <v>16.5</v>
      </c>
      <c r="O231" s="275">
        <v>14600</v>
      </c>
      <c r="P231" s="275">
        <v>75700</v>
      </c>
      <c r="Q231" s="431">
        <v>19.3</v>
      </c>
      <c r="R231" s="275">
        <v>9800</v>
      </c>
      <c r="S231" s="275">
        <v>73000</v>
      </c>
      <c r="T231" s="431">
        <v>13.4</v>
      </c>
      <c r="U231" s="275">
        <v>10800</v>
      </c>
      <c r="V231" s="275">
        <v>70900</v>
      </c>
      <c r="W231" s="431">
        <v>15.2</v>
      </c>
      <c r="X231" s="275">
        <v>14400</v>
      </c>
      <c r="Y231" s="275">
        <v>71300</v>
      </c>
      <c r="Z231" s="431">
        <v>20.100000000000001</v>
      </c>
      <c r="AA231" s="275">
        <v>13800</v>
      </c>
      <c r="AB231" s="275">
        <v>72200</v>
      </c>
      <c r="AC231" s="431">
        <v>19.2</v>
      </c>
      <c r="AD231" s="275">
        <v>12100</v>
      </c>
      <c r="AE231" s="275">
        <v>70500</v>
      </c>
      <c r="AF231" s="431">
        <v>17.100000000000001</v>
      </c>
      <c r="AG231" s="275">
        <v>10400</v>
      </c>
      <c r="AH231" s="275">
        <v>69800</v>
      </c>
      <c r="AI231" s="431">
        <v>14.9</v>
      </c>
      <c r="AJ231" s="275">
        <v>9800</v>
      </c>
      <c r="AK231" s="275">
        <v>71000</v>
      </c>
      <c r="AL231" s="431">
        <v>13.8</v>
      </c>
      <c r="AM231" s="275">
        <v>11100</v>
      </c>
      <c r="AN231" s="275">
        <v>69300</v>
      </c>
      <c r="AO231" s="431">
        <v>16</v>
      </c>
      <c r="AP231" s="147">
        <v>8500</v>
      </c>
      <c r="AQ231" s="147">
        <v>72800</v>
      </c>
      <c r="AR231" s="250">
        <v>11.7</v>
      </c>
      <c r="AS231" s="147">
        <v>8600</v>
      </c>
      <c r="AT231" s="147">
        <v>70400</v>
      </c>
      <c r="AU231" s="250">
        <v>12.2</v>
      </c>
      <c r="AV231" s="727"/>
    </row>
    <row r="232" spans="2:48" s="430" customFormat="1" ht="12.75" x14ac:dyDescent="0.2">
      <c r="B232" s="203" t="s">
        <v>23</v>
      </c>
      <c r="C232" s="275">
        <v>7300</v>
      </c>
      <c r="D232" s="275">
        <v>48200</v>
      </c>
      <c r="E232" s="431">
        <v>15.1</v>
      </c>
      <c r="F232" s="275">
        <v>6900</v>
      </c>
      <c r="G232" s="275">
        <v>48900</v>
      </c>
      <c r="H232" s="431">
        <v>14.1</v>
      </c>
      <c r="I232" s="275">
        <v>9100</v>
      </c>
      <c r="J232" s="275">
        <v>48300</v>
      </c>
      <c r="K232" s="431">
        <v>18.899999999999999</v>
      </c>
      <c r="L232" s="275">
        <v>8600</v>
      </c>
      <c r="M232" s="275">
        <v>48400</v>
      </c>
      <c r="N232" s="431">
        <v>17.8</v>
      </c>
      <c r="O232" s="275">
        <v>11200</v>
      </c>
      <c r="P232" s="275">
        <v>49800</v>
      </c>
      <c r="Q232" s="431">
        <v>22.5</v>
      </c>
      <c r="R232" s="275">
        <v>9200</v>
      </c>
      <c r="S232" s="275">
        <v>49400</v>
      </c>
      <c r="T232" s="431">
        <v>18.7</v>
      </c>
      <c r="U232" s="275">
        <v>12400</v>
      </c>
      <c r="V232" s="275">
        <v>49200</v>
      </c>
      <c r="W232" s="431">
        <v>25.2</v>
      </c>
      <c r="X232" s="275">
        <v>9100</v>
      </c>
      <c r="Y232" s="275">
        <v>49800</v>
      </c>
      <c r="Z232" s="431">
        <v>18.2</v>
      </c>
      <c r="AA232" s="275">
        <v>10400</v>
      </c>
      <c r="AB232" s="275">
        <v>49800</v>
      </c>
      <c r="AC232" s="431">
        <v>20.8</v>
      </c>
      <c r="AD232" s="275">
        <v>12200</v>
      </c>
      <c r="AE232" s="275">
        <v>48300</v>
      </c>
      <c r="AF232" s="431">
        <v>25.2</v>
      </c>
      <c r="AG232" s="275">
        <v>12600</v>
      </c>
      <c r="AH232" s="275">
        <v>49000</v>
      </c>
      <c r="AI232" s="431">
        <v>25.8</v>
      </c>
      <c r="AJ232" s="275">
        <v>12800</v>
      </c>
      <c r="AK232" s="275">
        <v>49000</v>
      </c>
      <c r="AL232" s="431">
        <v>26.2</v>
      </c>
      <c r="AM232" s="275">
        <v>9400</v>
      </c>
      <c r="AN232" s="275">
        <v>47400</v>
      </c>
      <c r="AO232" s="431">
        <v>19.8</v>
      </c>
      <c r="AP232" s="147">
        <v>12200</v>
      </c>
      <c r="AQ232" s="147">
        <v>47000</v>
      </c>
      <c r="AR232" s="250">
        <v>25.9</v>
      </c>
      <c r="AS232" s="147">
        <v>10300</v>
      </c>
      <c r="AT232" s="147">
        <v>47000</v>
      </c>
      <c r="AU232" s="250">
        <v>22</v>
      </c>
      <c r="AV232" s="727"/>
    </row>
    <row r="233" spans="2:48" s="430" customFormat="1" ht="12.75" x14ac:dyDescent="0.2">
      <c r="B233" s="203" t="s">
        <v>13</v>
      </c>
      <c r="C233" s="275">
        <v>19000</v>
      </c>
      <c r="D233" s="275">
        <v>101800</v>
      </c>
      <c r="E233" s="431">
        <v>18.600000000000001</v>
      </c>
      <c r="F233" s="275">
        <v>20500</v>
      </c>
      <c r="G233" s="275">
        <v>101400</v>
      </c>
      <c r="H233" s="431">
        <v>20.2</v>
      </c>
      <c r="I233" s="275">
        <v>21400</v>
      </c>
      <c r="J233" s="275">
        <v>103600</v>
      </c>
      <c r="K233" s="431">
        <v>20.6</v>
      </c>
      <c r="L233" s="275">
        <v>24500</v>
      </c>
      <c r="M233" s="275">
        <v>104000</v>
      </c>
      <c r="N233" s="431">
        <v>23.5</v>
      </c>
      <c r="O233" s="275">
        <v>21800</v>
      </c>
      <c r="P233" s="275">
        <v>107200</v>
      </c>
      <c r="Q233" s="431">
        <v>20.399999999999999</v>
      </c>
      <c r="R233" s="275">
        <v>22900</v>
      </c>
      <c r="S233" s="275">
        <v>106800</v>
      </c>
      <c r="T233" s="431">
        <v>21.5</v>
      </c>
      <c r="U233" s="275">
        <v>24200</v>
      </c>
      <c r="V233" s="275">
        <v>108200</v>
      </c>
      <c r="W233" s="431">
        <v>22.3</v>
      </c>
      <c r="X233" s="275">
        <v>24300</v>
      </c>
      <c r="Y233" s="275">
        <v>107700</v>
      </c>
      <c r="Z233" s="431">
        <v>22.5</v>
      </c>
      <c r="AA233" s="275">
        <v>21300</v>
      </c>
      <c r="AB233" s="275">
        <v>106600</v>
      </c>
      <c r="AC233" s="431">
        <v>20</v>
      </c>
      <c r="AD233" s="275">
        <v>21400</v>
      </c>
      <c r="AE233" s="275">
        <v>106000</v>
      </c>
      <c r="AF233" s="431">
        <v>20.2</v>
      </c>
      <c r="AG233" s="275">
        <v>20900</v>
      </c>
      <c r="AH233" s="275">
        <v>106200</v>
      </c>
      <c r="AI233" s="431">
        <v>19.7</v>
      </c>
      <c r="AJ233" s="275">
        <v>21800</v>
      </c>
      <c r="AK233" s="275">
        <v>107200</v>
      </c>
      <c r="AL233" s="431">
        <v>20.399999999999999</v>
      </c>
      <c r="AM233" s="275">
        <v>21100</v>
      </c>
      <c r="AN233" s="275">
        <v>106800</v>
      </c>
      <c r="AO233" s="431">
        <v>19.7</v>
      </c>
      <c r="AP233" s="147">
        <v>20300</v>
      </c>
      <c r="AQ233" s="147">
        <v>109800</v>
      </c>
      <c r="AR233" s="250">
        <v>18.5</v>
      </c>
      <c r="AS233" s="147">
        <v>19500</v>
      </c>
      <c r="AT233" s="147">
        <v>108900</v>
      </c>
      <c r="AU233" s="250">
        <v>17.899999999999999</v>
      </c>
      <c r="AV233" s="727"/>
    </row>
    <row r="234" spans="2:48" s="430" customFormat="1" ht="12.75" x14ac:dyDescent="0.2">
      <c r="B234" s="203" t="s">
        <v>29</v>
      </c>
      <c r="C234" s="275">
        <v>23500</v>
      </c>
      <c r="D234" s="275">
        <v>153800</v>
      </c>
      <c r="E234" s="431">
        <v>15.3</v>
      </c>
      <c r="F234" s="275">
        <v>26400</v>
      </c>
      <c r="G234" s="275">
        <v>154200</v>
      </c>
      <c r="H234" s="431">
        <v>17.100000000000001</v>
      </c>
      <c r="I234" s="275">
        <v>28100</v>
      </c>
      <c r="J234" s="275">
        <v>156500</v>
      </c>
      <c r="K234" s="431">
        <v>18</v>
      </c>
      <c r="L234" s="275">
        <v>25600</v>
      </c>
      <c r="M234" s="275">
        <v>157200</v>
      </c>
      <c r="N234" s="431">
        <v>16.3</v>
      </c>
      <c r="O234" s="275">
        <v>30000</v>
      </c>
      <c r="P234" s="275">
        <v>162700</v>
      </c>
      <c r="Q234" s="431">
        <v>18.399999999999999</v>
      </c>
      <c r="R234" s="275">
        <v>29900</v>
      </c>
      <c r="S234" s="275">
        <v>164200</v>
      </c>
      <c r="T234" s="431">
        <v>18.2</v>
      </c>
      <c r="U234" s="275">
        <v>28600</v>
      </c>
      <c r="V234" s="275">
        <v>165500</v>
      </c>
      <c r="W234" s="431">
        <v>17.3</v>
      </c>
      <c r="X234" s="275">
        <v>33700</v>
      </c>
      <c r="Y234" s="275">
        <v>164500</v>
      </c>
      <c r="Z234" s="431">
        <v>20.5</v>
      </c>
      <c r="AA234" s="275">
        <v>30800</v>
      </c>
      <c r="AB234" s="275">
        <v>164000</v>
      </c>
      <c r="AC234" s="431">
        <v>18.8</v>
      </c>
      <c r="AD234" s="275">
        <v>35100</v>
      </c>
      <c r="AE234" s="275">
        <v>167100</v>
      </c>
      <c r="AF234" s="431">
        <v>21</v>
      </c>
      <c r="AG234" s="275">
        <v>35400</v>
      </c>
      <c r="AH234" s="275">
        <v>166600</v>
      </c>
      <c r="AI234" s="431">
        <v>21.2</v>
      </c>
      <c r="AJ234" s="275">
        <v>32400</v>
      </c>
      <c r="AK234" s="275">
        <v>166900</v>
      </c>
      <c r="AL234" s="431">
        <v>19.399999999999999</v>
      </c>
      <c r="AM234" s="275">
        <v>28400</v>
      </c>
      <c r="AN234" s="275">
        <v>166900</v>
      </c>
      <c r="AO234" s="431">
        <v>17</v>
      </c>
      <c r="AP234" s="147">
        <v>30700</v>
      </c>
      <c r="AQ234" s="147">
        <v>168500</v>
      </c>
      <c r="AR234" s="250">
        <v>18.2</v>
      </c>
      <c r="AS234" s="147">
        <v>26100</v>
      </c>
      <c r="AT234" s="147">
        <v>170300</v>
      </c>
      <c r="AU234" s="250">
        <v>15.3</v>
      </c>
      <c r="AV234" s="727"/>
    </row>
    <row r="235" spans="2:48" s="430" customFormat="1" ht="12.75" x14ac:dyDescent="0.2">
      <c r="B235" s="203" t="s">
        <v>12</v>
      </c>
      <c r="C235" s="275">
        <v>12000</v>
      </c>
      <c r="D235" s="275">
        <v>86100</v>
      </c>
      <c r="E235" s="431">
        <v>13.9</v>
      </c>
      <c r="F235" s="275">
        <v>9200</v>
      </c>
      <c r="G235" s="275">
        <v>86700</v>
      </c>
      <c r="H235" s="431">
        <v>10.6</v>
      </c>
      <c r="I235" s="275">
        <v>9800</v>
      </c>
      <c r="J235" s="275">
        <v>88100</v>
      </c>
      <c r="K235" s="431">
        <v>11.1</v>
      </c>
      <c r="L235" s="275">
        <v>11500</v>
      </c>
      <c r="M235" s="275">
        <v>89500</v>
      </c>
      <c r="N235" s="431">
        <v>12.8</v>
      </c>
      <c r="O235" s="275">
        <v>10000</v>
      </c>
      <c r="P235" s="275">
        <v>91500</v>
      </c>
      <c r="Q235" s="431">
        <v>10.9</v>
      </c>
      <c r="R235" s="275">
        <v>13000</v>
      </c>
      <c r="S235" s="275">
        <v>92300</v>
      </c>
      <c r="T235" s="431">
        <v>14.1</v>
      </c>
      <c r="U235" s="275">
        <v>14800</v>
      </c>
      <c r="V235" s="275">
        <v>94000</v>
      </c>
      <c r="W235" s="431">
        <v>15.8</v>
      </c>
      <c r="X235" s="275">
        <v>12100</v>
      </c>
      <c r="Y235" s="275">
        <v>89300</v>
      </c>
      <c r="Z235" s="431">
        <v>13.5</v>
      </c>
      <c r="AA235" s="275">
        <v>11400</v>
      </c>
      <c r="AB235" s="275">
        <v>89000</v>
      </c>
      <c r="AC235" s="431">
        <v>12.8</v>
      </c>
      <c r="AD235" s="275">
        <v>11500</v>
      </c>
      <c r="AE235" s="275">
        <v>89200</v>
      </c>
      <c r="AF235" s="431">
        <v>12.9</v>
      </c>
      <c r="AG235" s="275">
        <v>11600</v>
      </c>
      <c r="AH235" s="275">
        <v>88700</v>
      </c>
      <c r="AI235" s="431">
        <v>13</v>
      </c>
      <c r="AJ235" s="275">
        <v>6100</v>
      </c>
      <c r="AK235" s="275">
        <v>89300</v>
      </c>
      <c r="AL235" s="431">
        <v>6.8</v>
      </c>
      <c r="AM235" s="275">
        <v>8900</v>
      </c>
      <c r="AN235" s="275">
        <v>89600</v>
      </c>
      <c r="AO235" s="431">
        <v>9.9</v>
      </c>
      <c r="AP235" s="147">
        <v>8600</v>
      </c>
      <c r="AQ235" s="147">
        <v>88600</v>
      </c>
      <c r="AR235" s="250">
        <v>9.6999999999999993</v>
      </c>
      <c r="AS235" s="147">
        <v>10100</v>
      </c>
      <c r="AT235" s="147">
        <v>88200</v>
      </c>
      <c r="AU235" s="250">
        <v>11.4</v>
      </c>
      <c r="AV235" s="727"/>
    </row>
    <row r="236" spans="2:48" s="430" customFormat="1" ht="12.75" x14ac:dyDescent="0.2">
      <c r="B236" s="203" t="s">
        <v>30</v>
      </c>
      <c r="C236" s="275">
        <v>24200</v>
      </c>
      <c r="D236" s="275">
        <v>146100</v>
      </c>
      <c r="E236" s="431">
        <v>16.5</v>
      </c>
      <c r="F236" s="275">
        <v>25500</v>
      </c>
      <c r="G236" s="275">
        <v>148200</v>
      </c>
      <c r="H236" s="431">
        <v>17.2</v>
      </c>
      <c r="I236" s="275">
        <v>24800</v>
      </c>
      <c r="J236" s="275">
        <v>149800</v>
      </c>
      <c r="K236" s="431">
        <v>16.5</v>
      </c>
      <c r="L236" s="275">
        <v>24000</v>
      </c>
      <c r="M236" s="275">
        <v>150100</v>
      </c>
      <c r="N236" s="431">
        <v>16</v>
      </c>
      <c r="O236" s="275">
        <v>26300</v>
      </c>
      <c r="P236" s="275">
        <v>157400</v>
      </c>
      <c r="Q236" s="431">
        <v>16.7</v>
      </c>
      <c r="R236" s="275">
        <v>29200</v>
      </c>
      <c r="S236" s="275">
        <v>156800</v>
      </c>
      <c r="T236" s="431">
        <v>18.600000000000001</v>
      </c>
      <c r="U236" s="275">
        <v>29100</v>
      </c>
      <c r="V236" s="275">
        <v>156000</v>
      </c>
      <c r="W236" s="431">
        <v>18.7</v>
      </c>
      <c r="X236" s="275">
        <v>27600</v>
      </c>
      <c r="Y236" s="275">
        <v>157500</v>
      </c>
      <c r="Z236" s="431">
        <v>17.5</v>
      </c>
      <c r="AA236" s="275">
        <v>27300</v>
      </c>
      <c r="AB236" s="275">
        <v>158600</v>
      </c>
      <c r="AC236" s="431">
        <v>17.2</v>
      </c>
      <c r="AD236" s="275">
        <v>24700</v>
      </c>
      <c r="AE236" s="275">
        <v>158700</v>
      </c>
      <c r="AF236" s="431">
        <v>15.5</v>
      </c>
      <c r="AG236" s="275">
        <v>24300</v>
      </c>
      <c r="AH236" s="275">
        <v>157700</v>
      </c>
      <c r="AI236" s="431">
        <v>15.4</v>
      </c>
      <c r="AJ236" s="275">
        <v>26700</v>
      </c>
      <c r="AK236" s="275">
        <v>158200</v>
      </c>
      <c r="AL236" s="431">
        <v>16.899999999999999</v>
      </c>
      <c r="AM236" s="275">
        <v>27000</v>
      </c>
      <c r="AN236" s="275">
        <v>160100</v>
      </c>
      <c r="AO236" s="431">
        <v>16.899999999999999</v>
      </c>
      <c r="AP236" s="147">
        <v>28100</v>
      </c>
      <c r="AQ236" s="147">
        <v>160800</v>
      </c>
      <c r="AR236" s="250">
        <v>17.5</v>
      </c>
      <c r="AS236" s="147">
        <v>32600</v>
      </c>
      <c r="AT236" s="147">
        <v>161900</v>
      </c>
      <c r="AU236" s="250">
        <v>20.100000000000001</v>
      </c>
      <c r="AV236" s="727"/>
    </row>
    <row r="237" spans="2:48" s="430" customFormat="1" ht="12.75" x14ac:dyDescent="0.2">
      <c r="B237" s="203" t="s">
        <v>5</v>
      </c>
      <c r="C237" s="275">
        <v>11000</v>
      </c>
      <c r="D237" s="275">
        <v>59100</v>
      </c>
      <c r="E237" s="431">
        <v>18.7</v>
      </c>
      <c r="F237" s="275">
        <v>7700</v>
      </c>
      <c r="G237" s="275">
        <v>60500</v>
      </c>
      <c r="H237" s="431">
        <v>12.8</v>
      </c>
      <c r="I237" s="275">
        <v>7200</v>
      </c>
      <c r="J237" s="275">
        <v>59800</v>
      </c>
      <c r="K237" s="431">
        <v>12</v>
      </c>
      <c r="L237" s="275">
        <v>8100</v>
      </c>
      <c r="M237" s="275">
        <v>61300</v>
      </c>
      <c r="N237" s="431">
        <v>13.2</v>
      </c>
      <c r="O237" s="275">
        <v>8300</v>
      </c>
      <c r="P237" s="275">
        <v>61400</v>
      </c>
      <c r="Q237" s="431">
        <v>13.5</v>
      </c>
      <c r="R237" s="275">
        <v>10500</v>
      </c>
      <c r="S237" s="275">
        <v>63500</v>
      </c>
      <c r="T237" s="431">
        <v>16.600000000000001</v>
      </c>
      <c r="U237" s="275">
        <v>11300</v>
      </c>
      <c r="V237" s="275">
        <v>65300</v>
      </c>
      <c r="W237" s="431">
        <v>17.399999999999999</v>
      </c>
      <c r="X237" s="275">
        <v>11300</v>
      </c>
      <c r="Y237" s="275">
        <v>65200</v>
      </c>
      <c r="Z237" s="431">
        <v>17.3</v>
      </c>
      <c r="AA237" s="275">
        <v>7400</v>
      </c>
      <c r="AB237" s="275">
        <v>65500</v>
      </c>
      <c r="AC237" s="431">
        <v>11.3</v>
      </c>
      <c r="AD237" s="275">
        <v>7300</v>
      </c>
      <c r="AE237" s="275">
        <v>66500</v>
      </c>
      <c r="AF237" s="431">
        <v>10.9</v>
      </c>
      <c r="AG237" s="275">
        <v>9400</v>
      </c>
      <c r="AH237" s="275">
        <v>65600</v>
      </c>
      <c r="AI237" s="431">
        <v>14.3</v>
      </c>
      <c r="AJ237" s="275">
        <v>10500</v>
      </c>
      <c r="AK237" s="275">
        <v>64900</v>
      </c>
      <c r="AL237" s="431">
        <v>16.2</v>
      </c>
      <c r="AM237" s="275">
        <v>9900</v>
      </c>
      <c r="AN237" s="275">
        <v>65800</v>
      </c>
      <c r="AO237" s="431">
        <v>15.1</v>
      </c>
      <c r="AP237" s="147">
        <v>12700</v>
      </c>
      <c r="AQ237" s="147">
        <v>65800</v>
      </c>
      <c r="AR237" s="250">
        <v>19.3</v>
      </c>
      <c r="AS237" s="147">
        <v>11800</v>
      </c>
      <c r="AT237" s="147">
        <v>65900</v>
      </c>
      <c r="AU237" s="250">
        <v>17.899999999999999</v>
      </c>
      <c r="AV237" s="727"/>
    </row>
    <row r="238" spans="2:48" s="430" customFormat="1" ht="12.75" x14ac:dyDescent="0.2">
      <c r="B238" s="203" t="s">
        <v>6</v>
      </c>
      <c r="C238" s="275">
        <v>10500</v>
      </c>
      <c r="D238" s="275">
        <v>68700</v>
      </c>
      <c r="E238" s="431">
        <v>15.3</v>
      </c>
      <c r="F238" s="275">
        <v>11400</v>
      </c>
      <c r="G238" s="275">
        <v>69000</v>
      </c>
      <c r="H238" s="431">
        <v>16.5</v>
      </c>
      <c r="I238" s="275">
        <v>9000</v>
      </c>
      <c r="J238" s="275">
        <v>69200</v>
      </c>
      <c r="K238" s="431">
        <v>12.9</v>
      </c>
      <c r="L238" s="275">
        <v>12400</v>
      </c>
      <c r="M238" s="275">
        <v>69800</v>
      </c>
      <c r="N238" s="431">
        <v>17.8</v>
      </c>
      <c r="O238" s="275">
        <v>13400</v>
      </c>
      <c r="P238" s="275">
        <v>72000</v>
      </c>
      <c r="Q238" s="431">
        <v>18.600000000000001</v>
      </c>
      <c r="R238" s="275">
        <v>13000</v>
      </c>
      <c r="S238" s="275">
        <v>74200</v>
      </c>
      <c r="T238" s="431">
        <v>17.600000000000001</v>
      </c>
      <c r="U238" s="275">
        <v>9500</v>
      </c>
      <c r="V238" s="275">
        <v>72500</v>
      </c>
      <c r="W238" s="431">
        <v>13.1</v>
      </c>
      <c r="X238" s="275">
        <v>9100</v>
      </c>
      <c r="Y238" s="275">
        <v>72300</v>
      </c>
      <c r="Z238" s="431">
        <v>12.6</v>
      </c>
      <c r="AA238" s="275">
        <v>16200</v>
      </c>
      <c r="AB238" s="275">
        <v>72400</v>
      </c>
      <c r="AC238" s="431">
        <v>22.4</v>
      </c>
      <c r="AD238" s="275">
        <v>14400</v>
      </c>
      <c r="AE238" s="275">
        <v>72700</v>
      </c>
      <c r="AF238" s="431">
        <v>19.8</v>
      </c>
      <c r="AG238" s="275">
        <v>12700</v>
      </c>
      <c r="AH238" s="275">
        <v>70800</v>
      </c>
      <c r="AI238" s="431">
        <v>17.899999999999999</v>
      </c>
      <c r="AJ238" s="275">
        <v>12400</v>
      </c>
      <c r="AK238" s="275">
        <v>74000</v>
      </c>
      <c r="AL238" s="431">
        <v>16.8</v>
      </c>
      <c r="AM238" s="275">
        <v>11800</v>
      </c>
      <c r="AN238" s="275">
        <v>73000</v>
      </c>
      <c r="AO238" s="431">
        <v>16.2</v>
      </c>
      <c r="AP238" s="147">
        <v>13000</v>
      </c>
      <c r="AQ238" s="147">
        <v>73300</v>
      </c>
      <c r="AR238" s="250">
        <v>17.8</v>
      </c>
      <c r="AS238" s="147">
        <v>10800</v>
      </c>
      <c r="AT238" s="147">
        <v>73600</v>
      </c>
      <c r="AU238" s="250">
        <v>14.7</v>
      </c>
      <c r="AV238" s="727"/>
    </row>
    <row r="239" spans="2:48" s="430" customFormat="1" ht="12.75" x14ac:dyDescent="0.2">
      <c r="B239" s="203" t="s">
        <v>7</v>
      </c>
      <c r="C239" s="275">
        <v>11400</v>
      </c>
      <c r="D239" s="275">
        <v>59800</v>
      </c>
      <c r="E239" s="431">
        <v>19.100000000000001</v>
      </c>
      <c r="F239" s="275">
        <v>13100</v>
      </c>
      <c r="G239" s="275">
        <v>60600</v>
      </c>
      <c r="H239" s="431">
        <v>21.6</v>
      </c>
      <c r="I239" s="275">
        <v>8600</v>
      </c>
      <c r="J239" s="275">
        <v>61200</v>
      </c>
      <c r="K239" s="431">
        <v>14</v>
      </c>
      <c r="L239" s="275">
        <v>10100</v>
      </c>
      <c r="M239" s="275">
        <v>59700</v>
      </c>
      <c r="N239" s="431">
        <v>16.899999999999999</v>
      </c>
      <c r="O239" s="275">
        <v>12900</v>
      </c>
      <c r="P239" s="275">
        <v>61500</v>
      </c>
      <c r="Q239" s="431">
        <v>21</v>
      </c>
      <c r="R239" s="275">
        <v>10800</v>
      </c>
      <c r="S239" s="275">
        <v>62200</v>
      </c>
      <c r="T239" s="431">
        <v>17.399999999999999</v>
      </c>
      <c r="U239" s="275">
        <v>11100</v>
      </c>
      <c r="V239" s="275">
        <v>61100</v>
      </c>
      <c r="W239" s="431">
        <v>18.100000000000001</v>
      </c>
      <c r="X239" s="275">
        <v>15000</v>
      </c>
      <c r="Y239" s="275">
        <v>61800</v>
      </c>
      <c r="Z239" s="431">
        <v>24.3</v>
      </c>
      <c r="AA239" s="275">
        <v>13500</v>
      </c>
      <c r="AB239" s="275">
        <v>60400</v>
      </c>
      <c r="AC239" s="431">
        <v>22.3</v>
      </c>
      <c r="AD239" s="275">
        <v>13700</v>
      </c>
      <c r="AE239" s="275">
        <v>58600</v>
      </c>
      <c r="AF239" s="431">
        <v>23.4</v>
      </c>
      <c r="AG239" s="275">
        <v>9800</v>
      </c>
      <c r="AH239" s="275">
        <v>58500</v>
      </c>
      <c r="AI239" s="431">
        <v>16.7</v>
      </c>
      <c r="AJ239" s="275">
        <v>8600</v>
      </c>
      <c r="AK239" s="275">
        <v>59300</v>
      </c>
      <c r="AL239" s="431">
        <v>14.5</v>
      </c>
      <c r="AM239" s="275">
        <v>6500</v>
      </c>
      <c r="AN239" s="275">
        <v>58300</v>
      </c>
      <c r="AO239" s="431">
        <v>11.1</v>
      </c>
      <c r="AP239" s="147">
        <v>11400</v>
      </c>
      <c r="AQ239" s="147">
        <v>58600</v>
      </c>
      <c r="AR239" s="250">
        <v>19.5</v>
      </c>
      <c r="AS239" s="147">
        <v>11300</v>
      </c>
      <c r="AT239" s="147">
        <v>57000</v>
      </c>
      <c r="AU239" s="250">
        <v>19.899999999999999</v>
      </c>
      <c r="AV239" s="727"/>
    </row>
    <row r="240" spans="2:48" s="430" customFormat="1" ht="12.75" x14ac:dyDescent="0.2">
      <c r="B240" s="203" t="s">
        <v>35</v>
      </c>
      <c r="C240" s="275">
        <v>9100</v>
      </c>
      <c r="D240" s="275">
        <v>73800</v>
      </c>
      <c r="E240" s="431">
        <v>12.3</v>
      </c>
      <c r="F240" s="275">
        <v>11700</v>
      </c>
      <c r="G240" s="275">
        <v>73200</v>
      </c>
      <c r="H240" s="431">
        <v>16</v>
      </c>
      <c r="I240" s="275">
        <v>13700</v>
      </c>
      <c r="J240" s="275">
        <v>73800</v>
      </c>
      <c r="K240" s="431">
        <v>18.600000000000001</v>
      </c>
      <c r="L240" s="275">
        <v>14000</v>
      </c>
      <c r="M240" s="275">
        <v>73700</v>
      </c>
      <c r="N240" s="431">
        <v>19</v>
      </c>
      <c r="O240" s="275">
        <v>12700</v>
      </c>
      <c r="P240" s="275">
        <v>77600</v>
      </c>
      <c r="Q240" s="431">
        <v>16.399999999999999</v>
      </c>
      <c r="R240" s="275">
        <v>11400</v>
      </c>
      <c r="S240" s="275">
        <v>78200</v>
      </c>
      <c r="T240" s="431">
        <v>14.5</v>
      </c>
      <c r="U240" s="275">
        <v>15300</v>
      </c>
      <c r="V240" s="275">
        <v>78600</v>
      </c>
      <c r="W240" s="431">
        <v>19.399999999999999</v>
      </c>
      <c r="X240" s="275">
        <v>15700</v>
      </c>
      <c r="Y240" s="275">
        <v>78000</v>
      </c>
      <c r="Z240" s="431">
        <v>20.100000000000001</v>
      </c>
      <c r="AA240" s="275">
        <v>13400</v>
      </c>
      <c r="AB240" s="275">
        <v>75800</v>
      </c>
      <c r="AC240" s="431">
        <v>17.7</v>
      </c>
      <c r="AD240" s="275">
        <v>12400</v>
      </c>
      <c r="AE240" s="275">
        <v>78800</v>
      </c>
      <c r="AF240" s="431">
        <v>15.7</v>
      </c>
      <c r="AG240" s="275">
        <v>15100</v>
      </c>
      <c r="AH240" s="275">
        <v>79200</v>
      </c>
      <c r="AI240" s="431">
        <v>19.100000000000001</v>
      </c>
      <c r="AJ240" s="275">
        <v>14700</v>
      </c>
      <c r="AK240" s="275">
        <v>78400</v>
      </c>
      <c r="AL240" s="431">
        <v>18.7</v>
      </c>
      <c r="AM240" s="275">
        <v>11100</v>
      </c>
      <c r="AN240" s="275">
        <v>77700</v>
      </c>
      <c r="AO240" s="431">
        <v>14.3</v>
      </c>
      <c r="AP240" s="147">
        <v>20100</v>
      </c>
      <c r="AQ240" s="147">
        <v>96400</v>
      </c>
      <c r="AR240" s="250">
        <v>20.8</v>
      </c>
      <c r="AS240" s="147">
        <v>20600</v>
      </c>
      <c r="AT240" s="147">
        <v>96700</v>
      </c>
      <c r="AU240" s="250">
        <v>21.3</v>
      </c>
      <c r="AV240" s="727"/>
    </row>
    <row r="241" spans="2:48" s="430" customFormat="1" ht="12.75" x14ac:dyDescent="0.2">
      <c r="B241" s="203" t="s">
        <v>41</v>
      </c>
      <c r="C241" s="275">
        <v>8800</v>
      </c>
      <c r="D241" s="275">
        <v>71200</v>
      </c>
      <c r="E241" s="431">
        <v>12.3</v>
      </c>
      <c r="F241" s="275">
        <v>10200</v>
      </c>
      <c r="G241" s="275">
        <v>72000</v>
      </c>
      <c r="H241" s="431">
        <v>14.1</v>
      </c>
      <c r="I241" s="275">
        <v>11400</v>
      </c>
      <c r="J241" s="275">
        <v>73500</v>
      </c>
      <c r="K241" s="431">
        <v>15.5</v>
      </c>
      <c r="L241" s="275">
        <v>11000</v>
      </c>
      <c r="M241" s="275">
        <v>71600</v>
      </c>
      <c r="N241" s="431">
        <v>15.4</v>
      </c>
      <c r="O241" s="275">
        <v>15400</v>
      </c>
      <c r="P241" s="275">
        <v>75600</v>
      </c>
      <c r="Q241" s="431">
        <v>20.399999999999999</v>
      </c>
      <c r="R241" s="275">
        <v>16100</v>
      </c>
      <c r="S241" s="275">
        <v>75600</v>
      </c>
      <c r="T241" s="431">
        <v>21.3</v>
      </c>
      <c r="U241" s="275">
        <v>16600</v>
      </c>
      <c r="V241" s="275">
        <v>74700</v>
      </c>
      <c r="W241" s="431">
        <v>22.3</v>
      </c>
      <c r="X241" s="275">
        <v>13900</v>
      </c>
      <c r="Y241" s="275">
        <v>72800</v>
      </c>
      <c r="Z241" s="431">
        <v>19.100000000000001</v>
      </c>
      <c r="AA241" s="275">
        <v>12600</v>
      </c>
      <c r="AB241" s="275">
        <v>77100</v>
      </c>
      <c r="AC241" s="431">
        <v>16.3</v>
      </c>
      <c r="AD241" s="275">
        <v>13800</v>
      </c>
      <c r="AE241" s="275">
        <v>77600</v>
      </c>
      <c r="AF241" s="431">
        <v>17.8</v>
      </c>
      <c r="AG241" s="275">
        <v>12200</v>
      </c>
      <c r="AH241" s="275">
        <v>77700</v>
      </c>
      <c r="AI241" s="431">
        <v>15.7</v>
      </c>
      <c r="AJ241" s="275">
        <v>18300</v>
      </c>
      <c r="AK241" s="275">
        <v>76700</v>
      </c>
      <c r="AL241" s="431">
        <v>23.8</v>
      </c>
      <c r="AM241" s="275">
        <v>14900</v>
      </c>
      <c r="AN241" s="275">
        <v>75000</v>
      </c>
      <c r="AO241" s="431">
        <v>19.899999999999999</v>
      </c>
      <c r="AP241" s="147">
        <v>20800</v>
      </c>
      <c r="AQ241" s="147">
        <v>103400</v>
      </c>
      <c r="AR241" s="250">
        <v>20.100000000000001</v>
      </c>
      <c r="AS241" s="147">
        <v>19800</v>
      </c>
      <c r="AT241" s="147">
        <v>103200</v>
      </c>
      <c r="AU241" s="250">
        <v>19.2</v>
      </c>
      <c r="AV241" s="727"/>
    </row>
    <row r="242" spans="2:48" s="430" customFormat="1" ht="12.75" x14ac:dyDescent="0.2">
      <c r="B242" s="203" t="s">
        <v>42</v>
      </c>
      <c r="C242" s="275">
        <v>7300</v>
      </c>
      <c r="D242" s="275">
        <v>66000</v>
      </c>
      <c r="E242" s="431">
        <v>11.1</v>
      </c>
      <c r="F242" s="275">
        <v>8200</v>
      </c>
      <c r="G242" s="275">
        <v>66900</v>
      </c>
      <c r="H242" s="431">
        <v>12.3</v>
      </c>
      <c r="I242" s="275">
        <v>7200</v>
      </c>
      <c r="J242" s="275">
        <v>67100</v>
      </c>
      <c r="K242" s="431">
        <v>10.7</v>
      </c>
      <c r="L242" s="275">
        <v>8900</v>
      </c>
      <c r="M242" s="275">
        <v>67300</v>
      </c>
      <c r="N242" s="431">
        <v>13.2</v>
      </c>
      <c r="O242" s="275">
        <v>10400</v>
      </c>
      <c r="P242" s="275">
        <v>69700</v>
      </c>
      <c r="Q242" s="431">
        <v>14.9</v>
      </c>
      <c r="R242" s="275">
        <v>14300</v>
      </c>
      <c r="S242" s="275">
        <v>69800</v>
      </c>
      <c r="T242" s="431">
        <v>20.5</v>
      </c>
      <c r="U242" s="275">
        <v>13900</v>
      </c>
      <c r="V242" s="275">
        <v>71400</v>
      </c>
      <c r="W242" s="431">
        <v>19.5</v>
      </c>
      <c r="X242" s="275">
        <v>15700</v>
      </c>
      <c r="Y242" s="275">
        <v>69300</v>
      </c>
      <c r="Z242" s="431">
        <v>22.7</v>
      </c>
      <c r="AA242" s="275">
        <v>16500</v>
      </c>
      <c r="AB242" s="275">
        <v>70100</v>
      </c>
      <c r="AC242" s="431">
        <v>23.6</v>
      </c>
      <c r="AD242" s="275">
        <v>11100</v>
      </c>
      <c r="AE242" s="275">
        <v>68700</v>
      </c>
      <c r="AF242" s="431">
        <v>16.2</v>
      </c>
      <c r="AG242" s="275">
        <v>21300</v>
      </c>
      <c r="AH242" s="275">
        <v>68500</v>
      </c>
      <c r="AI242" s="431">
        <v>31.1</v>
      </c>
      <c r="AJ242" s="275">
        <v>18000</v>
      </c>
      <c r="AK242" s="275">
        <v>69600</v>
      </c>
      <c r="AL242" s="431">
        <v>25.8</v>
      </c>
      <c r="AM242" s="275">
        <v>14800</v>
      </c>
      <c r="AN242" s="275">
        <v>68500</v>
      </c>
      <c r="AO242" s="431">
        <v>21.7</v>
      </c>
      <c r="AP242" s="147">
        <v>14800</v>
      </c>
      <c r="AQ242" s="147">
        <v>78400</v>
      </c>
      <c r="AR242" s="250">
        <v>18.8</v>
      </c>
      <c r="AS242" s="147">
        <v>11700</v>
      </c>
      <c r="AT242" s="147">
        <v>75000</v>
      </c>
      <c r="AU242" s="250">
        <v>15.6</v>
      </c>
      <c r="AV242" s="727"/>
    </row>
    <row r="243" spans="2:48" s="430" customFormat="1" ht="12.75" x14ac:dyDescent="0.2">
      <c r="B243" s="203" t="s">
        <v>49</v>
      </c>
      <c r="C243" s="275">
        <v>10700</v>
      </c>
      <c r="D243" s="275">
        <v>55700</v>
      </c>
      <c r="E243" s="431">
        <v>19.100000000000001</v>
      </c>
      <c r="F243" s="275">
        <v>7500</v>
      </c>
      <c r="G243" s="275">
        <v>55300</v>
      </c>
      <c r="H243" s="431">
        <v>13.6</v>
      </c>
      <c r="I243" s="275">
        <v>9700</v>
      </c>
      <c r="J243" s="275">
        <v>56500</v>
      </c>
      <c r="K243" s="431">
        <v>17.2</v>
      </c>
      <c r="L243" s="275">
        <v>8300</v>
      </c>
      <c r="M243" s="275">
        <v>56800</v>
      </c>
      <c r="N243" s="431">
        <v>14.7</v>
      </c>
      <c r="O243" s="275">
        <v>9600</v>
      </c>
      <c r="P243" s="275">
        <v>58800</v>
      </c>
      <c r="Q243" s="431">
        <v>16.3</v>
      </c>
      <c r="R243" s="275">
        <v>11300</v>
      </c>
      <c r="S243" s="275">
        <v>60900</v>
      </c>
      <c r="T243" s="431">
        <v>18.5</v>
      </c>
      <c r="U243" s="275">
        <v>13900</v>
      </c>
      <c r="V243" s="275">
        <v>60700</v>
      </c>
      <c r="W243" s="431">
        <v>22.8</v>
      </c>
      <c r="X243" s="275">
        <v>12400</v>
      </c>
      <c r="Y243" s="275">
        <v>60200</v>
      </c>
      <c r="Z243" s="431">
        <v>20.6</v>
      </c>
      <c r="AA243" s="275">
        <v>9400</v>
      </c>
      <c r="AB243" s="275">
        <v>57600</v>
      </c>
      <c r="AC243" s="431">
        <v>16.3</v>
      </c>
      <c r="AD243" s="275">
        <v>8400</v>
      </c>
      <c r="AE243" s="275">
        <v>58300</v>
      </c>
      <c r="AF243" s="431">
        <v>14.4</v>
      </c>
      <c r="AG243" s="275">
        <v>7300</v>
      </c>
      <c r="AH243" s="275">
        <v>56100</v>
      </c>
      <c r="AI243" s="431">
        <v>13</v>
      </c>
      <c r="AJ243" s="275">
        <v>9000</v>
      </c>
      <c r="AK243" s="275">
        <v>59700</v>
      </c>
      <c r="AL243" s="431">
        <v>15</v>
      </c>
      <c r="AM243" s="275">
        <v>12600</v>
      </c>
      <c r="AN243" s="275">
        <v>59500</v>
      </c>
      <c r="AO243" s="431">
        <v>21.1</v>
      </c>
      <c r="AP243" s="147">
        <v>14300</v>
      </c>
      <c r="AQ243" s="147">
        <v>79400</v>
      </c>
      <c r="AR243" s="250">
        <v>18</v>
      </c>
      <c r="AS243" s="147">
        <v>14200</v>
      </c>
      <c r="AT243" s="147">
        <v>78800</v>
      </c>
      <c r="AU243" s="250">
        <v>18</v>
      </c>
      <c r="AV243" s="727"/>
    </row>
    <row r="244" spans="2:48" s="430" customFormat="1" ht="12.75" x14ac:dyDescent="0.2">
      <c r="B244" s="203" t="s">
        <v>32</v>
      </c>
      <c r="C244" s="275">
        <v>5400</v>
      </c>
      <c r="D244" s="275">
        <v>45200</v>
      </c>
      <c r="E244" s="431">
        <v>12</v>
      </c>
      <c r="F244" s="275">
        <v>7600</v>
      </c>
      <c r="G244" s="275">
        <v>45800</v>
      </c>
      <c r="H244" s="431">
        <v>16.7</v>
      </c>
      <c r="I244" s="275">
        <v>8700</v>
      </c>
      <c r="J244" s="275">
        <v>45600</v>
      </c>
      <c r="K244" s="431">
        <v>19.100000000000001</v>
      </c>
      <c r="L244" s="275">
        <v>7500</v>
      </c>
      <c r="M244" s="275">
        <v>45600</v>
      </c>
      <c r="N244" s="431">
        <v>16.5</v>
      </c>
      <c r="O244" s="275">
        <v>8500</v>
      </c>
      <c r="P244" s="275">
        <v>48200</v>
      </c>
      <c r="Q244" s="431">
        <v>17.7</v>
      </c>
      <c r="R244" s="275">
        <v>7300</v>
      </c>
      <c r="S244" s="275">
        <v>48100</v>
      </c>
      <c r="T244" s="431">
        <v>15.3</v>
      </c>
      <c r="U244" s="275">
        <v>5400</v>
      </c>
      <c r="V244" s="275">
        <v>48200</v>
      </c>
      <c r="W244" s="431">
        <v>11.2</v>
      </c>
      <c r="X244" s="275">
        <v>10300</v>
      </c>
      <c r="Y244" s="275">
        <v>46800</v>
      </c>
      <c r="Z244" s="431">
        <v>22</v>
      </c>
      <c r="AA244" s="275">
        <v>9700</v>
      </c>
      <c r="AB244" s="275">
        <v>48900</v>
      </c>
      <c r="AC244" s="431">
        <v>19.8</v>
      </c>
      <c r="AD244" s="275">
        <v>9900</v>
      </c>
      <c r="AE244" s="275">
        <v>48800</v>
      </c>
      <c r="AF244" s="431">
        <v>20.3</v>
      </c>
      <c r="AG244" s="275">
        <v>9000</v>
      </c>
      <c r="AH244" s="275">
        <v>48700</v>
      </c>
      <c r="AI244" s="431">
        <v>18.5</v>
      </c>
      <c r="AJ244" s="275">
        <v>7600</v>
      </c>
      <c r="AK244" s="275">
        <v>47400</v>
      </c>
      <c r="AL244" s="431">
        <v>15.9</v>
      </c>
      <c r="AM244" s="275">
        <v>10900</v>
      </c>
      <c r="AN244" s="275">
        <v>48900</v>
      </c>
      <c r="AO244" s="431">
        <v>22.4</v>
      </c>
      <c r="AP244" s="147">
        <v>13300</v>
      </c>
      <c r="AQ244" s="147">
        <v>68700</v>
      </c>
      <c r="AR244" s="250">
        <v>19.3</v>
      </c>
      <c r="AS244" s="147">
        <v>15200</v>
      </c>
      <c r="AT244" s="147">
        <v>68900</v>
      </c>
      <c r="AU244" s="250">
        <v>22.1</v>
      </c>
      <c r="AV244" s="727"/>
    </row>
    <row r="245" spans="2:48" s="430" customFormat="1" ht="12.75" x14ac:dyDescent="0.2">
      <c r="B245" s="203" t="s">
        <v>56</v>
      </c>
      <c r="C245" s="275">
        <v>4800</v>
      </c>
      <c r="D245" s="275">
        <v>33900</v>
      </c>
      <c r="E245" s="431">
        <v>14.1</v>
      </c>
      <c r="F245" s="275">
        <v>6700</v>
      </c>
      <c r="G245" s="275">
        <v>34700</v>
      </c>
      <c r="H245" s="431">
        <v>19.399999999999999</v>
      </c>
      <c r="I245" s="275">
        <v>6900</v>
      </c>
      <c r="J245" s="275">
        <v>36300</v>
      </c>
      <c r="K245" s="431">
        <v>19.100000000000001</v>
      </c>
      <c r="L245" s="275">
        <v>6300</v>
      </c>
      <c r="M245" s="275">
        <v>36500</v>
      </c>
      <c r="N245" s="431">
        <v>17.3</v>
      </c>
      <c r="O245" s="275">
        <v>7200</v>
      </c>
      <c r="P245" s="275">
        <v>38500</v>
      </c>
      <c r="Q245" s="431">
        <v>18.8</v>
      </c>
      <c r="R245" s="275">
        <v>7000</v>
      </c>
      <c r="S245" s="275">
        <v>39100</v>
      </c>
      <c r="T245" s="431">
        <v>18</v>
      </c>
      <c r="U245" s="275">
        <v>8300</v>
      </c>
      <c r="V245" s="275">
        <v>41300</v>
      </c>
      <c r="W245" s="431">
        <v>20</v>
      </c>
      <c r="X245" s="275">
        <v>4900</v>
      </c>
      <c r="Y245" s="275">
        <v>41100</v>
      </c>
      <c r="Z245" s="431">
        <v>11.9</v>
      </c>
      <c r="AA245" s="275">
        <v>9200</v>
      </c>
      <c r="AB245" s="275">
        <v>39700</v>
      </c>
      <c r="AC245" s="431">
        <v>23.3</v>
      </c>
      <c r="AD245" s="275">
        <v>9100</v>
      </c>
      <c r="AE245" s="275">
        <v>40000</v>
      </c>
      <c r="AF245" s="431">
        <v>22.8</v>
      </c>
      <c r="AG245" s="275">
        <v>9300</v>
      </c>
      <c r="AH245" s="275">
        <v>40600</v>
      </c>
      <c r="AI245" s="431">
        <v>22.9</v>
      </c>
      <c r="AJ245" s="275">
        <v>6900</v>
      </c>
      <c r="AK245" s="275">
        <v>40100</v>
      </c>
      <c r="AL245" s="431">
        <v>17.100000000000001</v>
      </c>
      <c r="AM245" s="275">
        <v>6600</v>
      </c>
      <c r="AN245" s="275">
        <v>41100</v>
      </c>
      <c r="AO245" s="431">
        <v>16.2</v>
      </c>
      <c r="AP245" s="147">
        <v>8900</v>
      </c>
      <c r="AQ245" s="147">
        <v>58600</v>
      </c>
      <c r="AR245" s="250">
        <v>15.1</v>
      </c>
      <c r="AS245" s="147">
        <v>9400</v>
      </c>
      <c r="AT245" s="147">
        <v>57600</v>
      </c>
      <c r="AU245" s="250">
        <v>16.3</v>
      </c>
      <c r="AV245" s="727"/>
    </row>
    <row r="246" spans="2:48" s="430" customFormat="1" ht="12.75" x14ac:dyDescent="0.2">
      <c r="B246" s="203" t="s">
        <v>45</v>
      </c>
      <c r="C246" s="275">
        <v>11000</v>
      </c>
      <c r="D246" s="275">
        <v>69000</v>
      </c>
      <c r="E246" s="431">
        <v>16</v>
      </c>
      <c r="F246" s="275">
        <v>11500</v>
      </c>
      <c r="G246" s="275">
        <v>68500</v>
      </c>
      <c r="H246" s="431">
        <v>16.8</v>
      </c>
      <c r="I246" s="275">
        <v>7800</v>
      </c>
      <c r="J246" s="275">
        <v>68500</v>
      </c>
      <c r="K246" s="431">
        <v>11.3</v>
      </c>
      <c r="L246" s="275">
        <v>8400</v>
      </c>
      <c r="M246" s="275">
        <v>67800</v>
      </c>
      <c r="N246" s="431">
        <v>12.4</v>
      </c>
      <c r="O246" s="275">
        <v>8800</v>
      </c>
      <c r="P246" s="275">
        <v>70600</v>
      </c>
      <c r="Q246" s="431">
        <v>12.5</v>
      </c>
      <c r="R246" s="275">
        <v>9800</v>
      </c>
      <c r="S246" s="275">
        <v>71200</v>
      </c>
      <c r="T246" s="431">
        <v>13.8</v>
      </c>
      <c r="U246" s="275">
        <v>12200</v>
      </c>
      <c r="V246" s="275">
        <v>69400</v>
      </c>
      <c r="W246" s="431">
        <v>17.600000000000001</v>
      </c>
      <c r="X246" s="275">
        <v>12500</v>
      </c>
      <c r="Y246" s="275">
        <v>69900</v>
      </c>
      <c r="Z246" s="431">
        <v>17.8</v>
      </c>
      <c r="AA246" s="275">
        <v>13300</v>
      </c>
      <c r="AB246" s="275">
        <v>69600</v>
      </c>
      <c r="AC246" s="431">
        <v>19.100000000000001</v>
      </c>
      <c r="AD246" s="275">
        <v>10300</v>
      </c>
      <c r="AE246" s="275">
        <v>70300</v>
      </c>
      <c r="AF246" s="431">
        <v>14.6</v>
      </c>
      <c r="AG246" s="275">
        <v>14800</v>
      </c>
      <c r="AH246" s="275">
        <v>69900</v>
      </c>
      <c r="AI246" s="431">
        <v>21.1</v>
      </c>
      <c r="AJ246" s="275">
        <v>13300</v>
      </c>
      <c r="AK246" s="275">
        <v>70000</v>
      </c>
      <c r="AL246" s="431">
        <v>19.100000000000001</v>
      </c>
      <c r="AM246" s="275">
        <v>12700</v>
      </c>
      <c r="AN246" s="275">
        <v>70600</v>
      </c>
      <c r="AO246" s="431">
        <v>18</v>
      </c>
      <c r="AP246" s="147">
        <v>8400</v>
      </c>
      <c r="AQ246" s="147">
        <v>47600</v>
      </c>
      <c r="AR246" s="250">
        <v>17.600000000000001</v>
      </c>
      <c r="AS246" s="147">
        <v>8200</v>
      </c>
      <c r="AT246" s="147">
        <v>49200</v>
      </c>
      <c r="AU246" s="250">
        <v>16.7</v>
      </c>
      <c r="AV246" s="727"/>
    </row>
    <row r="247" spans="2:48" s="430" customFormat="1" ht="12.75" x14ac:dyDescent="0.2">
      <c r="B247" s="203" t="s">
        <v>50</v>
      </c>
      <c r="C247" s="275">
        <v>12500</v>
      </c>
      <c r="D247" s="275">
        <v>99800</v>
      </c>
      <c r="E247" s="431">
        <v>12.5</v>
      </c>
      <c r="F247" s="275">
        <v>15000</v>
      </c>
      <c r="G247" s="275">
        <v>100900</v>
      </c>
      <c r="H247" s="431">
        <v>14.9</v>
      </c>
      <c r="I247" s="275">
        <v>14300</v>
      </c>
      <c r="J247" s="275">
        <v>102800</v>
      </c>
      <c r="K247" s="431">
        <v>13.9</v>
      </c>
      <c r="L247" s="275">
        <v>16200</v>
      </c>
      <c r="M247" s="275">
        <v>102300</v>
      </c>
      <c r="N247" s="431">
        <v>15.8</v>
      </c>
      <c r="O247" s="275">
        <v>17500</v>
      </c>
      <c r="P247" s="275">
        <v>105200</v>
      </c>
      <c r="Q247" s="431">
        <v>16.7</v>
      </c>
      <c r="R247" s="275">
        <v>13300</v>
      </c>
      <c r="S247" s="275">
        <v>106300</v>
      </c>
      <c r="T247" s="431">
        <v>12.5</v>
      </c>
      <c r="U247" s="275">
        <v>13100</v>
      </c>
      <c r="V247" s="275">
        <v>108300</v>
      </c>
      <c r="W247" s="431">
        <v>12.1</v>
      </c>
      <c r="X247" s="275">
        <v>15300</v>
      </c>
      <c r="Y247" s="275">
        <v>107200</v>
      </c>
      <c r="Z247" s="431">
        <v>14.3</v>
      </c>
      <c r="AA247" s="275">
        <v>18500</v>
      </c>
      <c r="AB247" s="275">
        <v>108900</v>
      </c>
      <c r="AC247" s="431">
        <v>17</v>
      </c>
      <c r="AD247" s="275">
        <v>21000</v>
      </c>
      <c r="AE247" s="275">
        <v>110700</v>
      </c>
      <c r="AF247" s="431">
        <v>19</v>
      </c>
      <c r="AG247" s="275">
        <v>22300</v>
      </c>
      <c r="AH247" s="275">
        <v>114300</v>
      </c>
      <c r="AI247" s="431">
        <v>19.5</v>
      </c>
      <c r="AJ247" s="275">
        <v>19700</v>
      </c>
      <c r="AK247" s="275">
        <v>116000</v>
      </c>
      <c r="AL247" s="431">
        <v>17</v>
      </c>
      <c r="AM247" s="275">
        <v>12900</v>
      </c>
      <c r="AN247" s="275">
        <v>115100</v>
      </c>
      <c r="AO247" s="431">
        <v>11.2</v>
      </c>
      <c r="AP247" s="147">
        <v>8100</v>
      </c>
      <c r="AQ247" s="147">
        <v>41000</v>
      </c>
      <c r="AR247" s="250">
        <v>19.600000000000001</v>
      </c>
      <c r="AS247" s="147">
        <v>6000</v>
      </c>
      <c r="AT247" s="147">
        <v>40300</v>
      </c>
      <c r="AU247" s="250">
        <v>14.9</v>
      </c>
      <c r="AV247" s="727"/>
    </row>
    <row r="248" spans="2:48" s="430" customFormat="1" ht="12.75" x14ac:dyDescent="0.2">
      <c r="B248" s="203" t="s">
        <v>33</v>
      </c>
      <c r="C248" s="275">
        <v>12900</v>
      </c>
      <c r="D248" s="275">
        <v>61700</v>
      </c>
      <c r="E248" s="431">
        <v>21</v>
      </c>
      <c r="F248" s="275">
        <v>9400</v>
      </c>
      <c r="G248" s="275">
        <v>62400</v>
      </c>
      <c r="H248" s="431">
        <v>15.1</v>
      </c>
      <c r="I248" s="275">
        <v>12400</v>
      </c>
      <c r="J248" s="275">
        <v>62400</v>
      </c>
      <c r="K248" s="431">
        <v>19.899999999999999</v>
      </c>
      <c r="L248" s="275">
        <v>10400</v>
      </c>
      <c r="M248" s="275">
        <v>62700</v>
      </c>
      <c r="N248" s="431">
        <v>16.5</v>
      </c>
      <c r="O248" s="275">
        <v>10600</v>
      </c>
      <c r="P248" s="275">
        <v>66500</v>
      </c>
      <c r="Q248" s="431">
        <v>15.9</v>
      </c>
      <c r="R248" s="275">
        <v>8400</v>
      </c>
      <c r="S248" s="275">
        <v>66000</v>
      </c>
      <c r="T248" s="431">
        <v>12.7</v>
      </c>
      <c r="U248" s="275">
        <v>12700</v>
      </c>
      <c r="V248" s="275">
        <v>66700</v>
      </c>
      <c r="W248" s="431">
        <v>19</v>
      </c>
      <c r="X248" s="275">
        <v>17100</v>
      </c>
      <c r="Y248" s="275">
        <v>64800</v>
      </c>
      <c r="Z248" s="431">
        <v>26.3</v>
      </c>
      <c r="AA248" s="275">
        <v>14400</v>
      </c>
      <c r="AB248" s="275">
        <v>65800</v>
      </c>
      <c r="AC248" s="431">
        <v>21.9</v>
      </c>
      <c r="AD248" s="275">
        <v>12100</v>
      </c>
      <c r="AE248" s="275">
        <v>65500</v>
      </c>
      <c r="AF248" s="431">
        <v>18.5</v>
      </c>
      <c r="AG248" s="275">
        <v>15300</v>
      </c>
      <c r="AH248" s="275">
        <v>63000</v>
      </c>
      <c r="AI248" s="431">
        <v>24.3</v>
      </c>
      <c r="AJ248" s="275">
        <v>14600</v>
      </c>
      <c r="AK248" s="275">
        <v>63100</v>
      </c>
      <c r="AL248" s="431">
        <v>23.1</v>
      </c>
      <c r="AM248" s="275">
        <v>13000</v>
      </c>
      <c r="AN248" s="275">
        <v>63800</v>
      </c>
      <c r="AO248" s="431">
        <v>20.399999999999999</v>
      </c>
      <c r="AP248" s="147">
        <v>11800</v>
      </c>
      <c r="AQ248" s="147">
        <v>71100</v>
      </c>
      <c r="AR248" s="250">
        <v>16.600000000000001</v>
      </c>
      <c r="AS248" s="147">
        <v>11800</v>
      </c>
      <c r="AT248" s="147">
        <v>69900</v>
      </c>
      <c r="AU248" s="250">
        <v>16.8</v>
      </c>
      <c r="AV248" s="727"/>
    </row>
    <row r="249" spans="2:48" s="430" customFormat="1" ht="12.75" x14ac:dyDescent="0.2">
      <c r="B249" s="203" t="s">
        <v>31</v>
      </c>
      <c r="C249" s="275">
        <v>20200</v>
      </c>
      <c r="D249" s="275">
        <v>144000</v>
      </c>
      <c r="E249" s="431">
        <v>14</v>
      </c>
      <c r="F249" s="275">
        <v>19800</v>
      </c>
      <c r="G249" s="275">
        <v>145300</v>
      </c>
      <c r="H249" s="431">
        <v>13.6</v>
      </c>
      <c r="I249" s="275">
        <v>19400</v>
      </c>
      <c r="J249" s="275">
        <v>147600</v>
      </c>
      <c r="K249" s="431">
        <v>13.1</v>
      </c>
      <c r="L249" s="275">
        <v>22400</v>
      </c>
      <c r="M249" s="275">
        <v>149700</v>
      </c>
      <c r="N249" s="431">
        <v>15</v>
      </c>
      <c r="O249" s="275">
        <v>24200</v>
      </c>
      <c r="P249" s="275">
        <v>154000</v>
      </c>
      <c r="Q249" s="431">
        <v>15.7</v>
      </c>
      <c r="R249" s="275">
        <v>20600</v>
      </c>
      <c r="S249" s="275">
        <v>155700</v>
      </c>
      <c r="T249" s="431">
        <v>13.2</v>
      </c>
      <c r="U249" s="275">
        <v>20000</v>
      </c>
      <c r="V249" s="275">
        <v>158100</v>
      </c>
      <c r="W249" s="431">
        <v>12.6</v>
      </c>
      <c r="X249" s="275">
        <v>21800</v>
      </c>
      <c r="Y249" s="275">
        <v>157200</v>
      </c>
      <c r="Z249" s="431">
        <v>13.9</v>
      </c>
      <c r="AA249" s="275">
        <v>24000</v>
      </c>
      <c r="AB249" s="275">
        <v>158400</v>
      </c>
      <c r="AC249" s="431">
        <v>15.1</v>
      </c>
      <c r="AD249" s="275">
        <v>22700</v>
      </c>
      <c r="AE249" s="275">
        <v>158400</v>
      </c>
      <c r="AF249" s="431">
        <v>14.3</v>
      </c>
      <c r="AG249" s="275">
        <v>24500</v>
      </c>
      <c r="AH249" s="275">
        <v>158000</v>
      </c>
      <c r="AI249" s="431">
        <v>15.5</v>
      </c>
      <c r="AJ249" s="275">
        <v>26400</v>
      </c>
      <c r="AK249" s="275">
        <v>158300</v>
      </c>
      <c r="AL249" s="431">
        <v>16.7</v>
      </c>
      <c r="AM249" s="275">
        <v>26100</v>
      </c>
      <c r="AN249" s="275">
        <v>161200</v>
      </c>
      <c r="AO249" s="431">
        <v>16.2</v>
      </c>
      <c r="AP249" s="147">
        <v>18100</v>
      </c>
      <c r="AQ249" s="147">
        <v>116600</v>
      </c>
      <c r="AR249" s="250">
        <v>15.5</v>
      </c>
      <c r="AS249" s="147">
        <v>15200</v>
      </c>
      <c r="AT249" s="147">
        <v>118200</v>
      </c>
      <c r="AU249" s="250">
        <v>12.8</v>
      </c>
      <c r="AV249" s="727"/>
    </row>
    <row r="250" spans="2:48" s="430" customFormat="1" ht="12.75" x14ac:dyDescent="0.2">
      <c r="B250" s="203" t="s">
        <v>37</v>
      </c>
      <c r="C250" s="275">
        <v>7600</v>
      </c>
      <c r="D250" s="275">
        <v>42000</v>
      </c>
      <c r="E250" s="431">
        <v>18</v>
      </c>
      <c r="F250" s="275">
        <v>6100</v>
      </c>
      <c r="G250" s="275">
        <v>41100</v>
      </c>
      <c r="H250" s="431">
        <v>15</v>
      </c>
      <c r="I250" s="275">
        <v>6100</v>
      </c>
      <c r="J250" s="275">
        <v>41300</v>
      </c>
      <c r="K250" s="431">
        <v>14.8</v>
      </c>
      <c r="L250" s="275">
        <v>8500</v>
      </c>
      <c r="M250" s="275">
        <v>41000</v>
      </c>
      <c r="N250" s="431">
        <v>20.6</v>
      </c>
      <c r="O250" s="275">
        <v>8000</v>
      </c>
      <c r="P250" s="275">
        <v>42200</v>
      </c>
      <c r="Q250" s="431">
        <v>19.100000000000001</v>
      </c>
      <c r="R250" s="275">
        <v>7800</v>
      </c>
      <c r="S250" s="275">
        <v>41700</v>
      </c>
      <c r="T250" s="431">
        <v>18.600000000000001</v>
      </c>
      <c r="U250" s="275">
        <v>5100</v>
      </c>
      <c r="V250" s="275">
        <v>40600</v>
      </c>
      <c r="W250" s="431">
        <v>12.5</v>
      </c>
      <c r="X250" s="275">
        <v>4700</v>
      </c>
      <c r="Y250" s="275">
        <v>40700</v>
      </c>
      <c r="Z250" s="431">
        <v>11.5</v>
      </c>
      <c r="AA250" s="275">
        <v>6200</v>
      </c>
      <c r="AB250" s="275">
        <v>42500</v>
      </c>
      <c r="AC250" s="431">
        <v>14.5</v>
      </c>
      <c r="AD250" s="275">
        <v>10900</v>
      </c>
      <c r="AE250" s="275">
        <v>41900</v>
      </c>
      <c r="AF250" s="431">
        <v>25.9</v>
      </c>
      <c r="AG250" s="275">
        <v>6200</v>
      </c>
      <c r="AH250" s="275">
        <v>41200</v>
      </c>
      <c r="AI250" s="431">
        <v>15.1</v>
      </c>
      <c r="AJ250" s="275">
        <v>7600</v>
      </c>
      <c r="AK250" s="275">
        <v>41100</v>
      </c>
      <c r="AL250" s="431">
        <v>18.600000000000001</v>
      </c>
      <c r="AM250" s="275">
        <v>9100</v>
      </c>
      <c r="AN250" s="275">
        <v>42000</v>
      </c>
      <c r="AO250" s="431">
        <v>21.6</v>
      </c>
      <c r="AP250" s="147">
        <v>11700</v>
      </c>
      <c r="AQ250" s="147">
        <v>63300</v>
      </c>
      <c r="AR250" s="250">
        <v>18.399999999999999</v>
      </c>
      <c r="AS250" s="147">
        <v>12000</v>
      </c>
      <c r="AT250" s="147">
        <v>66200</v>
      </c>
      <c r="AU250" s="250">
        <v>18.100000000000001</v>
      </c>
      <c r="AV250" s="727"/>
    </row>
    <row r="251" spans="2:48" s="430" customFormat="1" ht="12.75" x14ac:dyDescent="0.2">
      <c r="B251" s="203" t="s">
        <v>57</v>
      </c>
      <c r="C251" s="275">
        <v>9800</v>
      </c>
      <c r="D251" s="275">
        <v>75000</v>
      </c>
      <c r="E251" s="431">
        <v>13.1</v>
      </c>
      <c r="F251" s="275">
        <v>9100</v>
      </c>
      <c r="G251" s="275">
        <v>76700</v>
      </c>
      <c r="H251" s="431">
        <v>11.8</v>
      </c>
      <c r="I251" s="275">
        <v>11000</v>
      </c>
      <c r="J251" s="275">
        <v>76000</v>
      </c>
      <c r="K251" s="431">
        <v>14.5</v>
      </c>
      <c r="L251" s="275">
        <v>12400</v>
      </c>
      <c r="M251" s="275">
        <v>76200</v>
      </c>
      <c r="N251" s="431">
        <v>16.2</v>
      </c>
      <c r="O251" s="275">
        <v>14400</v>
      </c>
      <c r="P251" s="275">
        <v>81200</v>
      </c>
      <c r="Q251" s="431">
        <v>17.7</v>
      </c>
      <c r="R251" s="275">
        <v>13500</v>
      </c>
      <c r="S251" s="275">
        <v>80800</v>
      </c>
      <c r="T251" s="431">
        <v>16.7</v>
      </c>
      <c r="U251" s="275">
        <v>13600</v>
      </c>
      <c r="V251" s="275">
        <v>79500</v>
      </c>
      <c r="W251" s="431">
        <v>17</v>
      </c>
      <c r="X251" s="275">
        <v>15000</v>
      </c>
      <c r="Y251" s="275">
        <v>76000</v>
      </c>
      <c r="Z251" s="431">
        <v>19.8</v>
      </c>
      <c r="AA251" s="275">
        <v>16400</v>
      </c>
      <c r="AB251" s="275">
        <v>75800</v>
      </c>
      <c r="AC251" s="431">
        <v>21.7</v>
      </c>
      <c r="AD251" s="275">
        <v>14000</v>
      </c>
      <c r="AE251" s="275">
        <v>75800</v>
      </c>
      <c r="AF251" s="431">
        <v>18.5</v>
      </c>
      <c r="AG251" s="275">
        <v>16500</v>
      </c>
      <c r="AH251" s="275">
        <v>74800</v>
      </c>
      <c r="AI251" s="431">
        <v>22</v>
      </c>
      <c r="AJ251" s="275">
        <v>17600</v>
      </c>
      <c r="AK251" s="275">
        <v>73300</v>
      </c>
      <c r="AL251" s="431">
        <v>24</v>
      </c>
      <c r="AM251" s="275">
        <v>19900</v>
      </c>
      <c r="AN251" s="275">
        <v>73100</v>
      </c>
      <c r="AO251" s="431">
        <v>27.3</v>
      </c>
      <c r="AP251" s="147">
        <v>25800</v>
      </c>
      <c r="AQ251" s="147">
        <v>158700</v>
      </c>
      <c r="AR251" s="250">
        <v>16.2</v>
      </c>
      <c r="AS251" s="147">
        <v>26500</v>
      </c>
      <c r="AT251" s="147">
        <v>160500</v>
      </c>
      <c r="AU251" s="250">
        <v>16.5</v>
      </c>
      <c r="AV251" s="727"/>
    </row>
    <row r="252" spans="2:48" s="430" customFormat="1" ht="12.75" x14ac:dyDescent="0.2">
      <c r="B252" s="203" t="s">
        <v>38</v>
      </c>
      <c r="C252" s="275">
        <v>12500</v>
      </c>
      <c r="D252" s="275">
        <v>69500</v>
      </c>
      <c r="E252" s="431">
        <v>18</v>
      </c>
      <c r="F252" s="275">
        <v>9100</v>
      </c>
      <c r="G252" s="275">
        <v>68600</v>
      </c>
      <c r="H252" s="431">
        <v>13.3</v>
      </c>
      <c r="I252" s="275">
        <v>10400</v>
      </c>
      <c r="J252" s="275">
        <v>68000</v>
      </c>
      <c r="K252" s="431">
        <v>15.4</v>
      </c>
      <c r="L252" s="275">
        <v>14500</v>
      </c>
      <c r="M252" s="275">
        <v>68700</v>
      </c>
      <c r="N252" s="431">
        <v>21</v>
      </c>
      <c r="O252" s="275">
        <v>9900</v>
      </c>
      <c r="P252" s="275">
        <v>72300</v>
      </c>
      <c r="Q252" s="431">
        <v>13.6</v>
      </c>
      <c r="R252" s="275">
        <v>9000</v>
      </c>
      <c r="S252" s="275">
        <v>70500</v>
      </c>
      <c r="T252" s="431">
        <v>12.8</v>
      </c>
      <c r="U252" s="275">
        <v>13200</v>
      </c>
      <c r="V252" s="275">
        <v>70200</v>
      </c>
      <c r="W252" s="431">
        <v>18.899999999999999</v>
      </c>
      <c r="X252" s="275">
        <v>15900</v>
      </c>
      <c r="Y252" s="275">
        <v>72600</v>
      </c>
      <c r="Z252" s="431">
        <v>21.9</v>
      </c>
      <c r="AA252" s="275">
        <v>11900</v>
      </c>
      <c r="AB252" s="275">
        <v>71500</v>
      </c>
      <c r="AC252" s="431">
        <v>16.600000000000001</v>
      </c>
      <c r="AD252" s="275">
        <v>14000</v>
      </c>
      <c r="AE252" s="275">
        <v>69300</v>
      </c>
      <c r="AF252" s="431">
        <v>20.2</v>
      </c>
      <c r="AG252" s="275">
        <v>11800</v>
      </c>
      <c r="AH252" s="275">
        <v>70400</v>
      </c>
      <c r="AI252" s="431">
        <v>16.7</v>
      </c>
      <c r="AJ252" s="275">
        <v>10700</v>
      </c>
      <c r="AK252" s="275">
        <v>70700</v>
      </c>
      <c r="AL252" s="431">
        <v>15.1</v>
      </c>
      <c r="AM252" s="275">
        <v>17200</v>
      </c>
      <c r="AN252" s="275">
        <v>70700</v>
      </c>
      <c r="AO252" s="431">
        <v>24.3</v>
      </c>
      <c r="AP252" s="147">
        <v>3900</v>
      </c>
      <c r="AQ252" s="147">
        <v>42000</v>
      </c>
      <c r="AR252" s="250">
        <v>9.3000000000000007</v>
      </c>
      <c r="AS252" s="147">
        <v>4700</v>
      </c>
      <c r="AT252" s="147">
        <v>40900</v>
      </c>
      <c r="AU252" s="250">
        <v>11.4</v>
      </c>
      <c r="AV252" s="727"/>
    </row>
    <row r="253" spans="2:48" s="430" customFormat="1" ht="12.75" x14ac:dyDescent="0.2">
      <c r="B253" s="203" t="s">
        <v>46</v>
      </c>
      <c r="C253" s="275">
        <v>9800</v>
      </c>
      <c r="D253" s="275">
        <v>69300</v>
      </c>
      <c r="E253" s="431">
        <v>14.2</v>
      </c>
      <c r="F253" s="275">
        <v>11200</v>
      </c>
      <c r="G253" s="275">
        <v>69500</v>
      </c>
      <c r="H253" s="431">
        <v>16.100000000000001</v>
      </c>
      <c r="I253" s="275">
        <v>10400</v>
      </c>
      <c r="J253" s="275">
        <v>69800</v>
      </c>
      <c r="K253" s="431">
        <v>14.9</v>
      </c>
      <c r="L253" s="275">
        <v>9000</v>
      </c>
      <c r="M253" s="275">
        <v>68200</v>
      </c>
      <c r="N253" s="431">
        <v>13.2</v>
      </c>
      <c r="O253" s="275">
        <v>11400</v>
      </c>
      <c r="P253" s="275">
        <v>71600</v>
      </c>
      <c r="Q253" s="431">
        <v>15.9</v>
      </c>
      <c r="R253" s="275">
        <v>13700</v>
      </c>
      <c r="S253" s="275">
        <v>71500</v>
      </c>
      <c r="T253" s="431">
        <v>19.2</v>
      </c>
      <c r="U253" s="275">
        <v>16800</v>
      </c>
      <c r="V253" s="275">
        <v>72200</v>
      </c>
      <c r="W253" s="431">
        <v>23.3</v>
      </c>
      <c r="X253" s="275">
        <v>12900</v>
      </c>
      <c r="Y253" s="275">
        <v>72300</v>
      </c>
      <c r="Z253" s="431">
        <v>17.8</v>
      </c>
      <c r="AA253" s="275">
        <v>13000</v>
      </c>
      <c r="AB253" s="275">
        <v>69600</v>
      </c>
      <c r="AC253" s="431">
        <v>18.7</v>
      </c>
      <c r="AD253" s="275">
        <v>10700</v>
      </c>
      <c r="AE253" s="275">
        <v>69900</v>
      </c>
      <c r="AF253" s="431">
        <v>15.4</v>
      </c>
      <c r="AG253" s="275">
        <v>9900</v>
      </c>
      <c r="AH253" s="275">
        <v>72500</v>
      </c>
      <c r="AI253" s="431">
        <v>13.6</v>
      </c>
      <c r="AJ253" s="275">
        <v>11300</v>
      </c>
      <c r="AK253" s="275">
        <v>71600</v>
      </c>
      <c r="AL253" s="431">
        <v>15.8</v>
      </c>
      <c r="AM253" s="275">
        <v>12000</v>
      </c>
      <c r="AN253" s="275">
        <v>72500</v>
      </c>
      <c r="AO253" s="431">
        <v>16.5</v>
      </c>
      <c r="AP253" s="147">
        <v>20200</v>
      </c>
      <c r="AQ253" s="147">
        <v>76300</v>
      </c>
      <c r="AR253" s="250">
        <v>26.5</v>
      </c>
      <c r="AS253" s="147">
        <v>11700</v>
      </c>
      <c r="AT253" s="147">
        <v>75700</v>
      </c>
      <c r="AU253" s="250">
        <v>15.4</v>
      </c>
      <c r="AV253" s="727"/>
    </row>
    <row r="254" spans="2:48" s="430" customFormat="1" ht="12.75" x14ac:dyDescent="0.2">
      <c r="B254" s="203" t="s">
        <v>51</v>
      </c>
      <c r="C254" s="275">
        <v>7200</v>
      </c>
      <c r="D254" s="275">
        <v>48200</v>
      </c>
      <c r="E254" s="431">
        <v>14.9</v>
      </c>
      <c r="F254" s="275">
        <v>6300</v>
      </c>
      <c r="G254" s="275">
        <v>48600</v>
      </c>
      <c r="H254" s="431">
        <v>13</v>
      </c>
      <c r="I254" s="275">
        <v>7100</v>
      </c>
      <c r="J254" s="275">
        <v>49100</v>
      </c>
      <c r="K254" s="431">
        <v>14.4</v>
      </c>
      <c r="L254" s="275">
        <v>5400</v>
      </c>
      <c r="M254" s="275">
        <v>49700</v>
      </c>
      <c r="N254" s="431">
        <v>10.8</v>
      </c>
      <c r="O254" s="275">
        <v>6200</v>
      </c>
      <c r="P254" s="275">
        <v>52500</v>
      </c>
      <c r="Q254" s="431">
        <v>11.9</v>
      </c>
      <c r="R254" s="275">
        <v>9500</v>
      </c>
      <c r="S254" s="275">
        <v>52500</v>
      </c>
      <c r="T254" s="431">
        <v>18</v>
      </c>
      <c r="U254" s="275">
        <v>10200</v>
      </c>
      <c r="V254" s="275">
        <v>52000</v>
      </c>
      <c r="W254" s="431">
        <v>19.5</v>
      </c>
      <c r="X254" s="275">
        <v>5600</v>
      </c>
      <c r="Y254" s="275">
        <v>51900</v>
      </c>
      <c r="Z254" s="431">
        <v>10.7</v>
      </c>
      <c r="AA254" s="275">
        <v>8300</v>
      </c>
      <c r="AB254" s="275">
        <v>53300</v>
      </c>
      <c r="AC254" s="431">
        <v>15.6</v>
      </c>
      <c r="AD254" s="275">
        <v>8100</v>
      </c>
      <c r="AE254" s="275">
        <v>53600</v>
      </c>
      <c r="AF254" s="431">
        <v>15.1</v>
      </c>
      <c r="AG254" s="275">
        <v>7900</v>
      </c>
      <c r="AH254" s="275">
        <v>51700</v>
      </c>
      <c r="AI254" s="431">
        <v>15.3</v>
      </c>
      <c r="AJ254" s="275">
        <v>6600</v>
      </c>
      <c r="AK254" s="275">
        <v>55000</v>
      </c>
      <c r="AL254" s="431">
        <v>12</v>
      </c>
      <c r="AM254" s="275">
        <v>6700</v>
      </c>
      <c r="AN254" s="275">
        <v>54800</v>
      </c>
      <c r="AO254" s="431">
        <v>12.3</v>
      </c>
      <c r="AP254" s="147">
        <v>10800</v>
      </c>
      <c r="AQ254" s="147">
        <v>73100</v>
      </c>
      <c r="AR254" s="250">
        <v>14.7</v>
      </c>
      <c r="AS254" s="147">
        <v>12100</v>
      </c>
      <c r="AT254" s="147">
        <v>71100</v>
      </c>
      <c r="AU254" s="250">
        <v>17</v>
      </c>
      <c r="AV254" s="727"/>
    </row>
    <row r="255" spans="2:48" s="430" customFormat="1" ht="12.75" x14ac:dyDescent="0.2">
      <c r="B255" s="203" t="s">
        <v>39</v>
      </c>
      <c r="C255" s="275">
        <v>10700</v>
      </c>
      <c r="D255" s="275">
        <v>55600</v>
      </c>
      <c r="E255" s="431">
        <v>19.2</v>
      </c>
      <c r="F255" s="275">
        <v>12900</v>
      </c>
      <c r="G255" s="275">
        <v>56000</v>
      </c>
      <c r="H255" s="431">
        <v>23</v>
      </c>
      <c r="I255" s="275">
        <v>8900</v>
      </c>
      <c r="J255" s="275">
        <v>56800</v>
      </c>
      <c r="K255" s="431">
        <v>15.7</v>
      </c>
      <c r="L255" s="275">
        <v>8100</v>
      </c>
      <c r="M255" s="275">
        <v>56600</v>
      </c>
      <c r="N255" s="431">
        <v>14.2</v>
      </c>
      <c r="O255" s="275">
        <v>9300</v>
      </c>
      <c r="P255" s="275">
        <v>58600</v>
      </c>
      <c r="Q255" s="431">
        <v>15.9</v>
      </c>
      <c r="R255" s="275">
        <v>9100</v>
      </c>
      <c r="S255" s="275">
        <v>58100</v>
      </c>
      <c r="T255" s="431">
        <v>15.7</v>
      </c>
      <c r="U255" s="275">
        <v>8900</v>
      </c>
      <c r="V255" s="275">
        <v>58200</v>
      </c>
      <c r="W255" s="431">
        <v>15.3</v>
      </c>
      <c r="X255" s="275">
        <v>6400</v>
      </c>
      <c r="Y255" s="275">
        <v>58700</v>
      </c>
      <c r="Z255" s="431">
        <v>10.9</v>
      </c>
      <c r="AA255" s="275">
        <v>9400</v>
      </c>
      <c r="AB255" s="275">
        <v>58500</v>
      </c>
      <c r="AC255" s="431">
        <v>16.100000000000001</v>
      </c>
      <c r="AD255" s="275">
        <v>11500</v>
      </c>
      <c r="AE255" s="275">
        <v>58500</v>
      </c>
      <c r="AF255" s="431">
        <v>19.600000000000001</v>
      </c>
      <c r="AG255" s="275">
        <v>5500</v>
      </c>
      <c r="AH255" s="275">
        <v>57600</v>
      </c>
      <c r="AI255" s="431">
        <v>9.6</v>
      </c>
      <c r="AJ255" s="275">
        <v>8500</v>
      </c>
      <c r="AK255" s="275">
        <v>57200</v>
      </c>
      <c r="AL255" s="431">
        <v>14.8</v>
      </c>
      <c r="AM255" s="275">
        <v>10700</v>
      </c>
      <c r="AN255" s="275">
        <v>57800</v>
      </c>
      <c r="AO255" s="431">
        <v>18.5</v>
      </c>
      <c r="AP255" s="147">
        <v>17200</v>
      </c>
      <c r="AQ255" s="147">
        <v>72800</v>
      </c>
      <c r="AR255" s="250">
        <v>23.6</v>
      </c>
      <c r="AS255" s="147">
        <v>15900</v>
      </c>
      <c r="AT255" s="147">
        <v>72500</v>
      </c>
      <c r="AU255" s="250">
        <v>22</v>
      </c>
      <c r="AV255" s="727"/>
    </row>
    <row r="256" spans="2:48" s="430" customFormat="1" ht="12.75" x14ac:dyDescent="0.2">
      <c r="B256" s="203" t="s">
        <v>52</v>
      </c>
      <c r="C256" s="275">
        <v>11500</v>
      </c>
      <c r="D256" s="275">
        <v>64700</v>
      </c>
      <c r="E256" s="431">
        <v>17.8</v>
      </c>
      <c r="F256" s="275">
        <v>8700</v>
      </c>
      <c r="G256" s="275">
        <v>64400</v>
      </c>
      <c r="H256" s="431">
        <v>13.6</v>
      </c>
      <c r="I256" s="275">
        <v>8400</v>
      </c>
      <c r="J256" s="275">
        <v>65000</v>
      </c>
      <c r="K256" s="431">
        <v>12.8</v>
      </c>
      <c r="L256" s="275">
        <v>8800</v>
      </c>
      <c r="M256" s="275">
        <v>64400</v>
      </c>
      <c r="N256" s="431">
        <v>13.7</v>
      </c>
      <c r="O256" s="275">
        <v>12300</v>
      </c>
      <c r="P256" s="275">
        <v>68500</v>
      </c>
      <c r="Q256" s="431">
        <v>17.899999999999999</v>
      </c>
      <c r="R256" s="275">
        <v>11800</v>
      </c>
      <c r="S256" s="275">
        <v>66800</v>
      </c>
      <c r="T256" s="431">
        <v>17.7</v>
      </c>
      <c r="U256" s="275">
        <v>10200</v>
      </c>
      <c r="V256" s="275">
        <v>67200</v>
      </c>
      <c r="W256" s="431">
        <v>15.2</v>
      </c>
      <c r="X256" s="275">
        <v>12600</v>
      </c>
      <c r="Y256" s="275">
        <v>65400</v>
      </c>
      <c r="Z256" s="431">
        <v>19.2</v>
      </c>
      <c r="AA256" s="275">
        <v>12400</v>
      </c>
      <c r="AB256" s="275">
        <v>65600</v>
      </c>
      <c r="AC256" s="431">
        <v>18.899999999999999</v>
      </c>
      <c r="AD256" s="275">
        <v>14000</v>
      </c>
      <c r="AE256" s="275">
        <v>66000</v>
      </c>
      <c r="AF256" s="431">
        <v>21.1</v>
      </c>
      <c r="AG256" s="275">
        <v>15100</v>
      </c>
      <c r="AH256" s="275">
        <v>66800</v>
      </c>
      <c r="AI256" s="431">
        <v>22.6</v>
      </c>
      <c r="AJ256" s="275">
        <v>13400</v>
      </c>
      <c r="AK256" s="275">
        <v>65500</v>
      </c>
      <c r="AL256" s="431">
        <v>20.399999999999999</v>
      </c>
      <c r="AM256" s="275">
        <v>12000</v>
      </c>
      <c r="AN256" s="275">
        <v>66000</v>
      </c>
      <c r="AO256" s="431">
        <v>18.100000000000001</v>
      </c>
      <c r="AP256" s="147">
        <v>9000</v>
      </c>
      <c r="AQ256" s="147">
        <v>53100</v>
      </c>
      <c r="AR256" s="250">
        <v>16.899999999999999</v>
      </c>
      <c r="AS256" s="147">
        <v>8000</v>
      </c>
      <c r="AT256" s="147">
        <v>52100</v>
      </c>
      <c r="AU256" s="250">
        <v>15.4</v>
      </c>
      <c r="AV256" s="727"/>
    </row>
    <row r="257" spans="2:48" s="430" customFormat="1" ht="12.75" x14ac:dyDescent="0.2">
      <c r="B257" s="203" t="s">
        <v>48</v>
      </c>
      <c r="C257" s="275">
        <v>25100</v>
      </c>
      <c r="D257" s="275">
        <v>187800</v>
      </c>
      <c r="E257" s="431">
        <v>13.3</v>
      </c>
      <c r="F257" s="275">
        <v>25800</v>
      </c>
      <c r="G257" s="275">
        <v>194500</v>
      </c>
      <c r="H257" s="431">
        <v>13.3</v>
      </c>
      <c r="I257" s="275">
        <v>29000</v>
      </c>
      <c r="J257" s="275">
        <v>199200</v>
      </c>
      <c r="K257" s="431">
        <v>14.5</v>
      </c>
      <c r="L257" s="275">
        <v>28000</v>
      </c>
      <c r="M257" s="275">
        <v>204500</v>
      </c>
      <c r="N257" s="431">
        <v>13.7</v>
      </c>
      <c r="O257" s="275">
        <v>32700</v>
      </c>
      <c r="P257" s="275">
        <v>208700</v>
      </c>
      <c r="Q257" s="431">
        <v>15.6</v>
      </c>
      <c r="R257" s="275">
        <v>30800</v>
      </c>
      <c r="S257" s="275">
        <v>214100</v>
      </c>
      <c r="T257" s="431">
        <v>14.4</v>
      </c>
      <c r="U257" s="275">
        <v>30700</v>
      </c>
      <c r="V257" s="275">
        <v>218800</v>
      </c>
      <c r="W257" s="431">
        <v>14</v>
      </c>
      <c r="X257" s="275">
        <v>33900</v>
      </c>
      <c r="Y257" s="275">
        <v>220000</v>
      </c>
      <c r="Z257" s="431">
        <v>15.4</v>
      </c>
      <c r="AA257" s="275">
        <v>34600</v>
      </c>
      <c r="AB257" s="275">
        <v>221000</v>
      </c>
      <c r="AC257" s="431">
        <v>15.7</v>
      </c>
      <c r="AD257" s="275">
        <v>34300</v>
      </c>
      <c r="AE257" s="275">
        <v>221700</v>
      </c>
      <c r="AF257" s="431">
        <v>15.5</v>
      </c>
      <c r="AG257" s="275">
        <v>38000</v>
      </c>
      <c r="AH257" s="275">
        <v>224000</v>
      </c>
      <c r="AI257" s="431">
        <v>17</v>
      </c>
      <c r="AJ257" s="275">
        <v>34000</v>
      </c>
      <c r="AK257" s="275">
        <v>228700</v>
      </c>
      <c r="AL257" s="431">
        <v>14.9</v>
      </c>
      <c r="AM257" s="275">
        <v>32900</v>
      </c>
      <c r="AN257" s="275">
        <v>228200</v>
      </c>
      <c r="AO257" s="431">
        <v>14.4</v>
      </c>
      <c r="AP257" s="147">
        <v>10400</v>
      </c>
      <c r="AQ257" s="147">
        <v>58000</v>
      </c>
      <c r="AR257" s="250">
        <v>17.899999999999999</v>
      </c>
      <c r="AS257" s="147">
        <v>8900</v>
      </c>
      <c r="AT257" s="147">
        <v>57800</v>
      </c>
      <c r="AU257" s="250">
        <v>15.3</v>
      </c>
      <c r="AV257" s="727"/>
    </row>
    <row r="258" spans="2:48" s="430" customFormat="1" ht="12.75" x14ac:dyDescent="0.2">
      <c r="B258" s="203" t="s">
        <v>58</v>
      </c>
      <c r="C258" s="275">
        <v>10300</v>
      </c>
      <c r="D258" s="275">
        <v>56900</v>
      </c>
      <c r="E258" s="431">
        <v>18.100000000000001</v>
      </c>
      <c r="F258" s="275">
        <v>8700</v>
      </c>
      <c r="G258" s="275">
        <v>57900</v>
      </c>
      <c r="H258" s="431">
        <v>14.9</v>
      </c>
      <c r="I258" s="275">
        <v>8900</v>
      </c>
      <c r="J258" s="275">
        <v>58800</v>
      </c>
      <c r="K258" s="431">
        <v>15.2</v>
      </c>
      <c r="L258" s="275">
        <v>9600</v>
      </c>
      <c r="M258" s="275">
        <v>59500</v>
      </c>
      <c r="N258" s="431">
        <v>16.100000000000001</v>
      </c>
      <c r="O258" s="275">
        <v>8000</v>
      </c>
      <c r="P258" s="275">
        <v>61400</v>
      </c>
      <c r="Q258" s="431">
        <v>13.1</v>
      </c>
      <c r="R258" s="275">
        <v>11600</v>
      </c>
      <c r="S258" s="275">
        <v>62300</v>
      </c>
      <c r="T258" s="431">
        <v>18.5</v>
      </c>
      <c r="U258" s="275">
        <v>11300</v>
      </c>
      <c r="V258" s="275">
        <v>62900</v>
      </c>
      <c r="W258" s="431">
        <v>18</v>
      </c>
      <c r="X258" s="275">
        <v>11600</v>
      </c>
      <c r="Y258" s="275">
        <v>62000</v>
      </c>
      <c r="Z258" s="431">
        <v>18.7</v>
      </c>
      <c r="AA258" s="275">
        <v>12500</v>
      </c>
      <c r="AB258" s="275">
        <v>64900</v>
      </c>
      <c r="AC258" s="431">
        <v>19.2</v>
      </c>
      <c r="AD258" s="275">
        <v>12300</v>
      </c>
      <c r="AE258" s="275">
        <v>63400</v>
      </c>
      <c r="AF258" s="431">
        <v>19.3</v>
      </c>
      <c r="AG258" s="275">
        <v>11200</v>
      </c>
      <c r="AH258" s="275">
        <v>64200</v>
      </c>
      <c r="AI258" s="431">
        <v>17.399999999999999</v>
      </c>
      <c r="AJ258" s="275">
        <v>17600</v>
      </c>
      <c r="AK258" s="275">
        <v>66300</v>
      </c>
      <c r="AL258" s="431">
        <v>26.5</v>
      </c>
      <c r="AM258" s="275">
        <v>11200</v>
      </c>
      <c r="AN258" s="275">
        <v>65300</v>
      </c>
      <c r="AO258" s="431">
        <v>17.100000000000001</v>
      </c>
      <c r="AP258" s="147">
        <v>12500</v>
      </c>
      <c r="AQ258" s="147">
        <v>66800</v>
      </c>
      <c r="AR258" s="250">
        <v>18.7</v>
      </c>
      <c r="AS258" s="147">
        <v>12800</v>
      </c>
      <c r="AT258" s="147">
        <v>66300</v>
      </c>
      <c r="AU258" s="250">
        <v>19.3</v>
      </c>
      <c r="AV258" s="727"/>
    </row>
    <row r="259" spans="2:48" s="430" customFormat="1" ht="12.75" x14ac:dyDescent="0.2">
      <c r="B259" s="203" t="s">
        <v>43</v>
      </c>
      <c r="C259" s="275">
        <v>10700</v>
      </c>
      <c r="D259" s="275">
        <v>61500</v>
      </c>
      <c r="E259" s="431">
        <v>17.399999999999999</v>
      </c>
      <c r="F259" s="275">
        <v>9700</v>
      </c>
      <c r="G259" s="275">
        <v>61700</v>
      </c>
      <c r="H259" s="431">
        <v>15.6</v>
      </c>
      <c r="I259" s="275">
        <v>11700</v>
      </c>
      <c r="J259" s="275">
        <v>62300</v>
      </c>
      <c r="K259" s="431">
        <v>18.8</v>
      </c>
      <c r="L259" s="275">
        <v>10700</v>
      </c>
      <c r="M259" s="275">
        <v>63500</v>
      </c>
      <c r="N259" s="431">
        <v>16.8</v>
      </c>
      <c r="O259" s="275">
        <v>10600</v>
      </c>
      <c r="P259" s="275">
        <v>66900</v>
      </c>
      <c r="Q259" s="431">
        <v>15.8</v>
      </c>
      <c r="R259" s="275">
        <v>14500</v>
      </c>
      <c r="S259" s="275">
        <v>67000</v>
      </c>
      <c r="T259" s="431">
        <v>21.6</v>
      </c>
      <c r="U259" s="275">
        <v>15000</v>
      </c>
      <c r="V259" s="275">
        <v>68000</v>
      </c>
      <c r="W259" s="431">
        <v>22.1</v>
      </c>
      <c r="X259" s="275">
        <v>16600</v>
      </c>
      <c r="Y259" s="275">
        <v>66500</v>
      </c>
      <c r="Z259" s="431">
        <v>24.9</v>
      </c>
      <c r="AA259" s="275">
        <v>12100</v>
      </c>
      <c r="AB259" s="275">
        <v>65900</v>
      </c>
      <c r="AC259" s="431">
        <v>18.3</v>
      </c>
      <c r="AD259" s="275">
        <v>12200</v>
      </c>
      <c r="AE259" s="275">
        <v>66500</v>
      </c>
      <c r="AF259" s="431">
        <v>18.3</v>
      </c>
      <c r="AG259" s="275">
        <v>12500</v>
      </c>
      <c r="AH259" s="275">
        <v>65100</v>
      </c>
      <c r="AI259" s="431">
        <v>19.2</v>
      </c>
      <c r="AJ259" s="275">
        <v>11200</v>
      </c>
      <c r="AK259" s="275">
        <v>65200</v>
      </c>
      <c r="AL259" s="431">
        <v>17.2</v>
      </c>
      <c r="AM259" s="275">
        <v>10200</v>
      </c>
      <c r="AN259" s="275">
        <v>66300</v>
      </c>
      <c r="AO259" s="431">
        <v>15.4</v>
      </c>
      <c r="AP259" s="147">
        <v>33200</v>
      </c>
      <c r="AQ259" s="147">
        <v>234500</v>
      </c>
      <c r="AR259" s="250">
        <v>14.2</v>
      </c>
      <c r="AS259" s="147">
        <v>33500</v>
      </c>
      <c r="AT259" s="147">
        <v>233700</v>
      </c>
      <c r="AU259" s="250">
        <v>14.3</v>
      </c>
      <c r="AV259" s="727"/>
    </row>
    <row r="260" spans="2:48" s="430" customFormat="1" ht="12.75" x14ac:dyDescent="0.2">
      <c r="B260" s="203" t="s">
        <v>53</v>
      </c>
      <c r="C260" s="275">
        <v>5500</v>
      </c>
      <c r="D260" s="275">
        <v>29700</v>
      </c>
      <c r="E260" s="431">
        <v>18.399999999999999</v>
      </c>
      <c r="F260" s="275">
        <v>4300</v>
      </c>
      <c r="G260" s="275">
        <v>31000</v>
      </c>
      <c r="H260" s="431">
        <v>14</v>
      </c>
      <c r="I260" s="275">
        <v>3500</v>
      </c>
      <c r="J260" s="275">
        <v>29600</v>
      </c>
      <c r="K260" s="431">
        <v>11.8</v>
      </c>
      <c r="L260" s="275">
        <v>5900</v>
      </c>
      <c r="M260" s="275">
        <v>30700</v>
      </c>
      <c r="N260" s="431">
        <v>19.2</v>
      </c>
      <c r="O260" s="275">
        <v>6700</v>
      </c>
      <c r="P260" s="275">
        <v>31700</v>
      </c>
      <c r="Q260" s="431">
        <v>21.2</v>
      </c>
      <c r="R260" s="275">
        <v>5300</v>
      </c>
      <c r="S260" s="275">
        <v>30400</v>
      </c>
      <c r="T260" s="431">
        <v>17.5</v>
      </c>
      <c r="U260" s="275">
        <v>5000</v>
      </c>
      <c r="V260" s="275">
        <v>32300</v>
      </c>
      <c r="W260" s="431">
        <v>15.5</v>
      </c>
      <c r="X260" s="275">
        <v>6300</v>
      </c>
      <c r="Y260" s="275">
        <v>32700</v>
      </c>
      <c r="Z260" s="431">
        <v>19.3</v>
      </c>
      <c r="AA260" s="275">
        <v>4200</v>
      </c>
      <c r="AB260" s="275">
        <v>31800</v>
      </c>
      <c r="AC260" s="431">
        <v>13.2</v>
      </c>
      <c r="AD260" s="275">
        <v>4400</v>
      </c>
      <c r="AE260" s="275">
        <v>31600</v>
      </c>
      <c r="AF260" s="431">
        <v>14</v>
      </c>
      <c r="AG260" s="275">
        <v>5600</v>
      </c>
      <c r="AH260" s="275">
        <v>30600</v>
      </c>
      <c r="AI260" s="431">
        <v>18.3</v>
      </c>
      <c r="AJ260" s="275">
        <v>4800</v>
      </c>
      <c r="AK260" s="275">
        <v>31000</v>
      </c>
      <c r="AL260" s="431">
        <v>15.6</v>
      </c>
      <c r="AM260" s="275">
        <v>6000</v>
      </c>
      <c r="AN260" s="275">
        <v>31200</v>
      </c>
      <c r="AO260" s="431">
        <v>19.2</v>
      </c>
      <c r="AP260" s="147">
        <v>9400</v>
      </c>
      <c r="AQ260" s="147">
        <v>64300</v>
      </c>
      <c r="AR260" s="250">
        <v>14.7</v>
      </c>
      <c r="AS260" s="147">
        <v>13900</v>
      </c>
      <c r="AT260" s="147">
        <v>64000</v>
      </c>
      <c r="AU260" s="250">
        <v>21.7</v>
      </c>
      <c r="AV260" s="727"/>
    </row>
    <row r="261" spans="2:48" s="430" customFormat="1" ht="12.75" x14ac:dyDescent="0.2">
      <c r="B261" s="203" t="s">
        <v>44</v>
      </c>
      <c r="C261" s="275">
        <v>12500</v>
      </c>
      <c r="D261" s="275">
        <v>65600</v>
      </c>
      <c r="E261" s="431">
        <v>19.100000000000001</v>
      </c>
      <c r="F261" s="275">
        <v>10500</v>
      </c>
      <c r="G261" s="275">
        <v>67000</v>
      </c>
      <c r="H261" s="431">
        <v>15.6</v>
      </c>
      <c r="I261" s="275">
        <v>11100</v>
      </c>
      <c r="J261" s="275">
        <v>67200</v>
      </c>
      <c r="K261" s="431">
        <v>16.5</v>
      </c>
      <c r="L261" s="275">
        <v>12000</v>
      </c>
      <c r="M261" s="275">
        <v>67800</v>
      </c>
      <c r="N261" s="431">
        <v>17.7</v>
      </c>
      <c r="O261" s="275">
        <v>12700</v>
      </c>
      <c r="P261" s="275">
        <v>70600</v>
      </c>
      <c r="Q261" s="431">
        <v>18</v>
      </c>
      <c r="R261" s="275">
        <v>12900</v>
      </c>
      <c r="S261" s="275">
        <v>71800</v>
      </c>
      <c r="T261" s="431">
        <v>18</v>
      </c>
      <c r="U261" s="275">
        <v>11900</v>
      </c>
      <c r="V261" s="275">
        <v>69900</v>
      </c>
      <c r="W261" s="431">
        <v>17</v>
      </c>
      <c r="X261" s="275">
        <v>13600</v>
      </c>
      <c r="Y261" s="275">
        <v>70700</v>
      </c>
      <c r="Z261" s="431">
        <v>19.2</v>
      </c>
      <c r="AA261" s="275">
        <v>10300</v>
      </c>
      <c r="AB261" s="275">
        <v>71500</v>
      </c>
      <c r="AC261" s="431">
        <v>14.5</v>
      </c>
      <c r="AD261" s="275">
        <v>8800</v>
      </c>
      <c r="AE261" s="275">
        <v>70300</v>
      </c>
      <c r="AF261" s="431">
        <v>12.6</v>
      </c>
      <c r="AG261" s="275">
        <v>11800</v>
      </c>
      <c r="AH261" s="275">
        <v>71300</v>
      </c>
      <c r="AI261" s="431">
        <v>16.600000000000001</v>
      </c>
      <c r="AJ261" s="275">
        <v>11500</v>
      </c>
      <c r="AK261" s="275">
        <v>71900</v>
      </c>
      <c r="AL261" s="431">
        <v>15.9</v>
      </c>
      <c r="AM261" s="275">
        <v>10900</v>
      </c>
      <c r="AN261" s="275">
        <v>71900</v>
      </c>
      <c r="AO261" s="431">
        <v>15.1</v>
      </c>
      <c r="AP261" s="147">
        <v>14900</v>
      </c>
      <c r="AQ261" s="147">
        <v>67100</v>
      </c>
      <c r="AR261" s="250">
        <v>22.1</v>
      </c>
      <c r="AS261" s="147">
        <v>10200</v>
      </c>
      <c r="AT261" s="147">
        <v>67200</v>
      </c>
      <c r="AU261" s="250">
        <v>15.2</v>
      </c>
      <c r="AV261" s="727"/>
    </row>
    <row r="262" spans="2:48" s="430" customFormat="1" ht="12.75" x14ac:dyDescent="0.2">
      <c r="B262" s="203" t="s">
        <v>34</v>
      </c>
      <c r="C262" s="275">
        <v>8000</v>
      </c>
      <c r="D262" s="275">
        <v>59400</v>
      </c>
      <c r="E262" s="431">
        <v>13.5</v>
      </c>
      <c r="F262" s="275">
        <v>7900</v>
      </c>
      <c r="G262" s="275">
        <v>59000</v>
      </c>
      <c r="H262" s="431">
        <v>13.4</v>
      </c>
      <c r="I262" s="275">
        <v>11000</v>
      </c>
      <c r="J262" s="275">
        <v>59200</v>
      </c>
      <c r="K262" s="431">
        <v>18.600000000000001</v>
      </c>
      <c r="L262" s="275">
        <v>12700</v>
      </c>
      <c r="M262" s="275">
        <v>59300</v>
      </c>
      <c r="N262" s="431">
        <v>21.4</v>
      </c>
      <c r="O262" s="275">
        <v>9700</v>
      </c>
      <c r="P262" s="275">
        <v>62900</v>
      </c>
      <c r="Q262" s="431">
        <v>15.4</v>
      </c>
      <c r="R262" s="275">
        <v>11000</v>
      </c>
      <c r="S262" s="275">
        <v>64200</v>
      </c>
      <c r="T262" s="431">
        <v>17.100000000000001</v>
      </c>
      <c r="U262" s="275">
        <v>13200</v>
      </c>
      <c r="V262" s="275">
        <v>62800</v>
      </c>
      <c r="W262" s="431">
        <v>20.9</v>
      </c>
      <c r="X262" s="275">
        <v>14800</v>
      </c>
      <c r="Y262" s="275">
        <v>59900</v>
      </c>
      <c r="Z262" s="431">
        <v>24.8</v>
      </c>
      <c r="AA262" s="275">
        <v>14100</v>
      </c>
      <c r="AB262" s="275">
        <v>59900</v>
      </c>
      <c r="AC262" s="431">
        <v>23.5</v>
      </c>
      <c r="AD262" s="275">
        <v>11900</v>
      </c>
      <c r="AE262" s="275">
        <v>59100</v>
      </c>
      <c r="AF262" s="431">
        <v>20.100000000000001</v>
      </c>
      <c r="AG262" s="275">
        <v>9100</v>
      </c>
      <c r="AH262" s="275">
        <v>61100</v>
      </c>
      <c r="AI262" s="431">
        <v>14.8</v>
      </c>
      <c r="AJ262" s="275">
        <v>12900</v>
      </c>
      <c r="AK262" s="275">
        <v>60900</v>
      </c>
      <c r="AL262" s="431">
        <v>21.2</v>
      </c>
      <c r="AM262" s="275">
        <v>10700</v>
      </c>
      <c r="AN262" s="275">
        <v>58300</v>
      </c>
      <c r="AO262" s="431">
        <v>18.3</v>
      </c>
      <c r="AP262" s="147">
        <v>7200</v>
      </c>
      <c r="AQ262" s="147">
        <v>29800</v>
      </c>
      <c r="AR262" s="250">
        <v>24.1</v>
      </c>
      <c r="AS262" s="147">
        <v>4200</v>
      </c>
      <c r="AT262" s="147">
        <v>29700</v>
      </c>
      <c r="AU262" s="250">
        <v>14.2</v>
      </c>
      <c r="AV262" s="727"/>
    </row>
    <row r="263" spans="2:48" s="430" customFormat="1" ht="12.75" x14ac:dyDescent="0.2">
      <c r="B263" s="203" t="s">
        <v>59</v>
      </c>
      <c r="C263" s="275">
        <v>9600</v>
      </c>
      <c r="D263" s="275">
        <v>58300</v>
      </c>
      <c r="E263" s="431">
        <v>16.399999999999999</v>
      </c>
      <c r="F263" s="275">
        <v>11900</v>
      </c>
      <c r="G263" s="275">
        <v>58700</v>
      </c>
      <c r="H263" s="431">
        <v>20.2</v>
      </c>
      <c r="I263" s="275">
        <v>8700</v>
      </c>
      <c r="J263" s="275">
        <v>59900</v>
      </c>
      <c r="K263" s="431">
        <v>14.6</v>
      </c>
      <c r="L263" s="275">
        <v>10200</v>
      </c>
      <c r="M263" s="275">
        <v>60600</v>
      </c>
      <c r="N263" s="431">
        <v>16.8</v>
      </c>
      <c r="O263" s="275">
        <v>10800</v>
      </c>
      <c r="P263" s="275">
        <v>63800</v>
      </c>
      <c r="Q263" s="431">
        <v>17</v>
      </c>
      <c r="R263" s="275">
        <v>9500</v>
      </c>
      <c r="S263" s="275">
        <v>63400</v>
      </c>
      <c r="T263" s="431">
        <v>15</v>
      </c>
      <c r="U263" s="275">
        <v>11700</v>
      </c>
      <c r="V263" s="275">
        <v>64900</v>
      </c>
      <c r="W263" s="431">
        <v>18</v>
      </c>
      <c r="X263" s="275">
        <v>12000</v>
      </c>
      <c r="Y263" s="275">
        <v>65600</v>
      </c>
      <c r="Z263" s="431">
        <v>18.3</v>
      </c>
      <c r="AA263" s="275">
        <v>11000</v>
      </c>
      <c r="AB263" s="275">
        <v>65400</v>
      </c>
      <c r="AC263" s="431">
        <v>16.899999999999999</v>
      </c>
      <c r="AD263" s="275">
        <v>13300</v>
      </c>
      <c r="AE263" s="275">
        <v>65700</v>
      </c>
      <c r="AF263" s="431">
        <v>20.3</v>
      </c>
      <c r="AG263" s="275">
        <v>11600</v>
      </c>
      <c r="AH263" s="275">
        <v>66100</v>
      </c>
      <c r="AI263" s="431">
        <v>17.5</v>
      </c>
      <c r="AJ263" s="275">
        <v>9700</v>
      </c>
      <c r="AK263" s="275">
        <v>67500</v>
      </c>
      <c r="AL263" s="431">
        <v>14.4</v>
      </c>
      <c r="AM263" s="275">
        <v>11800</v>
      </c>
      <c r="AN263" s="275">
        <v>65700</v>
      </c>
      <c r="AO263" s="431">
        <v>18</v>
      </c>
      <c r="AP263" s="147">
        <v>13200</v>
      </c>
      <c r="AQ263" s="147">
        <v>70100</v>
      </c>
      <c r="AR263" s="250">
        <v>18.8</v>
      </c>
      <c r="AS263" s="147">
        <v>10000</v>
      </c>
      <c r="AT263" s="147">
        <v>70600</v>
      </c>
      <c r="AU263" s="250">
        <v>14.1</v>
      </c>
      <c r="AV263" s="727"/>
    </row>
    <row r="264" spans="2:48" s="430" customFormat="1" ht="12.75" x14ac:dyDescent="0.2">
      <c r="B264" s="203" t="s">
        <v>54</v>
      </c>
      <c r="C264" s="275">
        <v>8800</v>
      </c>
      <c r="D264" s="275">
        <v>54900</v>
      </c>
      <c r="E264" s="431">
        <v>16</v>
      </c>
      <c r="F264" s="275">
        <v>9300</v>
      </c>
      <c r="G264" s="275">
        <v>55700</v>
      </c>
      <c r="H264" s="431">
        <v>16.8</v>
      </c>
      <c r="I264" s="275">
        <v>8800</v>
      </c>
      <c r="J264" s="275">
        <v>56200</v>
      </c>
      <c r="K264" s="431">
        <v>15.6</v>
      </c>
      <c r="L264" s="275">
        <v>10800</v>
      </c>
      <c r="M264" s="275">
        <v>56400</v>
      </c>
      <c r="N264" s="431">
        <v>19.100000000000001</v>
      </c>
      <c r="O264" s="275">
        <v>12300</v>
      </c>
      <c r="P264" s="275">
        <v>60700</v>
      </c>
      <c r="Q264" s="431">
        <v>20.3</v>
      </c>
      <c r="R264" s="275">
        <v>10500</v>
      </c>
      <c r="S264" s="275">
        <v>59600</v>
      </c>
      <c r="T264" s="431">
        <v>17.5</v>
      </c>
      <c r="U264" s="275">
        <v>9400</v>
      </c>
      <c r="V264" s="275">
        <v>58700</v>
      </c>
      <c r="W264" s="431">
        <v>16.100000000000001</v>
      </c>
      <c r="X264" s="275">
        <v>12400</v>
      </c>
      <c r="Y264" s="275">
        <v>57200</v>
      </c>
      <c r="Z264" s="431">
        <v>21.6</v>
      </c>
      <c r="AA264" s="275">
        <v>14800</v>
      </c>
      <c r="AB264" s="275">
        <v>59600</v>
      </c>
      <c r="AC264" s="431">
        <v>24.9</v>
      </c>
      <c r="AD264" s="275">
        <v>15500</v>
      </c>
      <c r="AE264" s="275">
        <v>58100</v>
      </c>
      <c r="AF264" s="431">
        <v>26.7</v>
      </c>
      <c r="AG264" s="275">
        <v>10700</v>
      </c>
      <c r="AH264" s="275">
        <v>59200</v>
      </c>
      <c r="AI264" s="431">
        <v>18.100000000000001</v>
      </c>
      <c r="AJ264" s="275">
        <v>10000</v>
      </c>
      <c r="AK264" s="275">
        <v>60300</v>
      </c>
      <c r="AL264" s="431">
        <v>16.600000000000001</v>
      </c>
      <c r="AM264" s="275">
        <v>12700</v>
      </c>
      <c r="AN264" s="275">
        <v>58500</v>
      </c>
      <c r="AO264" s="431">
        <v>21.7</v>
      </c>
      <c r="AP264" s="147">
        <v>13200</v>
      </c>
      <c r="AQ264" s="147">
        <v>57900</v>
      </c>
      <c r="AR264" s="250">
        <v>22.8</v>
      </c>
      <c r="AS264" s="147">
        <v>10300</v>
      </c>
      <c r="AT264" s="147">
        <v>58000</v>
      </c>
      <c r="AU264" s="250">
        <v>17.7</v>
      </c>
      <c r="AV264" s="727"/>
    </row>
    <row r="265" spans="2:48" s="430" customFormat="1" ht="12.75" x14ac:dyDescent="0.2">
      <c r="B265" s="203" t="s">
        <v>40</v>
      </c>
      <c r="C265" s="275">
        <v>21500</v>
      </c>
      <c r="D265" s="275">
        <v>185600</v>
      </c>
      <c r="E265" s="431">
        <v>11.6</v>
      </c>
      <c r="F265" s="275">
        <v>23100</v>
      </c>
      <c r="G265" s="275">
        <v>190800</v>
      </c>
      <c r="H265" s="431">
        <v>12.1</v>
      </c>
      <c r="I265" s="275">
        <v>28400</v>
      </c>
      <c r="J265" s="275">
        <v>192100</v>
      </c>
      <c r="K265" s="431">
        <v>14.8</v>
      </c>
      <c r="L265" s="275">
        <v>27900</v>
      </c>
      <c r="M265" s="275">
        <v>195000</v>
      </c>
      <c r="N265" s="431">
        <v>14.3</v>
      </c>
      <c r="O265" s="275">
        <v>27800</v>
      </c>
      <c r="P265" s="275">
        <v>199600</v>
      </c>
      <c r="Q265" s="431">
        <v>13.9</v>
      </c>
      <c r="R265" s="275">
        <v>27800</v>
      </c>
      <c r="S265" s="275">
        <v>203400</v>
      </c>
      <c r="T265" s="431">
        <v>13.7</v>
      </c>
      <c r="U265" s="275">
        <v>30700</v>
      </c>
      <c r="V265" s="275">
        <v>206800</v>
      </c>
      <c r="W265" s="431">
        <v>14.9</v>
      </c>
      <c r="X265" s="275">
        <v>35400</v>
      </c>
      <c r="Y265" s="275">
        <v>207700</v>
      </c>
      <c r="Z265" s="431">
        <v>17.100000000000001</v>
      </c>
      <c r="AA265" s="275">
        <v>34300</v>
      </c>
      <c r="AB265" s="275">
        <v>211500</v>
      </c>
      <c r="AC265" s="431">
        <v>16.2</v>
      </c>
      <c r="AD265" s="275">
        <v>33400</v>
      </c>
      <c r="AE265" s="275">
        <v>213900</v>
      </c>
      <c r="AF265" s="431">
        <v>15.6</v>
      </c>
      <c r="AG265" s="275">
        <v>34800</v>
      </c>
      <c r="AH265" s="275">
        <v>214900</v>
      </c>
      <c r="AI265" s="431">
        <v>16.2</v>
      </c>
      <c r="AJ265" s="275">
        <v>31300</v>
      </c>
      <c r="AK265" s="275">
        <v>216400</v>
      </c>
      <c r="AL265" s="431">
        <v>14.5</v>
      </c>
      <c r="AM265" s="275">
        <v>33500</v>
      </c>
      <c r="AN265" s="275">
        <v>218300</v>
      </c>
      <c r="AO265" s="431">
        <v>15.3</v>
      </c>
      <c r="AP265" s="147">
        <v>14100</v>
      </c>
      <c r="AQ265" s="147">
        <v>66100</v>
      </c>
      <c r="AR265" s="250">
        <v>21.3</v>
      </c>
      <c r="AS265" s="147">
        <v>13300</v>
      </c>
      <c r="AT265" s="147">
        <v>65900</v>
      </c>
      <c r="AU265" s="250">
        <v>20.3</v>
      </c>
      <c r="AV265" s="727"/>
    </row>
    <row r="266" spans="2:48" s="430" customFormat="1" ht="12.75" x14ac:dyDescent="0.2">
      <c r="B266" s="203" t="s">
        <v>55</v>
      </c>
      <c r="C266" s="275">
        <v>4100</v>
      </c>
      <c r="D266" s="275">
        <v>34700</v>
      </c>
      <c r="E266" s="431">
        <v>11.8</v>
      </c>
      <c r="F266" s="275">
        <v>6100</v>
      </c>
      <c r="G266" s="275">
        <v>34300</v>
      </c>
      <c r="H266" s="431">
        <v>17.8</v>
      </c>
      <c r="I266" s="275">
        <v>5200</v>
      </c>
      <c r="J266" s="275">
        <v>35100</v>
      </c>
      <c r="K266" s="431">
        <v>14.9</v>
      </c>
      <c r="L266" s="275">
        <v>5000</v>
      </c>
      <c r="M266" s="275">
        <v>34700</v>
      </c>
      <c r="N266" s="431">
        <v>14.5</v>
      </c>
      <c r="O266" s="275">
        <v>7500</v>
      </c>
      <c r="P266" s="275">
        <v>35400</v>
      </c>
      <c r="Q266" s="431">
        <v>21.2</v>
      </c>
      <c r="R266" s="275">
        <v>6800</v>
      </c>
      <c r="S266" s="275">
        <v>34600</v>
      </c>
      <c r="T266" s="431">
        <v>19.5</v>
      </c>
      <c r="U266" s="275">
        <v>4700</v>
      </c>
      <c r="V266" s="275">
        <v>34400</v>
      </c>
      <c r="W266" s="431">
        <v>13.7</v>
      </c>
      <c r="X266" s="275">
        <v>7500</v>
      </c>
      <c r="Y266" s="275">
        <v>35600</v>
      </c>
      <c r="Z266" s="431">
        <v>21.1</v>
      </c>
      <c r="AA266" s="275">
        <v>6400</v>
      </c>
      <c r="AB266" s="275">
        <v>34200</v>
      </c>
      <c r="AC266" s="431">
        <v>18.7</v>
      </c>
      <c r="AD266" s="275">
        <v>5700</v>
      </c>
      <c r="AE266" s="275">
        <v>34700</v>
      </c>
      <c r="AF266" s="431">
        <v>16.5</v>
      </c>
      <c r="AG266" s="275">
        <v>4000</v>
      </c>
      <c r="AH266" s="275">
        <v>33100</v>
      </c>
      <c r="AI266" s="431">
        <v>12</v>
      </c>
      <c r="AJ266" s="275">
        <v>6500</v>
      </c>
      <c r="AK266" s="275">
        <v>33500</v>
      </c>
      <c r="AL266" s="431">
        <v>19.399999999999999</v>
      </c>
      <c r="AM266" s="275">
        <v>6100</v>
      </c>
      <c r="AN266" s="275">
        <v>32500</v>
      </c>
      <c r="AO266" s="431">
        <v>18.7</v>
      </c>
      <c r="AP266" s="147">
        <v>9000</v>
      </c>
      <c r="AQ266" s="147">
        <v>62000</v>
      </c>
      <c r="AR266" s="250">
        <v>14.5</v>
      </c>
      <c r="AS266" s="147">
        <v>11500</v>
      </c>
      <c r="AT266" s="147">
        <v>62600</v>
      </c>
      <c r="AU266" s="250">
        <v>18.399999999999999</v>
      </c>
      <c r="AV266" s="727"/>
    </row>
    <row r="267" spans="2:48" s="430" customFormat="1" ht="12.75" x14ac:dyDescent="0.2">
      <c r="B267" s="203" t="s">
        <v>47</v>
      </c>
      <c r="C267" s="275">
        <v>7100</v>
      </c>
      <c r="D267" s="275">
        <v>67000</v>
      </c>
      <c r="E267" s="431">
        <v>10.6</v>
      </c>
      <c r="F267" s="275">
        <v>7900</v>
      </c>
      <c r="G267" s="275">
        <v>67600</v>
      </c>
      <c r="H267" s="431">
        <v>11.7</v>
      </c>
      <c r="I267" s="275">
        <v>8200</v>
      </c>
      <c r="J267" s="275">
        <v>66800</v>
      </c>
      <c r="K267" s="431">
        <v>12.3</v>
      </c>
      <c r="L267" s="275">
        <v>7900</v>
      </c>
      <c r="M267" s="275">
        <v>67400</v>
      </c>
      <c r="N267" s="431">
        <v>11.7</v>
      </c>
      <c r="O267" s="275">
        <v>9800</v>
      </c>
      <c r="P267" s="275">
        <v>69600</v>
      </c>
      <c r="Q267" s="431">
        <v>14</v>
      </c>
      <c r="R267" s="275">
        <v>9100</v>
      </c>
      <c r="S267" s="275">
        <v>68600</v>
      </c>
      <c r="T267" s="431">
        <v>13.2</v>
      </c>
      <c r="U267" s="275">
        <v>8400</v>
      </c>
      <c r="V267" s="275">
        <v>70500</v>
      </c>
      <c r="W267" s="431">
        <v>11.9</v>
      </c>
      <c r="X267" s="275">
        <v>10400</v>
      </c>
      <c r="Y267" s="275">
        <v>69600</v>
      </c>
      <c r="Z267" s="431">
        <v>14.9</v>
      </c>
      <c r="AA267" s="275">
        <v>10200</v>
      </c>
      <c r="AB267" s="275">
        <v>68800</v>
      </c>
      <c r="AC267" s="431">
        <v>14.8</v>
      </c>
      <c r="AD267" s="275">
        <v>9500</v>
      </c>
      <c r="AE267" s="275">
        <v>68400</v>
      </c>
      <c r="AF267" s="431">
        <v>13.9</v>
      </c>
      <c r="AG267" s="275">
        <v>7500</v>
      </c>
      <c r="AH267" s="275">
        <v>68000</v>
      </c>
      <c r="AI267" s="431">
        <v>11</v>
      </c>
      <c r="AJ267" s="275">
        <v>12200</v>
      </c>
      <c r="AK267" s="275">
        <v>69400</v>
      </c>
      <c r="AL267" s="431">
        <v>17.600000000000001</v>
      </c>
      <c r="AM267" s="275">
        <v>13300</v>
      </c>
      <c r="AN267" s="275">
        <v>70100</v>
      </c>
      <c r="AO267" s="431">
        <v>18.899999999999999</v>
      </c>
      <c r="AP267" s="147">
        <v>32000</v>
      </c>
      <c r="AQ267" s="147">
        <v>224900</v>
      </c>
      <c r="AR267" s="250">
        <v>14.2</v>
      </c>
      <c r="AS267" s="147">
        <v>28800</v>
      </c>
      <c r="AT267" s="147">
        <v>224600</v>
      </c>
      <c r="AU267" s="250">
        <v>12.8</v>
      </c>
      <c r="AV267" s="727"/>
    </row>
    <row r="268" spans="2:48" s="430" customFormat="1" ht="12.75" x14ac:dyDescent="0.2">
      <c r="B268" s="203" t="s">
        <v>36</v>
      </c>
      <c r="C268" s="275">
        <v>5700</v>
      </c>
      <c r="D268" s="275">
        <v>54900</v>
      </c>
      <c r="E268" s="431">
        <v>10.4</v>
      </c>
      <c r="F268" s="275">
        <v>9700</v>
      </c>
      <c r="G268" s="275">
        <v>55900</v>
      </c>
      <c r="H268" s="431">
        <v>17.399999999999999</v>
      </c>
      <c r="I268" s="275">
        <v>8600</v>
      </c>
      <c r="J268" s="275">
        <v>57000</v>
      </c>
      <c r="K268" s="431">
        <v>15</v>
      </c>
      <c r="L268" s="275">
        <v>9000</v>
      </c>
      <c r="M268" s="275">
        <v>56700</v>
      </c>
      <c r="N268" s="431">
        <v>15.8</v>
      </c>
      <c r="O268" s="275">
        <v>9800</v>
      </c>
      <c r="P268" s="275">
        <v>58300</v>
      </c>
      <c r="Q268" s="431">
        <v>16.8</v>
      </c>
      <c r="R268" s="275">
        <v>10200</v>
      </c>
      <c r="S268" s="275">
        <v>59800</v>
      </c>
      <c r="T268" s="431">
        <v>17</v>
      </c>
      <c r="U268" s="275">
        <v>11000</v>
      </c>
      <c r="V268" s="275">
        <v>62000</v>
      </c>
      <c r="W268" s="431">
        <v>17.7</v>
      </c>
      <c r="X268" s="275">
        <v>11000</v>
      </c>
      <c r="Y268" s="275">
        <v>59500</v>
      </c>
      <c r="Z268" s="431">
        <v>18.5</v>
      </c>
      <c r="AA268" s="275">
        <v>9700</v>
      </c>
      <c r="AB268" s="275">
        <v>59900</v>
      </c>
      <c r="AC268" s="431">
        <v>16.3</v>
      </c>
      <c r="AD268" s="275">
        <v>13300</v>
      </c>
      <c r="AE268" s="275">
        <v>59200</v>
      </c>
      <c r="AF268" s="431">
        <v>22.5</v>
      </c>
      <c r="AG268" s="275">
        <v>14800</v>
      </c>
      <c r="AH268" s="275">
        <v>60100</v>
      </c>
      <c r="AI268" s="431">
        <v>24.6</v>
      </c>
      <c r="AJ268" s="275">
        <v>14100</v>
      </c>
      <c r="AK268" s="275">
        <v>62200</v>
      </c>
      <c r="AL268" s="431">
        <v>22.7</v>
      </c>
      <c r="AM268" s="275">
        <v>11800</v>
      </c>
      <c r="AN268" s="275">
        <v>60600</v>
      </c>
      <c r="AO268" s="431">
        <v>19.399999999999999</v>
      </c>
      <c r="AP268" s="147">
        <v>4100</v>
      </c>
      <c r="AQ268" s="147">
        <v>33300</v>
      </c>
      <c r="AR268" s="250">
        <v>12.3</v>
      </c>
      <c r="AS268" s="147">
        <v>3500</v>
      </c>
      <c r="AT268" s="147">
        <v>32400</v>
      </c>
      <c r="AU268" s="250">
        <v>10.9</v>
      </c>
      <c r="AV268" s="727"/>
    </row>
    <row r="269" spans="2:48" s="430" customFormat="1" ht="12.75" x14ac:dyDescent="0.2">
      <c r="B269" s="203" t="s">
        <v>60</v>
      </c>
      <c r="C269" s="275">
        <v>7900</v>
      </c>
      <c r="D269" s="275">
        <v>46400</v>
      </c>
      <c r="E269" s="431">
        <v>17.100000000000001</v>
      </c>
      <c r="F269" s="275">
        <v>7600</v>
      </c>
      <c r="G269" s="275">
        <v>46400</v>
      </c>
      <c r="H269" s="431">
        <v>16.399999999999999</v>
      </c>
      <c r="I269" s="275">
        <v>8500</v>
      </c>
      <c r="J269" s="275">
        <v>48200</v>
      </c>
      <c r="K269" s="431">
        <v>17.600000000000001</v>
      </c>
      <c r="L269" s="275">
        <v>7500</v>
      </c>
      <c r="M269" s="275">
        <v>49300</v>
      </c>
      <c r="N269" s="431">
        <v>15.3</v>
      </c>
      <c r="O269" s="275">
        <v>9100</v>
      </c>
      <c r="P269" s="275">
        <v>51900</v>
      </c>
      <c r="Q269" s="431">
        <v>17.5</v>
      </c>
      <c r="R269" s="275">
        <v>10600</v>
      </c>
      <c r="S269" s="275">
        <v>52600</v>
      </c>
      <c r="T269" s="431">
        <v>20.100000000000001</v>
      </c>
      <c r="U269" s="275">
        <v>7700</v>
      </c>
      <c r="V269" s="275">
        <v>52200</v>
      </c>
      <c r="W269" s="431">
        <v>14.8</v>
      </c>
      <c r="X269" s="275">
        <v>9500</v>
      </c>
      <c r="Y269" s="275">
        <v>52900</v>
      </c>
      <c r="Z269" s="431">
        <v>18</v>
      </c>
      <c r="AA269" s="275">
        <v>10900</v>
      </c>
      <c r="AB269" s="275">
        <v>51400</v>
      </c>
      <c r="AC269" s="431">
        <v>21.1</v>
      </c>
      <c r="AD269" s="275">
        <v>8000</v>
      </c>
      <c r="AE269" s="275">
        <v>52000</v>
      </c>
      <c r="AF269" s="431">
        <v>15.4</v>
      </c>
      <c r="AG269" s="275">
        <v>9700</v>
      </c>
      <c r="AH269" s="275">
        <v>53100</v>
      </c>
      <c r="AI269" s="431">
        <v>18.399999999999999</v>
      </c>
      <c r="AJ269" s="275">
        <v>11700</v>
      </c>
      <c r="AK269" s="275">
        <v>52700</v>
      </c>
      <c r="AL269" s="431">
        <v>22.3</v>
      </c>
      <c r="AM269" s="275">
        <v>7900</v>
      </c>
      <c r="AN269" s="275">
        <v>53800</v>
      </c>
      <c r="AO269" s="431">
        <v>14.7</v>
      </c>
      <c r="AP269" s="147">
        <v>10900</v>
      </c>
      <c r="AQ269" s="147">
        <v>68800</v>
      </c>
      <c r="AR269" s="250">
        <v>15.9</v>
      </c>
      <c r="AS269" s="147">
        <v>5900</v>
      </c>
      <c r="AT269" s="147">
        <v>68300</v>
      </c>
      <c r="AU269" s="250">
        <v>8.6</v>
      </c>
      <c r="AV269" s="727"/>
    </row>
    <row r="270" spans="2:48" s="430" customFormat="1" ht="12.75" x14ac:dyDescent="0.2">
      <c r="B270" s="203" t="s">
        <v>61</v>
      </c>
      <c r="C270" s="275">
        <v>10300</v>
      </c>
      <c r="D270" s="275">
        <v>77700</v>
      </c>
      <c r="E270" s="431">
        <v>13.2</v>
      </c>
      <c r="F270" s="275">
        <v>12700</v>
      </c>
      <c r="G270" s="275">
        <v>77200</v>
      </c>
      <c r="H270" s="431">
        <v>16.399999999999999</v>
      </c>
      <c r="I270" s="275">
        <v>11900</v>
      </c>
      <c r="J270" s="275">
        <v>78700</v>
      </c>
      <c r="K270" s="431">
        <v>15.2</v>
      </c>
      <c r="L270" s="275">
        <v>10800</v>
      </c>
      <c r="M270" s="275">
        <v>79800</v>
      </c>
      <c r="N270" s="431">
        <v>13.6</v>
      </c>
      <c r="O270" s="275">
        <v>15300</v>
      </c>
      <c r="P270" s="275">
        <v>83100</v>
      </c>
      <c r="Q270" s="431">
        <v>18.399999999999999</v>
      </c>
      <c r="R270" s="275">
        <v>16500</v>
      </c>
      <c r="S270" s="275">
        <v>82000</v>
      </c>
      <c r="T270" s="431">
        <v>20.2</v>
      </c>
      <c r="U270" s="275">
        <v>15500</v>
      </c>
      <c r="V270" s="275">
        <v>83000</v>
      </c>
      <c r="W270" s="431">
        <v>18.7</v>
      </c>
      <c r="X270" s="275">
        <v>13400</v>
      </c>
      <c r="Y270" s="275">
        <v>82900</v>
      </c>
      <c r="Z270" s="431">
        <v>16.100000000000001</v>
      </c>
      <c r="AA270" s="275">
        <v>14200</v>
      </c>
      <c r="AB270" s="275">
        <v>82500</v>
      </c>
      <c r="AC270" s="431">
        <v>17.2</v>
      </c>
      <c r="AD270" s="275">
        <v>19200</v>
      </c>
      <c r="AE270" s="275">
        <v>84400</v>
      </c>
      <c r="AF270" s="431">
        <v>22.7</v>
      </c>
      <c r="AG270" s="275">
        <v>15500</v>
      </c>
      <c r="AH270" s="275">
        <v>84900</v>
      </c>
      <c r="AI270" s="431">
        <v>18.2</v>
      </c>
      <c r="AJ270" s="275">
        <v>12100</v>
      </c>
      <c r="AK270" s="275">
        <v>82000</v>
      </c>
      <c r="AL270" s="431">
        <v>14.7</v>
      </c>
      <c r="AM270" s="275">
        <v>13700</v>
      </c>
      <c r="AN270" s="275">
        <v>83900</v>
      </c>
      <c r="AO270" s="431">
        <v>16.3</v>
      </c>
      <c r="AP270" s="147">
        <v>8900</v>
      </c>
      <c r="AQ270" s="147">
        <v>64300</v>
      </c>
      <c r="AR270" s="250">
        <v>13.8</v>
      </c>
      <c r="AS270" s="147">
        <v>11100</v>
      </c>
      <c r="AT270" s="147">
        <v>62200</v>
      </c>
      <c r="AU270" s="250">
        <v>17.8</v>
      </c>
      <c r="AV270" s="727"/>
    </row>
    <row r="271" spans="2:48" s="430" customFormat="1" ht="12.75" x14ac:dyDescent="0.2">
      <c r="B271" s="203" t="s">
        <v>62</v>
      </c>
      <c r="C271" s="275">
        <v>7300</v>
      </c>
      <c r="D271" s="275">
        <v>48600</v>
      </c>
      <c r="E271" s="431">
        <v>15</v>
      </c>
      <c r="F271" s="275">
        <v>7100</v>
      </c>
      <c r="G271" s="275">
        <v>50700</v>
      </c>
      <c r="H271" s="431">
        <v>14</v>
      </c>
      <c r="I271" s="275">
        <v>8800</v>
      </c>
      <c r="J271" s="275">
        <v>50800</v>
      </c>
      <c r="K271" s="431">
        <v>17.399999999999999</v>
      </c>
      <c r="L271" s="275">
        <v>9400</v>
      </c>
      <c r="M271" s="275">
        <v>51600</v>
      </c>
      <c r="N271" s="431">
        <v>18.3</v>
      </c>
      <c r="O271" s="275">
        <v>8600</v>
      </c>
      <c r="P271" s="275">
        <v>55000</v>
      </c>
      <c r="Q271" s="431">
        <v>15.6</v>
      </c>
      <c r="R271" s="275">
        <v>12300</v>
      </c>
      <c r="S271" s="275">
        <v>56200</v>
      </c>
      <c r="T271" s="431">
        <v>21.8</v>
      </c>
      <c r="U271" s="275">
        <v>7100</v>
      </c>
      <c r="V271" s="275">
        <v>55400</v>
      </c>
      <c r="W271" s="431">
        <v>12.9</v>
      </c>
      <c r="X271" s="275">
        <v>11900</v>
      </c>
      <c r="Y271" s="275">
        <v>54100</v>
      </c>
      <c r="Z271" s="431">
        <v>21.9</v>
      </c>
      <c r="AA271" s="275">
        <v>8900</v>
      </c>
      <c r="AB271" s="275">
        <v>54000</v>
      </c>
      <c r="AC271" s="431">
        <v>16.5</v>
      </c>
      <c r="AD271" s="275">
        <v>8600</v>
      </c>
      <c r="AE271" s="275">
        <v>55000</v>
      </c>
      <c r="AF271" s="431">
        <v>15.6</v>
      </c>
      <c r="AG271" s="275">
        <v>9100</v>
      </c>
      <c r="AH271" s="275">
        <v>54300</v>
      </c>
      <c r="AI271" s="431">
        <v>16.7</v>
      </c>
      <c r="AJ271" s="275">
        <v>11200</v>
      </c>
      <c r="AK271" s="275">
        <v>55200</v>
      </c>
      <c r="AL271" s="431">
        <v>20.3</v>
      </c>
      <c r="AM271" s="275">
        <v>9800</v>
      </c>
      <c r="AN271" s="275">
        <v>55800</v>
      </c>
      <c r="AO271" s="431">
        <v>17.600000000000001</v>
      </c>
      <c r="AP271" s="147">
        <v>10600</v>
      </c>
      <c r="AQ271" s="147">
        <v>55000</v>
      </c>
      <c r="AR271" s="250">
        <v>19.2</v>
      </c>
      <c r="AS271" s="147">
        <v>14100</v>
      </c>
      <c r="AT271" s="147">
        <v>54000</v>
      </c>
      <c r="AU271" s="250">
        <v>26</v>
      </c>
      <c r="AV271" s="727"/>
    </row>
    <row r="272" spans="2:48" s="430" customFormat="1" ht="12.75" x14ac:dyDescent="0.2">
      <c r="B272" s="203" t="s">
        <v>63</v>
      </c>
      <c r="C272" s="275">
        <v>18600</v>
      </c>
      <c r="D272" s="275">
        <v>95100</v>
      </c>
      <c r="E272" s="431">
        <v>19.5</v>
      </c>
      <c r="F272" s="275">
        <v>19800</v>
      </c>
      <c r="G272" s="275">
        <v>95400</v>
      </c>
      <c r="H272" s="431">
        <v>20.7</v>
      </c>
      <c r="I272" s="275">
        <v>19900</v>
      </c>
      <c r="J272" s="275">
        <v>96300</v>
      </c>
      <c r="K272" s="431">
        <v>20.7</v>
      </c>
      <c r="L272" s="275">
        <v>19800</v>
      </c>
      <c r="M272" s="275">
        <v>96900</v>
      </c>
      <c r="N272" s="431">
        <v>20.5</v>
      </c>
      <c r="O272" s="275">
        <v>20600</v>
      </c>
      <c r="P272" s="275">
        <v>100900</v>
      </c>
      <c r="Q272" s="431">
        <v>20.399999999999999</v>
      </c>
      <c r="R272" s="275">
        <v>20200</v>
      </c>
      <c r="S272" s="275">
        <v>100700</v>
      </c>
      <c r="T272" s="431">
        <v>20.100000000000001</v>
      </c>
      <c r="U272" s="275">
        <v>20800</v>
      </c>
      <c r="V272" s="275">
        <v>100100</v>
      </c>
      <c r="W272" s="431">
        <v>20.8</v>
      </c>
      <c r="X272" s="275">
        <v>21600</v>
      </c>
      <c r="Y272" s="275">
        <v>99800</v>
      </c>
      <c r="Z272" s="431">
        <v>21.6</v>
      </c>
      <c r="AA272" s="275">
        <v>22400</v>
      </c>
      <c r="AB272" s="275">
        <v>98900</v>
      </c>
      <c r="AC272" s="431">
        <v>22.7</v>
      </c>
      <c r="AD272" s="275">
        <v>21600</v>
      </c>
      <c r="AE272" s="275">
        <v>99600</v>
      </c>
      <c r="AF272" s="431">
        <v>21.7</v>
      </c>
      <c r="AG272" s="275">
        <v>22800</v>
      </c>
      <c r="AH272" s="275">
        <v>98300</v>
      </c>
      <c r="AI272" s="431">
        <v>23.2</v>
      </c>
      <c r="AJ272" s="275">
        <v>19500</v>
      </c>
      <c r="AK272" s="275">
        <v>98200</v>
      </c>
      <c r="AL272" s="431">
        <v>19.899999999999999</v>
      </c>
      <c r="AM272" s="275">
        <v>18300</v>
      </c>
      <c r="AN272" s="275">
        <v>98000</v>
      </c>
      <c r="AO272" s="431">
        <v>18.7</v>
      </c>
      <c r="AP272" s="147">
        <v>12700</v>
      </c>
      <c r="AQ272" s="147">
        <v>84400</v>
      </c>
      <c r="AR272" s="250">
        <v>15</v>
      </c>
      <c r="AS272" s="147">
        <v>10500</v>
      </c>
      <c r="AT272" s="147">
        <v>85100</v>
      </c>
      <c r="AU272" s="250">
        <v>12.4</v>
      </c>
      <c r="AV272" s="727"/>
    </row>
    <row r="273" spans="2:48" s="430" customFormat="1" ht="15" customHeight="1" x14ac:dyDescent="0.2">
      <c r="B273" s="203" t="s">
        <v>64</v>
      </c>
      <c r="C273" s="275">
        <v>16800</v>
      </c>
      <c r="D273" s="275">
        <v>96300</v>
      </c>
      <c r="E273" s="431">
        <v>17.399999999999999</v>
      </c>
      <c r="F273" s="275">
        <v>18400</v>
      </c>
      <c r="G273" s="275">
        <v>97400</v>
      </c>
      <c r="H273" s="431">
        <v>18.899999999999999</v>
      </c>
      <c r="I273" s="275">
        <v>17000</v>
      </c>
      <c r="J273" s="275">
        <v>98500</v>
      </c>
      <c r="K273" s="431">
        <v>17.3</v>
      </c>
      <c r="L273" s="275">
        <v>19700</v>
      </c>
      <c r="M273" s="275">
        <v>100500</v>
      </c>
      <c r="N273" s="431">
        <v>19.600000000000001</v>
      </c>
      <c r="O273" s="275">
        <v>17000</v>
      </c>
      <c r="P273" s="275">
        <v>103900</v>
      </c>
      <c r="Q273" s="431">
        <v>16.399999999999999</v>
      </c>
      <c r="R273" s="275">
        <v>18100</v>
      </c>
      <c r="S273" s="275">
        <v>104800</v>
      </c>
      <c r="T273" s="431">
        <v>17.3</v>
      </c>
      <c r="U273" s="275">
        <v>19600</v>
      </c>
      <c r="V273" s="275">
        <v>105800</v>
      </c>
      <c r="W273" s="431">
        <v>18.5</v>
      </c>
      <c r="X273" s="275">
        <v>22200</v>
      </c>
      <c r="Y273" s="275">
        <v>104100</v>
      </c>
      <c r="Z273" s="431">
        <v>21.4</v>
      </c>
      <c r="AA273" s="275">
        <v>19200</v>
      </c>
      <c r="AB273" s="275">
        <v>103900</v>
      </c>
      <c r="AC273" s="431">
        <v>18.399999999999999</v>
      </c>
      <c r="AD273" s="275">
        <v>19700</v>
      </c>
      <c r="AE273" s="275">
        <v>103900</v>
      </c>
      <c r="AF273" s="431">
        <v>19</v>
      </c>
      <c r="AG273" s="275">
        <v>21800</v>
      </c>
      <c r="AH273" s="275">
        <v>103700</v>
      </c>
      <c r="AI273" s="431">
        <v>21</v>
      </c>
      <c r="AJ273" s="275">
        <v>17700</v>
      </c>
      <c r="AK273" s="275">
        <v>103000</v>
      </c>
      <c r="AL273" s="431">
        <v>17.2</v>
      </c>
      <c r="AM273" s="275">
        <v>16500</v>
      </c>
      <c r="AN273" s="275">
        <v>103500</v>
      </c>
      <c r="AO273" s="431">
        <v>15.9</v>
      </c>
      <c r="AP273" s="147">
        <v>11700</v>
      </c>
      <c r="AQ273" s="147">
        <v>54500</v>
      </c>
      <c r="AR273" s="250">
        <v>21.4</v>
      </c>
      <c r="AS273" s="147">
        <v>12400</v>
      </c>
      <c r="AT273" s="147">
        <v>55700</v>
      </c>
      <c r="AU273" s="250">
        <v>22.2</v>
      </c>
      <c r="AV273" s="727"/>
    </row>
    <row r="274" spans="2:48" s="438" customFormat="1" ht="12.75" x14ac:dyDescent="0.2">
      <c r="B274" s="204" t="s">
        <v>301</v>
      </c>
      <c r="C274" s="432">
        <f>SUM(C210:C273)</f>
        <v>883000</v>
      </c>
      <c r="D274" s="432">
        <f>SUM(D210:D273)</f>
        <v>5693500</v>
      </c>
      <c r="E274" s="433">
        <f>(C274/D274)*100</f>
        <v>15.50891367348731</v>
      </c>
      <c r="F274" s="432">
        <f>SUM(F210:F273)</f>
        <v>935600</v>
      </c>
      <c r="G274" s="432">
        <f>SUM(G210:G273)</f>
        <v>5751000</v>
      </c>
      <c r="H274" s="433">
        <f>(F274/G274)*100</f>
        <v>16.26847504781777</v>
      </c>
      <c r="I274" s="432">
        <f>SUM(I210:I273)</f>
        <v>955100</v>
      </c>
      <c r="J274" s="432">
        <f>SUM(J210:J273)</f>
        <v>5811400</v>
      </c>
      <c r="K274" s="433">
        <f>(I274/J274)*100</f>
        <v>16.434938224868361</v>
      </c>
      <c r="L274" s="432">
        <f>SUM(L210:L273)</f>
        <v>971800</v>
      </c>
      <c r="M274" s="432">
        <f>SUM(M210:M273)</f>
        <v>5848500</v>
      </c>
      <c r="N274" s="433">
        <f>(L274/M274)*100</f>
        <v>16.616226382833204</v>
      </c>
      <c r="O274" s="432">
        <f>SUM(O210:O273)</f>
        <v>1022500</v>
      </c>
      <c r="P274" s="432">
        <f>SUM(P210:P273)</f>
        <v>6083700</v>
      </c>
      <c r="Q274" s="433">
        <f>(O274/P274)*100</f>
        <v>16.807206140999721</v>
      </c>
      <c r="R274" s="432">
        <f>SUM(R210:R273)</f>
        <v>1031700</v>
      </c>
      <c r="S274" s="432">
        <f>SUM(S210:S273)</f>
        <v>6102500</v>
      </c>
      <c r="T274" s="433">
        <f>(R274/S274)*100</f>
        <v>16.906185989348625</v>
      </c>
      <c r="U274" s="432">
        <f>SUM(U210:U273)</f>
        <v>1042800</v>
      </c>
      <c r="V274" s="432">
        <f>SUM(V210:V273)</f>
        <v>6135200</v>
      </c>
      <c r="W274" s="433">
        <f>(U274/V274)*100</f>
        <v>16.997000912765682</v>
      </c>
      <c r="X274" s="432">
        <f>SUM(X210:X273)</f>
        <v>1119600</v>
      </c>
      <c r="Y274" s="432">
        <f>SUM(Y210:Y273)</f>
        <v>6102200</v>
      </c>
      <c r="Z274" s="433">
        <f>(X274/Y274)*100</f>
        <v>18.347481236275442</v>
      </c>
      <c r="AA274" s="432">
        <f>SUM(AA210:AA273)</f>
        <v>1112300</v>
      </c>
      <c r="AB274" s="432">
        <f>SUM(AB210:AB273)</f>
        <v>6125900</v>
      </c>
      <c r="AC274" s="433">
        <f>(AA274/AB274)*100</f>
        <v>18.157331983871757</v>
      </c>
      <c r="AD274" s="432">
        <f>SUM(AD210:AD273)</f>
        <v>1085100</v>
      </c>
      <c r="AE274" s="432">
        <f>SUM(AE210:AE273)</f>
        <v>6142600</v>
      </c>
      <c r="AF274" s="433">
        <f>(AD274/AE274)*100</f>
        <v>17.665158076384593</v>
      </c>
      <c r="AG274" s="432">
        <f>SUM(AG210:AG273)</f>
        <v>1083200</v>
      </c>
      <c r="AH274" s="432">
        <f>SUM(AH210:AH273)</f>
        <v>6144900</v>
      </c>
      <c r="AI274" s="433">
        <f>(AG274/AH274)*100</f>
        <v>17.627626161532326</v>
      </c>
      <c r="AJ274" s="432">
        <f>SUM(AJ210:AJ273)</f>
        <v>1081600</v>
      </c>
      <c r="AK274" s="432">
        <f>SUM(AK210:AK273)</f>
        <v>6177800</v>
      </c>
      <c r="AL274" s="433">
        <f>(AJ274/AK274)*100</f>
        <v>17.507850691184565</v>
      </c>
      <c r="AM274" s="432">
        <f>SUM(AM210:AM273)</f>
        <v>1070800</v>
      </c>
      <c r="AN274" s="432">
        <f>SUM(AN210:AN273)</f>
        <v>6192000</v>
      </c>
      <c r="AO274" s="433">
        <f>(AM274/AN274)*100</f>
        <v>17.293281653746771</v>
      </c>
      <c r="AP274" s="432">
        <f>SUM(AP210:AP273)</f>
        <v>1083500</v>
      </c>
      <c r="AQ274" s="432">
        <f>SUM(AQ210:AQ273)</f>
        <v>6258900</v>
      </c>
      <c r="AR274" s="433">
        <f>(AP274/AQ274)*100</f>
        <v>17.3113486395373</v>
      </c>
      <c r="AS274" s="432">
        <f>SUM(AS210:AS273)</f>
        <v>1059200</v>
      </c>
      <c r="AT274" s="432">
        <f>SUM(AT210:AT273)</f>
        <v>6249100</v>
      </c>
      <c r="AU274" s="433">
        <f>(AS274/AT274)*100</f>
        <v>16.94964074826775</v>
      </c>
    </row>
    <row r="275" spans="2:48" s="430" customFormat="1" ht="12.75" x14ac:dyDescent="0.2">
      <c r="B275" s="203" t="s">
        <v>90</v>
      </c>
      <c r="C275" s="275">
        <v>4799500</v>
      </c>
      <c r="D275" s="275">
        <v>31153700</v>
      </c>
      <c r="E275" s="431">
        <v>15.4</v>
      </c>
      <c r="F275" s="275">
        <v>4978500</v>
      </c>
      <c r="G275" s="275">
        <v>31517400</v>
      </c>
      <c r="H275" s="431">
        <v>15.8</v>
      </c>
      <c r="I275" s="275">
        <v>5035800</v>
      </c>
      <c r="J275" s="275">
        <v>31879000</v>
      </c>
      <c r="K275" s="431">
        <v>15.8</v>
      </c>
      <c r="L275" s="275">
        <v>5092500</v>
      </c>
      <c r="M275" s="275">
        <v>32137500</v>
      </c>
      <c r="N275" s="431">
        <v>15.8</v>
      </c>
      <c r="O275" s="275">
        <v>5285800</v>
      </c>
      <c r="P275" s="275">
        <v>33378000</v>
      </c>
      <c r="Q275" s="431">
        <v>15.8</v>
      </c>
      <c r="R275" s="275">
        <v>5415500</v>
      </c>
      <c r="S275" s="275">
        <v>33566700</v>
      </c>
      <c r="T275" s="431">
        <v>16.100000000000001</v>
      </c>
      <c r="U275" s="275">
        <v>5525700</v>
      </c>
      <c r="V275" s="275">
        <v>33792200</v>
      </c>
      <c r="W275" s="431">
        <v>16.399999999999999</v>
      </c>
      <c r="X275" s="275">
        <v>5749600</v>
      </c>
      <c r="Y275" s="275">
        <v>33713800</v>
      </c>
      <c r="Z275" s="431">
        <v>17.100000000000001</v>
      </c>
      <c r="AA275" s="275">
        <v>5745300</v>
      </c>
      <c r="AB275" s="275">
        <v>33892300</v>
      </c>
      <c r="AC275" s="431">
        <v>17</v>
      </c>
      <c r="AD275" s="275">
        <v>5742100</v>
      </c>
      <c r="AE275" s="275">
        <v>33958100</v>
      </c>
      <c r="AF275" s="431">
        <v>16.899999999999999</v>
      </c>
      <c r="AG275" s="275">
        <v>5694400</v>
      </c>
      <c r="AH275" s="275">
        <v>34059700</v>
      </c>
      <c r="AI275" s="431">
        <v>16.7</v>
      </c>
      <c r="AJ275" s="275">
        <v>5581100</v>
      </c>
      <c r="AK275" s="275">
        <v>34253500</v>
      </c>
      <c r="AL275" s="431">
        <v>16.3</v>
      </c>
      <c r="AM275" s="275">
        <v>5512700</v>
      </c>
      <c r="AN275" s="275">
        <v>34436300</v>
      </c>
      <c r="AO275" s="431">
        <v>16</v>
      </c>
      <c r="AP275" s="275">
        <v>5564600</v>
      </c>
      <c r="AQ275" s="275">
        <v>34551700</v>
      </c>
      <c r="AR275" s="431">
        <v>16.100000000000001</v>
      </c>
      <c r="AS275" s="537">
        <v>5503000</v>
      </c>
      <c r="AT275" s="537">
        <v>34636400</v>
      </c>
      <c r="AU275" s="537">
        <v>15.9</v>
      </c>
      <c r="AV275" s="727"/>
    </row>
    <row r="276" spans="2:48" s="438" customFormat="1" ht="12.75" x14ac:dyDescent="0.2">
      <c r="B276" s="176" t="s">
        <v>69</v>
      </c>
      <c r="C276" s="152">
        <v>5690700</v>
      </c>
      <c r="D276" s="152">
        <v>37184500</v>
      </c>
      <c r="E276" s="434">
        <v>15.3</v>
      </c>
      <c r="F276" s="152">
        <v>5921500</v>
      </c>
      <c r="G276" s="152">
        <v>37597900</v>
      </c>
      <c r="H276" s="434">
        <v>15.7</v>
      </c>
      <c r="I276" s="152">
        <v>5988400</v>
      </c>
      <c r="J276" s="152">
        <v>38009300</v>
      </c>
      <c r="K276" s="434">
        <v>15.8</v>
      </c>
      <c r="L276" s="152">
        <v>6056500</v>
      </c>
      <c r="M276" s="152">
        <v>38317300</v>
      </c>
      <c r="N276" s="434">
        <v>15.8</v>
      </c>
      <c r="O276" s="152">
        <v>6269400</v>
      </c>
      <c r="P276" s="152">
        <v>39813500</v>
      </c>
      <c r="Q276" s="434">
        <v>15.7</v>
      </c>
      <c r="R276" s="152">
        <v>6412400</v>
      </c>
      <c r="S276" s="152">
        <v>40031300</v>
      </c>
      <c r="T276" s="434">
        <v>16</v>
      </c>
      <c r="U276" s="152">
        <v>6550800</v>
      </c>
      <c r="V276" s="152">
        <v>40282700</v>
      </c>
      <c r="W276" s="434">
        <v>16.3</v>
      </c>
      <c r="X276" s="152">
        <v>6803200</v>
      </c>
      <c r="Y276" s="152">
        <v>40177800</v>
      </c>
      <c r="Z276" s="434">
        <v>16.899999999999999</v>
      </c>
      <c r="AA276" s="152">
        <v>6792400</v>
      </c>
      <c r="AB276" s="152">
        <v>40366100</v>
      </c>
      <c r="AC276" s="434">
        <v>16.8</v>
      </c>
      <c r="AD276" s="152">
        <v>6771900</v>
      </c>
      <c r="AE276" s="152">
        <v>40424300</v>
      </c>
      <c r="AF276" s="434">
        <v>16.8</v>
      </c>
      <c r="AG276" s="152">
        <v>6728100</v>
      </c>
      <c r="AH276" s="152">
        <v>40524600</v>
      </c>
      <c r="AI276" s="434">
        <v>16.600000000000001</v>
      </c>
      <c r="AJ276" s="152">
        <v>6608900</v>
      </c>
      <c r="AK276" s="152">
        <v>40721800</v>
      </c>
      <c r="AL276" s="434">
        <v>16.2</v>
      </c>
      <c r="AM276" s="152">
        <v>6509500</v>
      </c>
      <c r="AN276" s="152">
        <v>40901000</v>
      </c>
      <c r="AO276" s="434">
        <v>15.9</v>
      </c>
      <c r="AP276" s="152">
        <v>6565500</v>
      </c>
      <c r="AQ276" s="152">
        <v>41045900</v>
      </c>
      <c r="AR276" s="434">
        <v>16</v>
      </c>
      <c r="AS276" s="538">
        <v>6484900</v>
      </c>
      <c r="AT276" s="538">
        <v>41135100</v>
      </c>
      <c r="AU276" s="538">
        <v>15.8</v>
      </c>
    </row>
    <row r="277" spans="2:48" s="93" customFormat="1" ht="12.75" x14ac:dyDescent="0.2">
      <c r="B277" s="249" t="s">
        <v>70</v>
      </c>
      <c r="C277" s="147">
        <v>111600</v>
      </c>
      <c r="D277" s="147">
        <v>661400</v>
      </c>
      <c r="E277" s="250">
        <v>16.899999999999999</v>
      </c>
      <c r="F277" s="147">
        <v>121800</v>
      </c>
      <c r="G277" s="147">
        <v>667900</v>
      </c>
      <c r="H277" s="250">
        <v>18.2</v>
      </c>
      <c r="I277" s="147">
        <v>124800</v>
      </c>
      <c r="J277" s="147">
        <v>673000</v>
      </c>
      <c r="K277" s="250">
        <v>18.5</v>
      </c>
      <c r="L277" s="147">
        <v>119500</v>
      </c>
      <c r="M277" s="147">
        <v>676600</v>
      </c>
      <c r="N277" s="250">
        <v>17.7</v>
      </c>
      <c r="O277" s="147">
        <v>128200</v>
      </c>
      <c r="P277" s="147">
        <v>703900</v>
      </c>
      <c r="Q277" s="250">
        <v>18.2</v>
      </c>
      <c r="R277" s="147">
        <v>130600</v>
      </c>
      <c r="S277" s="147">
        <v>707300</v>
      </c>
      <c r="T277" s="250">
        <v>18.5</v>
      </c>
      <c r="U277" s="147">
        <v>132600</v>
      </c>
      <c r="V277" s="147">
        <v>707700</v>
      </c>
      <c r="W277" s="250">
        <v>18.7</v>
      </c>
      <c r="X277" s="147">
        <v>142900</v>
      </c>
      <c r="Y277" s="147">
        <v>705600</v>
      </c>
      <c r="Z277" s="250">
        <v>20.3</v>
      </c>
      <c r="AA277" s="147">
        <v>138900</v>
      </c>
      <c r="AB277" s="147">
        <v>709600</v>
      </c>
      <c r="AC277" s="250">
        <v>19.600000000000001</v>
      </c>
      <c r="AD277" s="147">
        <v>133200</v>
      </c>
      <c r="AE277" s="147">
        <v>713500</v>
      </c>
      <c r="AF277" s="250">
        <v>18.7</v>
      </c>
      <c r="AG277" s="147">
        <v>129400</v>
      </c>
      <c r="AH277" s="147">
        <v>711500</v>
      </c>
      <c r="AI277" s="250">
        <v>18.2</v>
      </c>
      <c r="AJ277" s="147">
        <v>130200</v>
      </c>
      <c r="AK277" s="147">
        <v>714800</v>
      </c>
      <c r="AL277" s="250">
        <v>18.2</v>
      </c>
      <c r="AM277" s="147">
        <v>124700</v>
      </c>
      <c r="AN277" s="147">
        <v>715200</v>
      </c>
      <c r="AO277" s="250">
        <v>17.399999999999999</v>
      </c>
      <c r="AP277" s="147">
        <v>133900</v>
      </c>
      <c r="AQ277" s="147">
        <v>721600</v>
      </c>
      <c r="AR277" s="250">
        <v>18.600000000000001</v>
      </c>
      <c r="AS277" s="147">
        <v>140400</v>
      </c>
      <c r="AT277" s="147">
        <v>727100</v>
      </c>
      <c r="AU277" s="250">
        <v>19.3</v>
      </c>
    </row>
    <row r="278" spans="2:48" s="93" customFormat="1" ht="12.75" x14ac:dyDescent="0.2">
      <c r="B278" s="249" t="s">
        <v>71</v>
      </c>
      <c r="C278" s="147">
        <v>85300</v>
      </c>
      <c r="D278" s="147">
        <v>508700</v>
      </c>
      <c r="E278" s="250">
        <v>16.8</v>
      </c>
      <c r="F278" s="147">
        <v>91000</v>
      </c>
      <c r="G278" s="147">
        <v>514300</v>
      </c>
      <c r="H278" s="250">
        <v>17.7</v>
      </c>
      <c r="I278" s="147">
        <v>92800</v>
      </c>
      <c r="J278" s="147">
        <v>521200</v>
      </c>
      <c r="K278" s="250">
        <v>17.8</v>
      </c>
      <c r="L278" s="147">
        <v>85000</v>
      </c>
      <c r="M278" s="147">
        <v>525000</v>
      </c>
      <c r="N278" s="250">
        <v>16.2</v>
      </c>
      <c r="O278" s="147">
        <v>87600</v>
      </c>
      <c r="P278" s="147">
        <v>546600</v>
      </c>
      <c r="Q278" s="250">
        <v>16</v>
      </c>
      <c r="R278" s="147">
        <v>87200</v>
      </c>
      <c r="S278" s="147">
        <v>544100</v>
      </c>
      <c r="T278" s="250">
        <v>16</v>
      </c>
      <c r="U278" s="147">
        <v>93300</v>
      </c>
      <c r="V278" s="147">
        <v>545600</v>
      </c>
      <c r="W278" s="250">
        <v>17.100000000000001</v>
      </c>
      <c r="X278" s="147">
        <v>91600</v>
      </c>
      <c r="Y278" s="147">
        <v>543000</v>
      </c>
      <c r="Z278" s="250">
        <v>16.899999999999999</v>
      </c>
      <c r="AA278" s="147">
        <v>92700</v>
      </c>
      <c r="AB278" s="147">
        <v>552900</v>
      </c>
      <c r="AC278" s="250">
        <v>16.8</v>
      </c>
      <c r="AD278" s="147">
        <v>90000</v>
      </c>
      <c r="AE278" s="147">
        <v>553000</v>
      </c>
      <c r="AF278" s="250">
        <v>16.3</v>
      </c>
      <c r="AG278" s="147">
        <v>90500</v>
      </c>
      <c r="AH278" s="147">
        <v>556600</v>
      </c>
      <c r="AI278" s="250">
        <v>16.2</v>
      </c>
      <c r="AJ278" s="147">
        <v>76700</v>
      </c>
      <c r="AK278" s="147">
        <v>564800</v>
      </c>
      <c r="AL278" s="250">
        <v>13.6</v>
      </c>
      <c r="AM278" s="147">
        <v>91800</v>
      </c>
      <c r="AN278" s="147">
        <v>566000</v>
      </c>
      <c r="AO278" s="250">
        <v>16.2</v>
      </c>
      <c r="AP278" s="147">
        <v>93200</v>
      </c>
      <c r="AQ278" s="147">
        <v>580500</v>
      </c>
      <c r="AR278" s="250">
        <v>16.100000000000001</v>
      </c>
      <c r="AS278" s="147">
        <v>86700</v>
      </c>
      <c r="AT278" s="147">
        <v>581900</v>
      </c>
      <c r="AU278" s="250">
        <v>14.9</v>
      </c>
    </row>
    <row r="279" spans="2:48" s="93" customFormat="1" ht="12.75" x14ac:dyDescent="0.2">
      <c r="B279" s="249" t="s">
        <v>72</v>
      </c>
      <c r="C279" s="147">
        <v>181000</v>
      </c>
      <c r="D279" s="147">
        <v>1261300</v>
      </c>
      <c r="E279" s="250">
        <v>14.3</v>
      </c>
      <c r="F279" s="147">
        <v>186600</v>
      </c>
      <c r="G279" s="147">
        <v>1271500</v>
      </c>
      <c r="H279" s="250">
        <v>14.7</v>
      </c>
      <c r="I279" s="147">
        <v>195500</v>
      </c>
      <c r="J279" s="147">
        <v>1279200</v>
      </c>
      <c r="K279" s="250">
        <v>15.3</v>
      </c>
      <c r="L279" s="147">
        <v>202800</v>
      </c>
      <c r="M279" s="147">
        <v>1282600</v>
      </c>
      <c r="N279" s="250">
        <v>15.8</v>
      </c>
      <c r="O279" s="147">
        <v>209500</v>
      </c>
      <c r="P279" s="147">
        <v>1334600</v>
      </c>
      <c r="Q279" s="250">
        <v>15.7</v>
      </c>
      <c r="R279" s="147">
        <v>212800</v>
      </c>
      <c r="S279" s="147">
        <v>1341100</v>
      </c>
      <c r="T279" s="250">
        <v>15.9</v>
      </c>
      <c r="U279" s="147">
        <v>230200</v>
      </c>
      <c r="V279" s="147">
        <v>1348300</v>
      </c>
      <c r="W279" s="250">
        <v>17.100000000000001</v>
      </c>
      <c r="X279" s="147">
        <v>248600</v>
      </c>
      <c r="Y279" s="147">
        <v>1337100</v>
      </c>
      <c r="Z279" s="250">
        <v>18.600000000000001</v>
      </c>
      <c r="AA279" s="147">
        <v>235000</v>
      </c>
      <c r="AB279" s="147">
        <v>1345400</v>
      </c>
      <c r="AC279" s="250">
        <v>17.5</v>
      </c>
      <c r="AD279" s="147">
        <v>228500</v>
      </c>
      <c r="AE279" s="147">
        <v>1345100</v>
      </c>
      <c r="AF279" s="250">
        <v>17</v>
      </c>
      <c r="AG279" s="147">
        <v>236000</v>
      </c>
      <c r="AH279" s="147">
        <v>1347200</v>
      </c>
      <c r="AI279" s="250">
        <v>17.5</v>
      </c>
      <c r="AJ279" s="147">
        <v>244000</v>
      </c>
      <c r="AK279" s="147">
        <v>1350200</v>
      </c>
      <c r="AL279" s="250">
        <v>18.100000000000001</v>
      </c>
      <c r="AM279" s="147">
        <v>242900</v>
      </c>
      <c r="AN279" s="147">
        <v>1354000</v>
      </c>
      <c r="AO279" s="250">
        <v>17.899999999999999</v>
      </c>
      <c r="AP279" s="147">
        <v>235200</v>
      </c>
      <c r="AQ279" s="147">
        <v>1366100</v>
      </c>
      <c r="AR279" s="250">
        <v>17.2</v>
      </c>
      <c r="AS279" s="147">
        <v>217200</v>
      </c>
      <c r="AT279" s="147">
        <v>1361700</v>
      </c>
      <c r="AU279" s="250">
        <v>16</v>
      </c>
    </row>
    <row r="280" spans="2:48" s="93" customFormat="1" ht="12.75" x14ac:dyDescent="0.2">
      <c r="B280" s="249" t="s">
        <v>73</v>
      </c>
      <c r="C280" s="147">
        <v>168000</v>
      </c>
      <c r="D280" s="147">
        <v>1130900</v>
      </c>
      <c r="E280" s="250">
        <v>14.9</v>
      </c>
      <c r="F280" s="147">
        <v>187500</v>
      </c>
      <c r="G280" s="147">
        <v>1144100</v>
      </c>
      <c r="H280" s="250">
        <v>16.399999999999999</v>
      </c>
      <c r="I280" s="147">
        <v>190000</v>
      </c>
      <c r="J280" s="147">
        <v>1158200</v>
      </c>
      <c r="K280" s="250">
        <v>16.399999999999999</v>
      </c>
      <c r="L280" s="147">
        <v>198800</v>
      </c>
      <c r="M280" s="147">
        <v>1165000</v>
      </c>
      <c r="N280" s="250">
        <v>17.100000000000001</v>
      </c>
      <c r="O280" s="147">
        <v>205700</v>
      </c>
      <c r="P280" s="147">
        <v>1206700</v>
      </c>
      <c r="Q280" s="250">
        <v>17</v>
      </c>
      <c r="R280" s="147">
        <v>195000</v>
      </c>
      <c r="S280" s="147">
        <v>1210800</v>
      </c>
      <c r="T280" s="250">
        <v>16.100000000000001</v>
      </c>
      <c r="U280" s="147">
        <v>199200</v>
      </c>
      <c r="V280" s="147">
        <v>1225200</v>
      </c>
      <c r="W280" s="250">
        <v>16.3</v>
      </c>
      <c r="X280" s="147">
        <v>222800</v>
      </c>
      <c r="Y280" s="147">
        <v>1223300</v>
      </c>
      <c r="Z280" s="250">
        <v>18.2</v>
      </c>
      <c r="AA280" s="147">
        <v>217100</v>
      </c>
      <c r="AB280" s="147">
        <v>1224300</v>
      </c>
      <c r="AC280" s="250">
        <v>17.7</v>
      </c>
      <c r="AD280" s="147">
        <v>207400</v>
      </c>
      <c r="AE280" s="147">
        <v>1227800</v>
      </c>
      <c r="AF280" s="250">
        <v>16.899999999999999</v>
      </c>
      <c r="AG280" s="147">
        <v>206900</v>
      </c>
      <c r="AH280" s="147">
        <v>1231300</v>
      </c>
      <c r="AI280" s="250">
        <v>16.8</v>
      </c>
      <c r="AJ280" s="147">
        <v>211500</v>
      </c>
      <c r="AK280" s="147">
        <v>1240500</v>
      </c>
      <c r="AL280" s="250">
        <v>17.100000000000001</v>
      </c>
      <c r="AM280" s="147">
        <v>207000</v>
      </c>
      <c r="AN280" s="147">
        <v>1247500</v>
      </c>
      <c r="AO280" s="250">
        <v>16.600000000000001</v>
      </c>
      <c r="AP280" s="147">
        <v>205100</v>
      </c>
      <c r="AQ280" s="147">
        <v>1261900</v>
      </c>
      <c r="AR280" s="250">
        <v>16.3</v>
      </c>
      <c r="AS280" s="147">
        <v>210500</v>
      </c>
      <c r="AT280" s="147">
        <v>1258700</v>
      </c>
      <c r="AU280" s="250">
        <v>16.7</v>
      </c>
    </row>
    <row r="281" spans="2:48" s="93" customFormat="1" ht="12.75" x14ac:dyDescent="0.2">
      <c r="B281" s="249" t="s">
        <v>74</v>
      </c>
      <c r="C281" s="147">
        <v>95300</v>
      </c>
      <c r="D281" s="147">
        <v>588200</v>
      </c>
      <c r="E281" s="250">
        <v>16.2</v>
      </c>
      <c r="F281" s="147">
        <v>101900</v>
      </c>
      <c r="G281" s="147">
        <v>595100</v>
      </c>
      <c r="H281" s="250">
        <v>17.100000000000001</v>
      </c>
      <c r="I281" s="147">
        <v>101800</v>
      </c>
      <c r="J281" s="147">
        <v>603400</v>
      </c>
      <c r="K281" s="250">
        <v>16.899999999999999</v>
      </c>
      <c r="L281" s="147">
        <v>105800</v>
      </c>
      <c r="M281" s="147">
        <v>610900</v>
      </c>
      <c r="N281" s="250">
        <v>17.3</v>
      </c>
      <c r="O281" s="147">
        <v>111100</v>
      </c>
      <c r="P281" s="147">
        <v>639700</v>
      </c>
      <c r="Q281" s="250">
        <v>17.399999999999999</v>
      </c>
      <c r="R281" s="147">
        <v>119200</v>
      </c>
      <c r="S281" s="147">
        <v>641900</v>
      </c>
      <c r="T281" s="250">
        <v>18.600000000000001</v>
      </c>
      <c r="U281" s="147">
        <v>115500</v>
      </c>
      <c r="V281" s="147">
        <v>645100</v>
      </c>
      <c r="W281" s="250">
        <v>17.899999999999999</v>
      </c>
      <c r="X281" s="147">
        <v>122200</v>
      </c>
      <c r="Y281" s="147">
        <v>638600</v>
      </c>
      <c r="Z281" s="250">
        <v>19.100000000000001</v>
      </c>
      <c r="AA281" s="147">
        <v>124800</v>
      </c>
      <c r="AB281" s="147">
        <v>636500</v>
      </c>
      <c r="AC281" s="250">
        <v>19.600000000000001</v>
      </c>
      <c r="AD281" s="147">
        <v>125800</v>
      </c>
      <c r="AE281" s="147">
        <v>639900</v>
      </c>
      <c r="AF281" s="250">
        <v>19.7</v>
      </c>
      <c r="AG281" s="147">
        <v>127400</v>
      </c>
      <c r="AH281" s="147">
        <v>640000</v>
      </c>
      <c r="AI281" s="250">
        <v>19.899999999999999</v>
      </c>
      <c r="AJ281" s="147">
        <v>124000</v>
      </c>
      <c r="AK281" s="147">
        <v>638300</v>
      </c>
      <c r="AL281" s="250">
        <v>19.399999999999999</v>
      </c>
      <c r="AM281" s="147">
        <v>115800</v>
      </c>
      <c r="AN281" s="147">
        <v>640100</v>
      </c>
      <c r="AO281" s="250">
        <v>18.100000000000001</v>
      </c>
      <c r="AP281" s="147">
        <v>127500</v>
      </c>
      <c r="AQ281" s="147">
        <v>641400</v>
      </c>
      <c r="AR281" s="250">
        <v>19.899999999999999</v>
      </c>
      <c r="AS281" s="147">
        <v>122400</v>
      </c>
      <c r="AT281" s="147">
        <v>640800</v>
      </c>
      <c r="AU281" s="250">
        <v>19.100000000000001</v>
      </c>
    </row>
    <row r="282" spans="2:48" s="93" customFormat="1" ht="12.75" x14ac:dyDescent="0.2">
      <c r="B282" s="249" t="s">
        <v>75</v>
      </c>
      <c r="C282" s="147">
        <v>85200</v>
      </c>
      <c r="D282" s="147">
        <v>575300</v>
      </c>
      <c r="E282" s="250">
        <v>14.8</v>
      </c>
      <c r="F282" s="147">
        <v>83200</v>
      </c>
      <c r="G282" s="147">
        <v>584600</v>
      </c>
      <c r="H282" s="250">
        <v>14.2</v>
      </c>
      <c r="I282" s="147">
        <v>85900</v>
      </c>
      <c r="J282" s="147">
        <v>593600</v>
      </c>
      <c r="K282" s="250">
        <v>14.5</v>
      </c>
      <c r="L282" s="147">
        <v>88400</v>
      </c>
      <c r="M282" s="147">
        <v>599500</v>
      </c>
      <c r="N282" s="250">
        <v>14.7</v>
      </c>
      <c r="O282" s="147">
        <v>104900</v>
      </c>
      <c r="P282" s="147">
        <v>621400</v>
      </c>
      <c r="Q282" s="250">
        <v>16.899999999999999</v>
      </c>
      <c r="R282" s="147">
        <v>99200</v>
      </c>
      <c r="S282" s="147">
        <v>625200</v>
      </c>
      <c r="T282" s="250">
        <v>15.9</v>
      </c>
      <c r="U282" s="147">
        <v>97200</v>
      </c>
      <c r="V282" s="147">
        <v>632500</v>
      </c>
      <c r="W282" s="250">
        <v>15.4</v>
      </c>
      <c r="X282" s="147">
        <v>105900</v>
      </c>
      <c r="Y282" s="147">
        <v>630000</v>
      </c>
      <c r="Z282" s="250">
        <v>16.8</v>
      </c>
      <c r="AA282" s="147">
        <v>108600</v>
      </c>
      <c r="AB282" s="147">
        <v>631900</v>
      </c>
      <c r="AC282" s="250">
        <v>17.2</v>
      </c>
      <c r="AD282" s="147">
        <v>111400</v>
      </c>
      <c r="AE282" s="147">
        <v>634700</v>
      </c>
      <c r="AF282" s="250">
        <v>17.600000000000001</v>
      </c>
      <c r="AG282" s="147">
        <v>111000</v>
      </c>
      <c r="AH282" s="147">
        <v>635900</v>
      </c>
      <c r="AI282" s="250">
        <v>17.5</v>
      </c>
      <c r="AJ282" s="147">
        <v>104000</v>
      </c>
      <c r="AK282" s="147">
        <v>649700</v>
      </c>
      <c r="AL282" s="250">
        <v>16</v>
      </c>
      <c r="AM282" s="147">
        <v>101800</v>
      </c>
      <c r="AN282" s="147">
        <v>645800</v>
      </c>
      <c r="AO282" s="250">
        <v>15.8</v>
      </c>
      <c r="AP282" s="147">
        <v>101800</v>
      </c>
      <c r="AQ282" s="147">
        <v>654700</v>
      </c>
      <c r="AR282" s="250">
        <v>15.6</v>
      </c>
      <c r="AS282" s="147">
        <v>98100</v>
      </c>
      <c r="AT282" s="147">
        <v>652500</v>
      </c>
      <c r="AU282" s="250">
        <v>15</v>
      </c>
    </row>
    <row r="283" spans="2:48" s="93" customFormat="1" ht="12.75" x14ac:dyDescent="0.2">
      <c r="B283" s="249" t="s">
        <v>76</v>
      </c>
      <c r="C283" s="147">
        <v>99500</v>
      </c>
      <c r="D283" s="147">
        <v>654700</v>
      </c>
      <c r="E283" s="250">
        <v>15.2</v>
      </c>
      <c r="F283" s="147">
        <v>105800</v>
      </c>
      <c r="G283" s="147">
        <v>658300</v>
      </c>
      <c r="H283" s="250">
        <v>16.100000000000001</v>
      </c>
      <c r="I283" s="147">
        <v>115500</v>
      </c>
      <c r="J283" s="147">
        <v>662300</v>
      </c>
      <c r="K283" s="250">
        <v>17.399999999999999</v>
      </c>
      <c r="L283" s="147">
        <v>116600</v>
      </c>
      <c r="M283" s="147">
        <v>667500</v>
      </c>
      <c r="N283" s="250">
        <v>17.5</v>
      </c>
      <c r="O283" s="147">
        <v>124300</v>
      </c>
      <c r="P283" s="147">
        <v>694900</v>
      </c>
      <c r="Q283" s="250">
        <v>17.899999999999999</v>
      </c>
      <c r="R283" s="147">
        <v>129000</v>
      </c>
      <c r="S283" s="147">
        <v>694100</v>
      </c>
      <c r="T283" s="250">
        <v>18.600000000000001</v>
      </c>
      <c r="U283" s="147">
        <v>120400</v>
      </c>
      <c r="V283" s="147">
        <v>694100</v>
      </c>
      <c r="W283" s="250">
        <v>17.3</v>
      </c>
      <c r="X283" s="147">
        <v>141500</v>
      </c>
      <c r="Y283" s="147">
        <v>684900</v>
      </c>
      <c r="Z283" s="250">
        <v>20.7</v>
      </c>
      <c r="AA283" s="147">
        <v>133500</v>
      </c>
      <c r="AB283" s="147">
        <v>689900</v>
      </c>
      <c r="AC283" s="250">
        <v>19.399999999999999</v>
      </c>
      <c r="AD283" s="147">
        <v>135900</v>
      </c>
      <c r="AE283" s="147">
        <v>688700</v>
      </c>
      <c r="AF283" s="250">
        <v>19.7</v>
      </c>
      <c r="AG283" s="147">
        <v>132900</v>
      </c>
      <c r="AH283" s="147">
        <v>685800</v>
      </c>
      <c r="AI283" s="250">
        <v>19.399999999999999</v>
      </c>
      <c r="AJ283" s="147">
        <v>142200</v>
      </c>
      <c r="AK283" s="147">
        <v>683700</v>
      </c>
      <c r="AL283" s="250">
        <v>20.8</v>
      </c>
      <c r="AM283" s="147">
        <v>135600</v>
      </c>
      <c r="AN283" s="147">
        <v>684000</v>
      </c>
      <c r="AO283" s="250">
        <v>19.8</v>
      </c>
      <c r="AP283" s="147">
        <v>125800</v>
      </c>
      <c r="AQ283" s="147">
        <v>686100</v>
      </c>
      <c r="AR283" s="250">
        <v>18.3</v>
      </c>
      <c r="AS283" s="147">
        <v>127200</v>
      </c>
      <c r="AT283" s="147">
        <v>683100</v>
      </c>
      <c r="AU283" s="250">
        <v>18.600000000000001</v>
      </c>
    </row>
    <row r="284" spans="2:48" s="93" customFormat="1" ht="12.75" x14ac:dyDescent="0.2">
      <c r="B284" s="249" t="s">
        <v>77</v>
      </c>
      <c r="C284" s="147">
        <v>62500</v>
      </c>
      <c r="D284" s="147">
        <v>375300</v>
      </c>
      <c r="E284" s="250">
        <v>16.600000000000001</v>
      </c>
      <c r="F284" s="147">
        <v>66500</v>
      </c>
      <c r="G284" s="147">
        <v>376500</v>
      </c>
      <c r="H284" s="250">
        <v>17.7</v>
      </c>
      <c r="I284" s="147">
        <v>67900</v>
      </c>
      <c r="J284" s="147">
        <v>383600</v>
      </c>
      <c r="K284" s="250">
        <v>17.7</v>
      </c>
      <c r="L284" s="147">
        <v>70500</v>
      </c>
      <c r="M284" s="147">
        <v>386700</v>
      </c>
      <c r="N284" s="250">
        <v>18.2</v>
      </c>
      <c r="O284" s="147">
        <v>71100</v>
      </c>
      <c r="P284" s="147">
        <v>402500</v>
      </c>
      <c r="Q284" s="250">
        <v>17.7</v>
      </c>
      <c r="R284" s="147">
        <v>71800</v>
      </c>
      <c r="S284" s="147">
        <v>401500</v>
      </c>
      <c r="T284" s="250">
        <v>17.899999999999999</v>
      </c>
      <c r="U284" s="147">
        <v>76600</v>
      </c>
      <c r="V284" s="147">
        <v>401000</v>
      </c>
      <c r="W284" s="250">
        <v>19.100000000000001</v>
      </c>
      <c r="X284" s="147">
        <v>80300</v>
      </c>
      <c r="Y284" s="147">
        <v>399900</v>
      </c>
      <c r="Z284" s="250">
        <v>20.100000000000001</v>
      </c>
      <c r="AA284" s="147">
        <v>80300</v>
      </c>
      <c r="AB284" s="147">
        <v>399200</v>
      </c>
      <c r="AC284" s="250">
        <v>20.100000000000001</v>
      </c>
      <c r="AD284" s="147">
        <v>74200</v>
      </c>
      <c r="AE284" s="147">
        <v>399400</v>
      </c>
      <c r="AF284" s="250">
        <v>18.600000000000001</v>
      </c>
      <c r="AG284" s="147">
        <v>71000</v>
      </c>
      <c r="AH284" s="147">
        <v>399600</v>
      </c>
      <c r="AI284" s="250">
        <v>17.8</v>
      </c>
      <c r="AJ284" s="147">
        <v>73300</v>
      </c>
      <c r="AK284" s="147">
        <v>398800</v>
      </c>
      <c r="AL284" s="250">
        <v>18.399999999999999</v>
      </c>
      <c r="AM284" s="147">
        <v>77000</v>
      </c>
      <c r="AN284" s="147">
        <v>398400</v>
      </c>
      <c r="AO284" s="250">
        <v>19.3</v>
      </c>
      <c r="AP284" s="147">
        <v>74100</v>
      </c>
      <c r="AQ284" s="147">
        <v>405700</v>
      </c>
      <c r="AR284" s="250">
        <v>18.3</v>
      </c>
      <c r="AS284" s="147">
        <v>67900</v>
      </c>
      <c r="AT284" s="147">
        <v>400800</v>
      </c>
      <c r="AU284" s="250">
        <v>16.899999999999999</v>
      </c>
    </row>
    <row r="285" spans="2:48" s="93" customFormat="1" ht="12.75" x14ac:dyDescent="0.2">
      <c r="B285" s="249" t="s">
        <v>78</v>
      </c>
      <c r="C285" s="147">
        <v>56800</v>
      </c>
      <c r="D285" s="147">
        <v>334100</v>
      </c>
      <c r="E285" s="250">
        <v>17</v>
      </c>
      <c r="F285" s="147">
        <v>59700</v>
      </c>
      <c r="G285" s="147">
        <v>337400</v>
      </c>
      <c r="H285" s="250">
        <v>17.7</v>
      </c>
      <c r="I285" s="147">
        <v>50700</v>
      </c>
      <c r="J285" s="147">
        <v>339500</v>
      </c>
      <c r="K285" s="250">
        <v>14.9</v>
      </c>
      <c r="L285" s="147">
        <v>60400</v>
      </c>
      <c r="M285" s="147">
        <v>338700</v>
      </c>
      <c r="N285" s="250">
        <v>17.8</v>
      </c>
      <c r="O285" s="147">
        <v>64600</v>
      </c>
      <c r="P285" s="147">
        <v>352300</v>
      </c>
      <c r="Q285" s="250">
        <v>18.3</v>
      </c>
      <c r="R285" s="147">
        <v>61600</v>
      </c>
      <c r="S285" s="147">
        <v>356200</v>
      </c>
      <c r="T285" s="250">
        <v>17.3</v>
      </c>
      <c r="U285" s="147">
        <v>59300</v>
      </c>
      <c r="V285" s="147">
        <v>356600</v>
      </c>
      <c r="W285" s="250">
        <v>16.600000000000001</v>
      </c>
      <c r="X285" s="147">
        <v>58600</v>
      </c>
      <c r="Y285" s="147">
        <v>352500</v>
      </c>
      <c r="Z285" s="250">
        <v>16.600000000000001</v>
      </c>
      <c r="AA285" s="147">
        <v>65700</v>
      </c>
      <c r="AB285" s="147">
        <v>350500</v>
      </c>
      <c r="AC285" s="250">
        <v>18.7</v>
      </c>
      <c r="AD285" s="147">
        <v>59300</v>
      </c>
      <c r="AE285" s="147">
        <v>351900</v>
      </c>
      <c r="AF285" s="250">
        <v>16.899999999999999</v>
      </c>
      <c r="AG285" s="147">
        <v>57300</v>
      </c>
      <c r="AH285" s="147">
        <v>348200</v>
      </c>
      <c r="AI285" s="250">
        <v>16.5</v>
      </c>
      <c r="AJ285" s="147">
        <v>59900</v>
      </c>
      <c r="AK285" s="147">
        <v>349100</v>
      </c>
      <c r="AL285" s="250">
        <v>17.2</v>
      </c>
      <c r="AM285" s="147">
        <v>55100</v>
      </c>
      <c r="AN285" s="147">
        <v>347900</v>
      </c>
      <c r="AO285" s="250">
        <v>15.8</v>
      </c>
      <c r="AP285" s="147">
        <v>63500</v>
      </c>
      <c r="AQ285" s="147">
        <v>350400</v>
      </c>
      <c r="AR285" s="250">
        <v>18.100000000000001</v>
      </c>
      <c r="AS285" s="147">
        <v>64600</v>
      </c>
      <c r="AT285" s="147">
        <v>347200</v>
      </c>
      <c r="AU285" s="250">
        <v>18.600000000000001</v>
      </c>
    </row>
    <row r="286" spans="2:48" s="93" customFormat="1" ht="18" customHeight="1" x14ac:dyDescent="0.2">
      <c r="B286" s="176" t="s">
        <v>497</v>
      </c>
      <c r="C286" s="435">
        <f>SUM(C277:C285)</f>
        <v>945200</v>
      </c>
      <c r="D286" s="435">
        <f>SUM(D277:D285)</f>
        <v>6089900</v>
      </c>
      <c r="E286" s="433">
        <f>(C286/D286)*100</f>
        <v>15.520780308379448</v>
      </c>
      <c r="F286" s="435">
        <f>SUM(F277:F285)</f>
        <v>1004000</v>
      </c>
      <c r="G286" s="435">
        <f>SUM(G277:G285)</f>
        <v>6149700</v>
      </c>
      <c r="H286" s="433">
        <f>(F286/G286)*100</f>
        <v>16.325999642258974</v>
      </c>
      <c r="I286" s="435">
        <f>SUM(I277:I285)</f>
        <v>1024900</v>
      </c>
      <c r="J286" s="435">
        <f>SUM(J277:J285)</f>
        <v>6214000</v>
      </c>
      <c r="K286" s="433">
        <f>(I286/J286)*100</f>
        <v>16.493401995494043</v>
      </c>
      <c r="L286" s="435">
        <f>SUM(L277:L285)</f>
        <v>1047800</v>
      </c>
      <c r="M286" s="435">
        <f>SUM(M277:M285)</f>
        <v>6252500</v>
      </c>
      <c r="N286" s="433">
        <f>(L286/M286)*100</f>
        <v>16.758096761295484</v>
      </c>
      <c r="O286" s="435">
        <f>SUM(O277:O285)</f>
        <v>1107000</v>
      </c>
      <c r="P286" s="435">
        <f>SUM(P277:P285)</f>
        <v>6502600</v>
      </c>
      <c r="Q286" s="433">
        <f>(O286/P286)*100</f>
        <v>17.023959646910466</v>
      </c>
      <c r="R286" s="435">
        <f>SUM(R277:R285)</f>
        <v>1106400</v>
      </c>
      <c r="S286" s="435">
        <f>SUM(S277:S285)</f>
        <v>6522200</v>
      </c>
      <c r="T286" s="433">
        <f>(R286/S286)*100</f>
        <v>16.963601238845786</v>
      </c>
      <c r="U286" s="435">
        <f>SUM(U277:U285)</f>
        <v>1124300</v>
      </c>
      <c r="V286" s="435">
        <f>SUM(V277:V285)</f>
        <v>6556100</v>
      </c>
      <c r="W286" s="433">
        <f>(U286/V286)*100</f>
        <v>17.148914751147785</v>
      </c>
      <c r="X286" s="435">
        <f>SUM(X277:X285)</f>
        <v>1214400</v>
      </c>
      <c r="Y286" s="435">
        <f>SUM(Y277:Y285)</f>
        <v>6514900</v>
      </c>
      <c r="Z286" s="433">
        <f>(X286/Y286)*100</f>
        <v>18.640347511089963</v>
      </c>
      <c r="AA286" s="435">
        <f>SUM(AA277:AA285)</f>
        <v>1196600</v>
      </c>
      <c r="AB286" s="435">
        <f>SUM(AB277:AB285)</f>
        <v>6540200</v>
      </c>
      <c r="AC286" s="433">
        <f>(AA286/AB286)*100</f>
        <v>18.296076572581878</v>
      </c>
      <c r="AD286" s="435">
        <f>SUM(AD277:AD285)</f>
        <v>1165700</v>
      </c>
      <c r="AE286" s="435">
        <f>SUM(AE277:AE285)</f>
        <v>6554000</v>
      </c>
      <c r="AF286" s="433">
        <f>(AD286/AE286)*100</f>
        <v>17.786084833689351</v>
      </c>
      <c r="AG286" s="435">
        <f>SUM(AG277:AG285)</f>
        <v>1162400</v>
      </c>
      <c r="AH286" s="435">
        <f>SUM(AH277:AH285)</f>
        <v>6556100</v>
      </c>
      <c r="AI286" s="433">
        <f>(AG286/AH286)*100</f>
        <v>17.730052927807691</v>
      </c>
      <c r="AJ286" s="435">
        <f>SUM(AJ277:AJ285)</f>
        <v>1165800</v>
      </c>
      <c r="AK286" s="435">
        <f>SUM(AK277:AK285)</f>
        <v>6589900</v>
      </c>
      <c r="AL286" s="433">
        <f>(AJ286/AK286)*100</f>
        <v>17.69070850847509</v>
      </c>
      <c r="AM286" s="435">
        <f>SUM(AM277:AM285)</f>
        <v>1151700</v>
      </c>
      <c r="AN286" s="435">
        <f>SUM(AN277:AN285)</f>
        <v>6598900</v>
      </c>
      <c r="AO286" s="433">
        <f>(AM286/AN286)*100</f>
        <v>17.452908818136358</v>
      </c>
      <c r="AP286" s="435">
        <f>SUM(AP277:AP285)</f>
        <v>1160100</v>
      </c>
      <c r="AQ286" s="435">
        <f>SUM(AQ277:AQ285)</f>
        <v>6668400</v>
      </c>
      <c r="AR286" s="436">
        <f>AP286/AQ286*100</f>
        <v>17.39697678603563</v>
      </c>
      <c r="AS286" s="435">
        <f>SUM(AS277:AS285)</f>
        <v>1135000</v>
      </c>
      <c r="AT286" s="435">
        <f>SUM(AT277:AT285)</f>
        <v>6653800</v>
      </c>
      <c r="AU286" s="436">
        <f>AS286/AT286*100</f>
        <v>17.05792178905287</v>
      </c>
    </row>
    <row r="287" spans="2:48" s="10" customFormat="1" x14ac:dyDescent="0.25">
      <c r="B287" s="249"/>
      <c r="C287" s="147"/>
      <c r="D287" s="147"/>
      <c r="E287" s="250"/>
      <c r="F287" s="147"/>
      <c r="G287" s="147"/>
      <c r="H287" s="250"/>
      <c r="I287" s="147"/>
      <c r="J287" s="147"/>
      <c r="K287" s="250"/>
      <c r="L287" s="147"/>
      <c r="M287" s="147"/>
      <c r="N287" s="250"/>
      <c r="O287" s="147"/>
      <c r="P287" s="147"/>
      <c r="Q287" s="250"/>
      <c r="R287" s="147"/>
      <c r="S287" s="147"/>
      <c r="T287" s="250"/>
      <c r="U287" s="147"/>
      <c r="V287" s="147"/>
      <c r="W287" s="250"/>
      <c r="X287" s="147"/>
      <c r="Y287" s="147"/>
      <c r="Z287" s="250"/>
      <c r="AA287" s="147"/>
      <c r="AB287" s="147"/>
      <c r="AC287" s="250"/>
      <c r="AD287" s="147"/>
      <c r="AE287" s="147"/>
      <c r="AF287" s="250"/>
      <c r="AG287" s="147"/>
      <c r="AH287" s="147"/>
      <c r="AI287" s="250"/>
      <c r="AJ287" s="147"/>
      <c r="AK287" s="147"/>
      <c r="AL287" s="250"/>
      <c r="AM287" s="147"/>
      <c r="AN287" s="147"/>
      <c r="AO287" s="250"/>
      <c r="AP287" s="147"/>
      <c r="AQ287" s="147"/>
      <c r="AR287" s="250"/>
      <c r="AS287" s="727"/>
      <c r="AT287" s="727"/>
      <c r="AU287" s="727"/>
      <c r="AV287" s="727"/>
    </row>
    <row r="288" spans="2:48" s="10" customFormat="1" x14ac:dyDescent="0.25">
      <c r="B288" s="437" t="s">
        <v>116</v>
      </c>
      <c r="C288" s="727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7"/>
      <c r="W288" s="727"/>
      <c r="X288" s="727"/>
      <c r="Y288" s="727"/>
      <c r="Z288" s="727"/>
      <c r="AA288" s="727"/>
      <c r="AB288" s="727"/>
      <c r="AC288" s="727"/>
      <c r="AD288" s="727"/>
      <c r="AE288" s="727"/>
      <c r="AF288" s="727"/>
      <c r="AG288" s="727"/>
      <c r="AH288" s="727"/>
      <c r="AI288" s="727"/>
      <c r="AJ288" s="727"/>
      <c r="AK288" s="727"/>
      <c r="AL288" s="727"/>
      <c r="AM288" s="727"/>
      <c r="AN288" s="727"/>
      <c r="AO288" s="727"/>
      <c r="AP288" s="727"/>
      <c r="AQ288" s="727"/>
      <c r="AR288" s="727"/>
      <c r="AS288" s="727"/>
      <c r="AT288" s="727"/>
      <c r="AU288" s="727"/>
      <c r="AV288" s="727"/>
    </row>
    <row r="289" spans="2:48" s="10" customFormat="1" x14ac:dyDescent="0.25">
      <c r="B289" s="727"/>
      <c r="C289" s="727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7"/>
      <c r="W289" s="727"/>
      <c r="X289" s="727"/>
      <c r="Y289" s="727"/>
      <c r="Z289" s="727"/>
      <c r="AA289" s="727"/>
      <c r="AB289" s="727"/>
      <c r="AC289" s="727"/>
      <c r="AD289" s="727"/>
      <c r="AE289" s="727"/>
      <c r="AF289" s="727"/>
      <c r="AG289" s="727"/>
      <c r="AH289" s="727"/>
      <c r="AI289" s="727"/>
      <c r="AJ289" s="727"/>
      <c r="AK289" s="727"/>
      <c r="AL289" s="727"/>
      <c r="AM289" s="727"/>
      <c r="AN289" s="727"/>
      <c r="AO289" s="727"/>
      <c r="AP289" s="727"/>
      <c r="AQ289" s="727"/>
      <c r="AR289" s="727"/>
      <c r="AS289" s="727"/>
      <c r="AT289" s="727"/>
      <c r="AU289" s="727"/>
      <c r="AV289" s="727"/>
    </row>
    <row r="290" spans="2:48" s="10" customFormat="1" x14ac:dyDescent="0.25">
      <c r="B290" s="727"/>
      <c r="C290" s="727"/>
      <c r="D290" s="727"/>
      <c r="E290" s="727"/>
      <c r="F290" s="727"/>
      <c r="G290" s="727"/>
      <c r="H290" s="727"/>
      <c r="I290" s="727"/>
      <c r="J290" s="727"/>
      <c r="K290" s="727"/>
      <c r="L290" s="727"/>
      <c r="M290" s="727"/>
      <c r="N290" s="727"/>
      <c r="O290" s="727"/>
      <c r="P290" s="727"/>
      <c r="Q290" s="727"/>
      <c r="R290" s="727"/>
      <c r="S290" s="727"/>
      <c r="T290" s="727"/>
      <c r="U290" s="727"/>
      <c r="V290" s="727"/>
      <c r="W290" s="727"/>
      <c r="X290" s="727"/>
      <c r="Y290" s="727"/>
      <c r="Z290" s="727"/>
      <c r="AA290" s="727"/>
      <c r="AB290" s="727"/>
      <c r="AC290" s="727"/>
      <c r="AD290" s="727"/>
      <c r="AE290" s="727"/>
      <c r="AF290" s="727"/>
      <c r="AG290" s="727"/>
      <c r="AH290" s="727"/>
      <c r="AI290" s="727"/>
      <c r="AJ290" s="727"/>
      <c r="AK290" s="727"/>
      <c r="AL290" s="727"/>
      <c r="AM290" s="727"/>
      <c r="AN290" s="727"/>
      <c r="AO290" s="727"/>
      <c r="AP290" s="727"/>
      <c r="AQ290" s="727"/>
      <c r="AR290" s="727"/>
      <c r="AS290" s="727"/>
      <c r="AT290" s="727"/>
      <c r="AU290" s="727"/>
      <c r="AV290" s="727"/>
    </row>
    <row r="291" spans="2:48" s="10" customFormat="1" x14ac:dyDescent="0.25">
      <c r="B291" s="424" t="s">
        <v>94</v>
      </c>
      <c r="C291" s="727"/>
      <c r="D291" s="727"/>
      <c r="E291" s="727"/>
      <c r="F291" s="727"/>
      <c r="G291" s="727"/>
      <c r="H291" s="727"/>
      <c r="I291" s="727"/>
      <c r="J291" s="727"/>
      <c r="K291" s="727"/>
      <c r="L291" s="727"/>
      <c r="M291" s="727"/>
      <c r="N291" s="727"/>
      <c r="O291" s="727"/>
      <c r="P291" s="727"/>
      <c r="Q291" s="727"/>
      <c r="R291" s="727"/>
      <c r="S291" s="727"/>
      <c r="T291" s="727"/>
      <c r="U291" s="727"/>
      <c r="V291" s="727"/>
      <c r="W291" s="727"/>
      <c r="X291" s="727"/>
      <c r="Y291" s="727"/>
      <c r="Z291" s="727"/>
      <c r="AA291" s="727"/>
      <c r="AB291" s="727"/>
      <c r="AC291" s="727"/>
      <c r="AD291" s="727"/>
      <c r="AE291" s="727"/>
      <c r="AF291" s="727"/>
      <c r="AG291" s="727"/>
      <c r="AH291" s="727"/>
      <c r="AI291" s="727"/>
      <c r="AJ291" s="727"/>
      <c r="AK291" s="727"/>
      <c r="AL291" s="727"/>
      <c r="AM291" s="727"/>
      <c r="AN291" s="727"/>
      <c r="AO291" s="727"/>
      <c r="AP291" s="727"/>
      <c r="AQ291" s="727"/>
      <c r="AR291" s="727"/>
      <c r="AS291" s="727"/>
      <c r="AT291" s="727"/>
      <c r="AU291" s="727"/>
      <c r="AV291" s="727"/>
    </row>
    <row r="292" spans="2:48" s="10" customFormat="1" x14ac:dyDescent="0.25">
      <c r="B292" s="204"/>
      <c r="C292" s="204" t="s">
        <v>123</v>
      </c>
      <c r="D292" s="727"/>
      <c r="E292" s="727"/>
      <c r="F292" s="727"/>
      <c r="G292" s="727"/>
      <c r="H292" s="727"/>
      <c r="I292" s="727"/>
      <c r="J292" s="727"/>
      <c r="K292" s="727"/>
      <c r="L292" s="727"/>
      <c r="M292" s="727"/>
      <c r="N292" s="727"/>
      <c r="O292" s="727"/>
      <c r="P292" s="727"/>
      <c r="Q292" s="727"/>
      <c r="R292" s="727"/>
      <c r="S292" s="727"/>
      <c r="T292" s="727"/>
      <c r="U292" s="727"/>
      <c r="V292" s="727"/>
      <c r="W292" s="727"/>
      <c r="X292" s="727"/>
      <c r="Y292" s="727"/>
      <c r="Z292" s="727"/>
      <c r="AA292" s="727"/>
      <c r="AB292" s="727"/>
      <c r="AC292" s="727"/>
      <c r="AD292" s="727"/>
      <c r="AE292" s="727"/>
      <c r="AF292" s="727"/>
      <c r="AG292" s="727"/>
      <c r="AH292" s="727"/>
      <c r="AI292" s="727"/>
      <c r="AJ292" s="727"/>
      <c r="AK292" s="727"/>
      <c r="AL292" s="727"/>
      <c r="AM292" s="727"/>
      <c r="AN292" s="727"/>
      <c r="AO292" s="727"/>
      <c r="AP292" s="727"/>
      <c r="AQ292" s="727"/>
      <c r="AR292" s="727"/>
      <c r="AS292" s="727"/>
      <c r="AT292" s="727"/>
      <c r="AU292" s="727"/>
      <c r="AV292" s="727"/>
    </row>
    <row r="293" spans="2:48" s="10" customFormat="1" x14ac:dyDescent="0.25">
      <c r="B293" s="727"/>
      <c r="C293" s="727"/>
      <c r="D293" s="727"/>
      <c r="E293" s="727"/>
      <c r="F293" s="727"/>
      <c r="G293" s="727"/>
      <c r="H293" s="727"/>
      <c r="I293" s="727"/>
      <c r="J293" s="727"/>
      <c r="K293" s="727"/>
      <c r="L293" s="727"/>
      <c r="M293" s="727"/>
      <c r="N293" s="727"/>
      <c r="O293" s="727"/>
      <c r="P293" s="727"/>
      <c r="Q293" s="727"/>
      <c r="R293" s="727"/>
      <c r="S293" s="727"/>
      <c r="T293" s="727"/>
      <c r="U293" s="727"/>
      <c r="V293" s="727"/>
      <c r="W293" s="727"/>
      <c r="X293" s="727"/>
      <c r="Y293" s="727"/>
      <c r="Z293" s="727"/>
      <c r="AA293" s="727"/>
      <c r="AB293" s="727"/>
      <c r="AC293" s="727"/>
      <c r="AD293" s="727"/>
      <c r="AE293" s="727"/>
      <c r="AF293" s="727"/>
      <c r="AG293" s="727"/>
      <c r="AH293" s="727"/>
      <c r="AI293" s="727"/>
      <c r="AJ293" s="727"/>
      <c r="AK293" s="727"/>
      <c r="AL293" s="727"/>
      <c r="AM293" s="727"/>
      <c r="AN293" s="727"/>
      <c r="AO293" s="727"/>
      <c r="AP293" s="727"/>
      <c r="AQ293" s="727"/>
      <c r="AR293" s="727"/>
      <c r="AS293" s="727"/>
      <c r="AT293" s="727"/>
      <c r="AU293" s="727"/>
      <c r="AV293" s="727"/>
    </row>
    <row r="294" spans="2:48" s="430" customFormat="1" ht="21.95" customHeight="1" x14ac:dyDescent="0.2">
      <c r="B294" s="428" t="s">
        <v>92</v>
      </c>
      <c r="C294" s="840" t="s">
        <v>95</v>
      </c>
      <c r="D294" s="841"/>
      <c r="E294" s="841"/>
      <c r="F294" s="840" t="s">
        <v>96</v>
      </c>
      <c r="G294" s="841"/>
      <c r="H294" s="841"/>
      <c r="I294" s="840" t="s">
        <v>97</v>
      </c>
      <c r="J294" s="841"/>
      <c r="K294" s="841"/>
      <c r="L294" s="840" t="s">
        <v>98</v>
      </c>
      <c r="M294" s="841"/>
      <c r="N294" s="841"/>
      <c r="O294" s="840" t="s">
        <v>99</v>
      </c>
      <c r="P294" s="841"/>
      <c r="Q294" s="841"/>
      <c r="R294" s="840" t="s">
        <v>100</v>
      </c>
      <c r="S294" s="841"/>
      <c r="T294" s="841"/>
      <c r="U294" s="840" t="s">
        <v>101</v>
      </c>
      <c r="V294" s="841"/>
      <c r="W294" s="841"/>
      <c r="X294" s="840" t="s">
        <v>102</v>
      </c>
      <c r="Y294" s="841"/>
      <c r="Z294" s="841"/>
      <c r="AA294" s="840" t="s">
        <v>103</v>
      </c>
      <c r="AB294" s="841"/>
      <c r="AC294" s="841"/>
      <c r="AD294" s="840" t="s">
        <v>104</v>
      </c>
      <c r="AE294" s="841"/>
      <c r="AF294" s="841"/>
      <c r="AG294" s="840" t="s">
        <v>105</v>
      </c>
      <c r="AH294" s="841"/>
      <c r="AI294" s="841"/>
      <c r="AJ294" s="840" t="s">
        <v>106</v>
      </c>
      <c r="AK294" s="841"/>
      <c r="AL294" s="841"/>
      <c r="AM294" s="840" t="s">
        <v>107</v>
      </c>
      <c r="AN294" s="841"/>
      <c r="AO294" s="841"/>
      <c r="AP294" s="840" t="s">
        <v>108</v>
      </c>
      <c r="AQ294" s="841"/>
      <c r="AR294" s="841"/>
      <c r="AS294" s="840" t="s">
        <v>663</v>
      </c>
      <c r="AT294" s="841"/>
      <c r="AU294" s="841"/>
      <c r="AV294" s="727"/>
    </row>
    <row r="295" spans="2:48" s="430" customFormat="1" ht="26.1" customHeight="1" x14ac:dyDescent="0.2">
      <c r="B295" s="727"/>
      <c r="C295" s="429" t="s">
        <v>109</v>
      </c>
      <c r="D295" s="429" t="s">
        <v>110</v>
      </c>
      <c r="E295" s="429" t="s">
        <v>111</v>
      </c>
      <c r="F295" s="429" t="s">
        <v>109</v>
      </c>
      <c r="G295" s="429" t="s">
        <v>110</v>
      </c>
      <c r="H295" s="429" t="s">
        <v>111</v>
      </c>
      <c r="I295" s="429" t="s">
        <v>109</v>
      </c>
      <c r="J295" s="429" t="s">
        <v>110</v>
      </c>
      <c r="K295" s="429" t="s">
        <v>111</v>
      </c>
      <c r="L295" s="429" t="s">
        <v>109</v>
      </c>
      <c r="M295" s="429" t="s">
        <v>110</v>
      </c>
      <c r="N295" s="429" t="s">
        <v>111</v>
      </c>
      <c r="O295" s="429" t="s">
        <v>109</v>
      </c>
      <c r="P295" s="429" t="s">
        <v>110</v>
      </c>
      <c r="Q295" s="429" t="s">
        <v>111</v>
      </c>
      <c r="R295" s="429" t="s">
        <v>109</v>
      </c>
      <c r="S295" s="429" t="s">
        <v>110</v>
      </c>
      <c r="T295" s="429" t="s">
        <v>111</v>
      </c>
      <c r="U295" s="429" t="s">
        <v>109</v>
      </c>
      <c r="V295" s="429" t="s">
        <v>110</v>
      </c>
      <c r="W295" s="429" t="s">
        <v>111</v>
      </c>
      <c r="X295" s="429" t="s">
        <v>109</v>
      </c>
      <c r="Y295" s="429" t="s">
        <v>110</v>
      </c>
      <c r="Z295" s="429" t="s">
        <v>111</v>
      </c>
      <c r="AA295" s="429" t="s">
        <v>109</v>
      </c>
      <c r="AB295" s="429" t="s">
        <v>110</v>
      </c>
      <c r="AC295" s="429" t="s">
        <v>111</v>
      </c>
      <c r="AD295" s="429" t="s">
        <v>109</v>
      </c>
      <c r="AE295" s="429" t="s">
        <v>110</v>
      </c>
      <c r="AF295" s="429" t="s">
        <v>111</v>
      </c>
      <c r="AG295" s="429" t="s">
        <v>109</v>
      </c>
      <c r="AH295" s="429" t="s">
        <v>110</v>
      </c>
      <c r="AI295" s="429" t="s">
        <v>111</v>
      </c>
      <c r="AJ295" s="429" t="s">
        <v>109</v>
      </c>
      <c r="AK295" s="429" t="s">
        <v>110</v>
      </c>
      <c r="AL295" s="429" t="s">
        <v>111</v>
      </c>
      <c r="AM295" s="429" t="s">
        <v>109</v>
      </c>
      <c r="AN295" s="429" t="s">
        <v>110</v>
      </c>
      <c r="AO295" s="429" t="s">
        <v>111</v>
      </c>
      <c r="AP295" s="429" t="s">
        <v>109</v>
      </c>
      <c r="AQ295" s="429" t="s">
        <v>110</v>
      </c>
      <c r="AR295" s="429" t="s">
        <v>111</v>
      </c>
      <c r="AS295" s="429" t="s">
        <v>109</v>
      </c>
      <c r="AT295" s="429" t="s">
        <v>110</v>
      </c>
      <c r="AU295" s="429" t="s">
        <v>111</v>
      </c>
      <c r="AV295" s="727"/>
    </row>
    <row r="296" spans="2:48" s="430" customFormat="1" ht="12.75" x14ac:dyDescent="0.2">
      <c r="B296" s="203" t="s">
        <v>24</v>
      </c>
      <c r="C296" s="275">
        <v>93700</v>
      </c>
      <c r="D296" s="275">
        <v>613700</v>
      </c>
      <c r="E296" s="431">
        <v>15.3</v>
      </c>
      <c r="F296" s="275">
        <v>85800</v>
      </c>
      <c r="G296" s="275">
        <v>623700</v>
      </c>
      <c r="H296" s="431">
        <v>13.7</v>
      </c>
      <c r="I296" s="275">
        <v>87000</v>
      </c>
      <c r="J296" s="275">
        <v>633500</v>
      </c>
      <c r="K296" s="431">
        <v>13.7</v>
      </c>
      <c r="L296" s="275">
        <v>83300</v>
      </c>
      <c r="M296" s="275">
        <v>639200</v>
      </c>
      <c r="N296" s="431">
        <v>13</v>
      </c>
      <c r="O296" s="275">
        <v>87900</v>
      </c>
      <c r="P296" s="275">
        <v>660000</v>
      </c>
      <c r="Q296" s="431">
        <v>13.3</v>
      </c>
      <c r="R296" s="275">
        <v>85100</v>
      </c>
      <c r="S296" s="275">
        <v>664100</v>
      </c>
      <c r="T296" s="431">
        <v>12.8</v>
      </c>
      <c r="U296" s="275">
        <v>96300</v>
      </c>
      <c r="V296" s="275">
        <v>678200</v>
      </c>
      <c r="W296" s="431">
        <v>14.2</v>
      </c>
      <c r="X296" s="275">
        <v>92700</v>
      </c>
      <c r="Y296" s="275">
        <v>684600</v>
      </c>
      <c r="Z296" s="431">
        <v>13.5</v>
      </c>
      <c r="AA296" s="275">
        <v>86200</v>
      </c>
      <c r="AB296" s="275">
        <v>683500</v>
      </c>
      <c r="AC296" s="431">
        <v>12.6</v>
      </c>
      <c r="AD296" s="275">
        <v>91000</v>
      </c>
      <c r="AE296" s="275">
        <v>689500</v>
      </c>
      <c r="AF296" s="431">
        <v>13.2</v>
      </c>
      <c r="AG296" s="275">
        <v>92100</v>
      </c>
      <c r="AH296" s="275">
        <v>694300</v>
      </c>
      <c r="AI296" s="431">
        <v>13.3</v>
      </c>
      <c r="AJ296" s="275">
        <v>72000</v>
      </c>
      <c r="AK296" s="275">
        <v>702500</v>
      </c>
      <c r="AL296" s="431">
        <v>10.3</v>
      </c>
      <c r="AM296" s="275">
        <v>72400</v>
      </c>
      <c r="AN296" s="275">
        <v>712300</v>
      </c>
      <c r="AO296" s="431">
        <v>10.199999999999999</v>
      </c>
      <c r="AP296" s="147">
        <v>81300</v>
      </c>
      <c r="AQ296" s="147">
        <v>724300</v>
      </c>
      <c r="AR296" s="250">
        <v>11.2</v>
      </c>
      <c r="AS296" s="147">
        <v>81100</v>
      </c>
      <c r="AT296" s="147">
        <v>728100</v>
      </c>
      <c r="AU296" s="250">
        <v>11.1</v>
      </c>
      <c r="AV296" s="727"/>
    </row>
    <row r="297" spans="2:48" s="430" customFormat="1" ht="12.75" x14ac:dyDescent="0.2">
      <c r="B297" s="203" t="s">
        <v>2</v>
      </c>
      <c r="C297" s="275">
        <v>8500</v>
      </c>
      <c r="D297" s="275">
        <v>53500</v>
      </c>
      <c r="E297" s="431">
        <v>15.9</v>
      </c>
      <c r="F297" s="275">
        <v>9100</v>
      </c>
      <c r="G297" s="275">
        <v>54300</v>
      </c>
      <c r="H297" s="431">
        <v>16.7</v>
      </c>
      <c r="I297" s="275">
        <v>7700</v>
      </c>
      <c r="J297" s="275">
        <v>54900</v>
      </c>
      <c r="K297" s="431">
        <v>14.1</v>
      </c>
      <c r="L297" s="275">
        <v>7600</v>
      </c>
      <c r="M297" s="275">
        <v>55000</v>
      </c>
      <c r="N297" s="431">
        <v>13.8</v>
      </c>
      <c r="O297" s="275">
        <v>7200</v>
      </c>
      <c r="P297" s="275">
        <v>56800</v>
      </c>
      <c r="Q297" s="431">
        <v>12.7</v>
      </c>
      <c r="R297" s="275">
        <v>8000</v>
      </c>
      <c r="S297" s="275">
        <v>55900</v>
      </c>
      <c r="T297" s="431">
        <v>14.4</v>
      </c>
      <c r="U297" s="275">
        <v>6800</v>
      </c>
      <c r="V297" s="275">
        <v>56400</v>
      </c>
      <c r="W297" s="431">
        <v>12.1</v>
      </c>
      <c r="X297" s="275">
        <v>7000</v>
      </c>
      <c r="Y297" s="275">
        <v>56500</v>
      </c>
      <c r="Z297" s="431">
        <v>12.4</v>
      </c>
      <c r="AA297" s="275">
        <v>7300</v>
      </c>
      <c r="AB297" s="275">
        <v>55400</v>
      </c>
      <c r="AC297" s="431">
        <v>13.2</v>
      </c>
      <c r="AD297" s="275">
        <v>7000</v>
      </c>
      <c r="AE297" s="275">
        <v>54700</v>
      </c>
      <c r="AF297" s="431">
        <v>12.7</v>
      </c>
      <c r="AG297" s="275">
        <v>6700</v>
      </c>
      <c r="AH297" s="275">
        <v>56100</v>
      </c>
      <c r="AI297" s="431">
        <v>12</v>
      </c>
      <c r="AJ297" s="275">
        <v>5800</v>
      </c>
      <c r="AK297" s="275">
        <v>55700</v>
      </c>
      <c r="AL297" s="431">
        <v>10.4</v>
      </c>
      <c r="AM297" s="275">
        <v>5900</v>
      </c>
      <c r="AN297" s="275">
        <v>55800</v>
      </c>
      <c r="AO297" s="431">
        <v>10.7</v>
      </c>
      <c r="AP297" s="147">
        <v>4500</v>
      </c>
      <c r="AQ297" s="147">
        <v>57600</v>
      </c>
      <c r="AR297" s="250">
        <v>7.9</v>
      </c>
      <c r="AS297" s="147">
        <v>4900</v>
      </c>
      <c r="AT297" s="147">
        <v>56400</v>
      </c>
      <c r="AU297" s="250">
        <v>8.6999999999999993</v>
      </c>
      <c r="AV297" s="727"/>
    </row>
    <row r="298" spans="2:48" s="430" customFormat="1" ht="12.75" x14ac:dyDescent="0.2">
      <c r="B298" s="203" t="s">
        <v>16</v>
      </c>
      <c r="C298" s="275">
        <v>8600</v>
      </c>
      <c r="D298" s="275">
        <v>59600</v>
      </c>
      <c r="E298" s="431">
        <v>14.4</v>
      </c>
      <c r="F298" s="275">
        <v>11800</v>
      </c>
      <c r="G298" s="275">
        <v>59700</v>
      </c>
      <c r="H298" s="431">
        <v>19.8</v>
      </c>
      <c r="I298" s="275">
        <v>12900</v>
      </c>
      <c r="J298" s="275">
        <v>60500</v>
      </c>
      <c r="K298" s="431">
        <v>21.3</v>
      </c>
      <c r="L298" s="275">
        <v>11700</v>
      </c>
      <c r="M298" s="275">
        <v>60700</v>
      </c>
      <c r="N298" s="431">
        <v>19.3</v>
      </c>
      <c r="O298" s="275">
        <v>11800</v>
      </c>
      <c r="P298" s="275">
        <v>61500</v>
      </c>
      <c r="Q298" s="431">
        <v>19.2</v>
      </c>
      <c r="R298" s="275">
        <v>12900</v>
      </c>
      <c r="S298" s="275">
        <v>62400</v>
      </c>
      <c r="T298" s="431">
        <v>20.7</v>
      </c>
      <c r="U298" s="275">
        <v>14100</v>
      </c>
      <c r="V298" s="275">
        <v>62200</v>
      </c>
      <c r="W298" s="431">
        <v>22.6</v>
      </c>
      <c r="X298" s="275">
        <v>8800</v>
      </c>
      <c r="Y298" s="275">
        <v>59500</v>
      </c>
      <c r="Z298" s="431">
        <v>14.8</v>
      </c>
      <c r="AA298" s="275">
        <v>12000</v>
      </c>
      <c r="AB298" s="275">
        <v>63300</v>
      </c>
      <c r="AC298" s="431">
        <v>18.899999999999999</v>
      </c>
      <c r="AD298" s="275">
        <v>9100</v>
      </c>
      <c r="AE298" s="275">
        <v>63200</v>
      </c>
      <c r="AF298" s="431">
        <v>14.4</v>
      </c>
      <c r="AG298" s="275">
        <v>7500</v>
      </c>
      <c r="AH298" s="275">
        <v>61900</v>
      </c>
      <c r="AI298" s="431">
        <v>12.1</v>
      </c>
      <c r="AJ298" s="275">
        <v>9700</v>
      </c>
      <c r="AK298" s="275">
        <v>61200</v>
      </c>
      <c r="AL298" s="431">
        <v>15.9</v>
      </c>
      <c r="AM298" s="275">
        <v>9100</v>
      </c>
      <c r="AN298" s="275">
        <v>60700</v>
      </c>
      <c r="AO298" s="431">
        <v>15</v>
      </c>
      <c r="AP298" s="147">
        <v>9000</v>
      </c>
      <c r="AQ298" s="147">
        <v>60800</v>
      </c>
      <c r="AR298" s="250">
        <v>14.8</v>
      </c>
      <c r="AS298" s="147">
        <v>9500</v>
      </c>
      <c r="AT298" s="147">
        <v>61800</v>
      </c>
      <c r="AU298" s="250">
        <v>15.3</v>
      </c>
      <c r="AV298" s="727"/>
    </row>
    <row r="299" spans="2:48" s="430" customFormat="1" ht="12.75" x14ac:dyDescent="0.2">
      <c r="B299" s="203" t="s">
        <v>26</v>
      </c>
      <c r="C299" s="275">
        <v>20400</v>
      </c>
      <c r="D299" s="275">
        <v>186200</v>
      </c>
      <c r="E299" s="431">
        <v>11</v>
      </c>
      <c r="F299" s="275">
        <v>25000</v>
      </c>
      <c r="G299" s="275">
        <v>188100</v>
      </c>
      <c r="H299" s="431">
        <v>13.3</v>
      </c>
      <c r="I299" s="275">
        <v>23900</v>
      </c>
      <c r="J299" s="275">
        <v>190000</v>
      </c>
      <c r="K299" s="431">
        <v>12.6</v>
      </c>
      <c r="L299" s="275">
        <v>28200</v>
      </c>
      <c r="M299" s="275">
        <v>191100</v>
      </c>
      <c r="N299" s="431">
        <v>14.7</v>
      </c>
      <c r="O299" s="275">
        <v>30900</v>
      </c>
      <c r="P299" s="275">
        <v>197800</v>
      </c>
      <c r="Q299" s="431">
        <v>15.6</v>
      </c>
      <c r="R299" s="275">
        <v>26100</v>
      </c>
      <c r="S299" s="275">
        <v>198700</v>
      </c>
      <c r="T299" s="431">
        <v>13.1</v>
      </c>
      <c r="U299" s="275">
        <v>25400</v>
      </c>
      <c r="V299" s="275">
        <v>202000</v>
      </c>
      <c r="W299" s="431">
        <v>12.6</v>
      </c>
      <c r="X299" s="275">
        <v>28100</v>
      </c>
      <c r="Y299" s="275">
        <v>205500</v>
      </c>
      <c r="Z299" s="431">
        <v>13.7</v>
      </c>
      <c r="AA299" s="275">
        <v>25700</v>
      </c>
      <c r="AB299" s="275">
        <v>211200</v>
      </c>
      <c r="AC299" s="431">
        <v>12.2</v>
      </c>
      <c r="AD299" s="275">
        <v>23200</v>
      </c>
      <c r="AE299" s="275">
        <v>216100</v>
      </c>
      <c r="AF299" s="431">
        <v>10.7</v>
      </c>
      <c r="AG299" s="275">
        <v>25600</v>
      </c>
      <c r="AH299" s="275">
        <v>220000</v>
      </c>
      <c r="AI299" s="431">
        <v>11.6</v>
      </c>
      <c r="AJ299" s="275">
        <v>20700</v>
      </c>
      <c r="AK299" s="275">
        <v>226600</v>
      </c>
      <c r="AL299" s="431">
        <v>9.1</v>
      </c>
      <c r="AM299" s="275">
        <v>27700</v>
      </c>
      <c r="AN299" s="275">
        <v>229200</v>
      </c>
      <c r="AO299" s="431">
        <v>12.1</v>
      </c>
      <c r="AP299" s="147">
        <v>23800</v>
      </c>
      <c r="AQ299" s="147">
        <v>238500</v>
      </c>
      <c r="AR299" s="250">
        <v>10</v>
      </c>
      <c r="AS299" s="147">
        <v>25200</v>
      </c>
      <c r="AT299" s="147">
        <v>241900</v>
      </c>
      <c r="AU299" s="250">
        <v>10.4</v>
      </c>
      <c r="AV299" s="727"/>
    </row>
    <row r="300" spans="2:48" s="430" customFormat="1" ht="12.75" x14ac:dyDescent="0.2">
      <c r="B300" s="203" t="s">
        <v>27</v>
      </c>
      <c r="C300" s="275">
        <v>29300</v>
      </c>
      <c r="D300" s="275">
        <v>186900</v>
      </c>
      <c r="E300" s="431">
        <v>15.7</v>
      </c>
      <c r="F300" s="275">
        <v>29600</v>
      </c>
      <c r="G300" s="275">
        <v>189000</v>
      </c>
      <c r="H300" s="431">
        <v>15.7</v>
      </c>
      <c r="I300" s="275">
        <v>24200</v>
      </c>
      <c r="J300" s="275">
        <v>188300</v>
      </c>
      <c r="K300" s="431">
        <v>12.8</v>
      </c>
      <c r="L300" s="275">
        <v>28600</v>
      </c>
      <c r="M300" s="275">
        <v>188800</v>
      </c>
      <c r="N300" s="431">
        <v>15.2</v>
      </c>
      <c r="O300" s="275">
        <v>31600</v>
      </c>
      <c r="P300" s="275">
        <v>196300</v>
      </c>
      <c r="Q300" s="431">
        <v>16.100000000000001</v>
      </c>
      <c r="R300" s="275">
        <v>33100</v>
      </c>
      <c r="S300" s="275">
        <v>196200</v>
      </c>
      <c r="T300" s="431">
        <v>16.899999999999999</v>
      </c>
      <c r="U300" s="275">
        <v>26600</v>
      </c>
      <c r="V300" s="275">
        <v>193700</v>
      </c>
      <c r="W300" s="431">
        <v>13.8</v>
      </c>
      <c r="X300" s="275">
        <v>30600</v>
      </c>
      <c r="Y300" s="275">
        <v>191100</v>
      </c>
      <c r="Z300" s="431">
        <v>16</v>
      </c>
      <c r="AA300" s="275">
        <v>31200</v>
      </c>
      <c r="AB300" s="275">
        <v>191900</v>
      </c>
      <c r="AC300" s="431">
        <v>16.3</v>
      </c>
      <c r="AD300" s="275">
        <v>30600</v>
      </c>
      <c r="AE300" s="275">
        <v>191800</v>
      </c>
      <c r="AF300" s="431">
        <v>15.9</v>
      </c>
      <c r="AG300" s="275">
        <v>24900</v>
      </c>
      <c r="AH300" s="275">
        <v>191600</v>
      </c>
      <c r="AI300" s="431">
        <v>13</v>
      </c>
      <c r="AJ300" s="275">
        <v>24500</v>
      </c>
      <c r="AK300" s="275">
        <v>192100</v>
      </c>
      <c r="AL300" s="431">
        <v>12.8</v>
      </c>
      <c r="AM300" s="275">
        <v>25400</v>
      </c>
      <c r="AN300" s="275">
        <v>190100</v>
      </c>
      <c r="AO300" s="431">
        <v>13.3</v>
      </c>
      <c r="AP300" s="147">
        <v>23500</v>
      </c>
      <c r="AQ300" s="147">
        <v>192000</v>
      </c>
      <c r="AR300" s="250">
        <v>12.2</v>
      </c>
      <c r="AS300" s="147">
        <v>27300</v>
      </c>
      <c r="AT300" s="147">
        <v>192800</v>
      </c>
      <c r="AU300" s="250">
        <v>14.1</v>
      </c>
      <c r="AV300" s="727"/>
    </row>
    <row r="301" spans="2:48" s="430" customFormat="1" ht="12.75" x14ac:dyDescent="0.2">
      <c r="B301" s="203" t="s">
        <v>17</v>
      </c>
      <c r="C301" s="275">
        <v>12800</v>
      </c>
      <c r="D301" s="275">
        <v>64900</v>
      </c>
      <c r="E301" s="431">
        <v>19.7</v>
      </c>
      <c r="F301" s="275">
        <v>9700</v>
      </c>
      <c r="G301" s="275">
        <v>65200</v>
      </c>
      <c r="H301" s="431">
        <v>14.9</v>
      </c>
      <c r="I301" s="275">
        <v>8700</v>
      </c>
      <c r="J301" s="275">
        <v>65800</v>
      </c>
      <c r="K301" s="431">
        <v>13.2</v>
      </c>
      <c r="L301" s="275">
        <v>10400</v>
      </c>
      <c r="M301" s="275">
        <v>68000</v>
      </c>
      <c r="N301" s="431">
        <v>15.3</v>
      </c>
      <c r="O301" s="275">
        <v>11600</v>
      </c>
      <c r="P301" s="275">
        <v>70500</v>
      </c>
      <c r="Q301" s="431">
        <v>16.399999999999999</v>
      </c>
      <c r="R301" s="275">
        <v>10000</v>
      </c>
      <c r="S301" s="275">
        <v>70500</v>
      </c>
      <c r="T301" s="431">
        <v>14.2</v>
      </c>
      <c r="U301" s="275">
        <v>8500</v>
      </c>
      <c r="V301" s="275">
        <v>72500</v>
      </c>
      <c r="W301" s="431">
        <v>11.7</v>
      </c>
      <c r="X301" s="275">
        <v>8800</v>
      </c>
      <c r="Y301" s="275">
        <v>70300</v>
      </c>
      <c r="Z301" s="431">
        <v>12.6</v>
      </c>
      <c r="AA301" s="275">
        <v>7200</v>
      </c>
      <c r="AB301" s="275">
        <v>70400</v>
      </c>
      <c r="AC301" s="431">
        <v>10.199999999999999</v>
      </c>
      <c r="AD301" s="275">
        <v>9300</v>
      </c>
      <c r="AE301" s="275">
        <v>70500</v>
      </c>
      <c r="AF301" s="431">
        <v>13.2</v>
      </c>
      <c r="AG301" s="275">
        <v>6300</v>
      </c>
      <c r="AH301" s="275">
        <v>72100</v>
      </c>
      <c r="AI301" s="431">
        <v>8.8000000000000007</v>
      </c>
      <c r="AJ301" s="275">
        <v>6200</v>
      </c>
      <c r="AK301" s="275">
        <v>70200</v>
      </c>
      <c r="AL301" s="431">
        <v>8.9</v>
      </c>
      <c r="AM301" s="275">
        <v>7900</v>
      </c>
      <c r="AN301" s="275">
        <v>71700</v>
      </c>
      <c r="AO301" s="431">
        <v>10.9</v>
      </c>
      <c r="AP301" s="147">
        <v>8600</v>
      </c>
      <c r="AQ301" s="147">
        <v>71900</v>
      </c>
      <c r="AR301" s="250">
        <v>11.9</v>
      </c>
      <c r="AS301" s="147">
        <v>7000</v>
      </c>
      <c r="AT301" s="147">
        <v>70900</v>
      </c>
      <c r="AU301" s="250">
        <v>9.9</v>
      </c>
      <c r="AV301" s="727"/>
    </row>
    <row r="302" spans="2:48" s="430" customFormat="1" ht="12.75" x14ac:dyDescent="0.2">
      <c r="B302" s="203" t="s">
        <v>1</v>
      </c>
      <c r="C302" s="275">
        <v>17400</v>
      </c>
      <c r="D302" s="275">
        <v>103200</v>
      </c>
      <c r="E302" s="431">
        <v>16.899999999999999</v>
      </c>
      <c r="F302" s="275">
        <v>14300</v>
      </c>
      <c r="G302" s="275">
        <v>103300</v>
      </c>
      <c r="H302" s="431">
        <v>13.9</v>
      </c>
      <c r="I302" s="275">
        <v>15100</v>
      </c>
      <c r="J302" s="275">
        <v>105700</v>
      </c>
      <c r="K302" s="431">
        <v>14.3</v>
      </c>
      <c r="L302" s="275">
        <v>13400</v>
      </c>
      <c r="M302" s="275">
        <v>108000</v>
      </c>
      <c r="N302" s="431">
        <v>12.4</v>
      </c>
      <c r="O302" s="275">
        <v>14900</v>
      </c>
      <c r="P302" s="275">
        <v>111300</v>
      </c>
      <c r="Q302" s="431">
        <v>13.4</v>
      </c>
      <c r="R302" s="275">
        <v>15600</v>
      </c>
      <c r="S302" s="275">
        <v>110400</v>
      </c>
      <c r="T302" s="431">
        <v>14.1</v>
      </c>
      <c r="U302" s="275">
        <v>15600</v>
      </c>
      <c r="V302" s="275">
        <v>109000</v>
      </c>
      <c r="W302" s="431">
        <v>14.3</v>
      </c>
      <c r="X302" s="275">
        <v>12100</v>
      </c>
      <c r="Y302" s="275">
        <v>108300</v>
      </c>
      <c r="Z302" s="431">
        <v>11.1</v>
      </c>
      <c r="AA302" s="275">
        <v>11500</v>
      </c>
      <c r="AB302" s="275">
        <v>108100</v>
      </c>
      <c r="AC302" s="431">
        <v>10.6</v>
      </c>
      <c r="AD302" s="275">
        <v>11900</v>
      </c>
      <c r="AE302" s="275">
        <v>109600</v>
      </c>
      <c r="AF302" s="431">
        <v>10.8</v>
      </c>
      <c r="AG302" s="275">
        <v>11200</v>
      </c>
      <c r="AH302" s="275">
        <v>111200</v>
      </c>
      <c r="AI302" s="431">
        <v>10.1</v>
      </c>
      <c r="AJ302" s="275">
        <v>11700</v>
      </c>
      <c r="AK302" s="275">
        <v>109600</v>
      </c>
      <c r="AL302" s="431">
        <v>10.7</v>
      </c>
      <c r="AM302" s="275">
        <v>11800</v>
      </c>
      <c r="AN302" s="275">
        <v>110000</v>
      </c>
      <c r="AO302" s="431">
        <v>10.7</v>
      </c>
      <c r="AP302" s="147">
        <v>12700</v>
      </c>
      <c r="AQ302" s="147">
        <v>111500</v>
      </c>
      <c r="AR302" s="250">
        <v>11.4</v>
      </c>
      <c r="AS302" s="147">
        <v>11200</v>
      </c>
      <c r="AT302" s="147">
        <v>109500</v>
      </c>
      <c r="AU302" s="250">
        <v>10.199999999999999</v>
      </c>
      <c r="AV302" s="727"/>
    </row>
    <row r="303" spans="2:48" s="430" customFormat="1" ht="12.75" x14ac:dyDescent="0.2">
      <c r="B303" s="203" t="s">
        <v>18</v>
      </c>
      <c r="C303" s="275">
        <v>6600</v>
      </c>
      <c r="D303" s="275">
        <v>58800</v>
      </c>
      <c r="E303" s="431">
        <v>11.2</v>
      </c>
      <c r="F303" s="275">
        <v>9100</v>
      </c>
      <c r="G303" s="275">
        <v>58500</v>
      </c>
      <c r="H303" s="431">
        <v>15.6</v>
      </c>
      <c r="I303" s="275">
        <v>7700</v>
      </c>
      <c r="J303" s="275">
        <v>59100</v>
      </c>
      <c r="K303" s="431">
        <v>13</v>
      </c>
      <c r="L303" s="275">
        <v>10600</v>
      </c>
      <c r="M303" s="275">
        <v>58800</v>
      </c>
      <c r="N303" s="431">
        <v>18</v>
      </c>
      <c r="O303" s="275">
        <v>9800</v>
      </c>
      <c r="P303" s="275">
        <v>62100</v>
      </c>
      <c r="Q303" s="431">
        <v>15.8</v>
      </c>
      <c r="R303" s="275">
        <v>11200</v>
      </c>
      <c r="S303" s="275">
        <v>62400</v>
      </c>
      <c r="T303" s="431">
        <v>18</v>
      </c>
      <c r="U303" s="275">
        <v>10400</v>
      </c>
      <c r="V303" s="275">
        <v>62000</v>
      </c>
      <c r="W303" s="431">
        <v>16.8</v>
      </c>
      <c r="X303" s="275">
        <v>10600</v>
      </c>
      <c r="Y303" s="275">
        <v>61500</v>
      </c>
      <c r="Z303" s="431">
        <v>17.2</v>
      </c>
      <c r="AA303" s="275">
        <v>9000</v>
      </c>
      <c r="AB303" s="275">
        <v>60300</v>
      </c>
      <c r="AC303" s="431">
        <v>14.9</v>
      </c>
      <c r="AD303" s="275">
        <v>4100</v>
      </c>
      <c r="AE303" s="275">
        <v>59700</v>
      </c>
      <c r="AF303" s="431">
        <v>6.8</v>
      </c>
      <c r="AG303" s="275">
        <v>7600</v>
      </c>
      <c r="AH303" s="275">
        <v>58900</v>
      </c>
      <c r="AI303" s="431">
        <v>12.8</v>
      </c>
      <c r="AJ303" s="275">
        <v>7500</v>
      </c>
      <c r="AK303" s="275">
        <v>62400</v>
      </c>
      <c r="AL303" s="431">
        <v>12</v>
      </c>
      <c r="AM303" s="275">
        <v>9300</v>
      </c>
      <c r="AN303" s="275">
        <v>61100</v>
      </c>
      <c r="AO303" s="431">
        <v>15.2</v>
      </c>
      <c r="AP303" s="147">
        <v>7700</v>
      </c>
      <c r="AQ303" s="147">
        <v>62000</v>
      </c>
      <c r="AR303" s="250">
        <v>12.3</v>
      </c>
      <c r="AS303" s="147">
        <v>6500</v>
      </c>
      <c r="AT303" s="147">
        <v>59700</v>
      </c>
      <c r="AU303" s="250">
        <v>10.8</v>
      </c>
      <c r="AV303" s="727"/>
    </row>
    <row r="304" spans="2:48" s="430" customFormat="1" ht="12.75" x14ac:dyDescent="0.2">
      <c r="B304" s="203" t="s">
        <v>3</v>
      </c>
      <c r="C304" s="275">
        <v>4400</v>
      </c>
      <c r="D304" s="275">
        <v>41700</v>
      </c>
      <c r="E304" s="431">
        <v>10.6</v>
      </c>
      <c r="F304" s="275">
        <v>4300</v>
      </c>
      <c r="G304" s="275">
        <v>41600</v>
      </c>
      <c r="H304" s="431">
        <v>10.3</v>
      </c>
      <c r="I304" s="275">
        <v>2800</v>
      </c>
      <c r="J304" s="275">
        <v>42000</v>
      </c>
      <c r="K304" s="431">
        <v>6.7</v>
      </c>
      <c r="L304" s="275">
        <v>2900</v>
      </c>
      <c r="M304" s="275">
        <v>39300</v>
      </c>
      <c r="N304" s="431">
        <v>7.4</v>
      </c>
      <c r="O304" s="275">
        <v>3300</v>
      </c>
      <c r="P304" s="275">
        <v>43400</v>
      </c>
      <c r="Q304" s="431">
        <v>7.6</v>
      </c>
      <c r="R304" s="275">
        <v>5100</v>
      </c>
      <c r="S304" s="275">
        <v>43600</v>
      </c>
      <c r="T304" s="431">
        <v>11.6</v>
      </c>
      <c r="U304" s="275">
        <v>4900</v>
      </c>
      <c r="V304" s="275">
        <v>43900</v>
      </c>
      <c r="W304" s="431">
        <v>11.1</v>
      </c>
      <c r="X304" s="275">
        <v>5300</v>
      </c>
      <c r="Y304" s="275">
        <v>43500</v>
      </c>
      <c r="Z304" s="431">
        <v>12.3</v>
      </c>
      <c r="AA304" s="275">
        <v>3400</v>
      </c>
      <c r="AB304" s="275">
        <v>42200</v>
      </c>
      <c r="AC304" s="431">
        <v>8</v>
      </c>
      <c r="AD304" s="275">
        <v>3800</v>
      </c>
      <c r="AE304" s="275">
        <v>43300</v>
      </c>
      <c r="AF304" s="431">
        <v>8.8000000000000007</v>
      </c>
      <c r="AG304" s="275">
        <v>6400</v>
      </c>
      <c r="AH304" s="275">
        <v>42700</v>
      </c>
      <c r="AI304" s="431">
        <v>15</v>
      </c>
      <c r="AJ304" s="275">
        <v>3700</v>
      </c>
      <c r="AK304" s="275">
        <v>41000</v>
      </c>
      <c r="AL304" s="431">
        <v>9</v>
      </c>
      <c r="AM304" s="275">
        <v>3200</v>
      </c>
      <c r="AN304" s="275">
        <v>42800</v>
      </c>
      <c r="AO304" s="431">
        <v>7.6</v>
      </c>
      <c r="AP304" s="147">
        <v>2500</v>
      </c>
      <c r="AQ304" s="147">
        <v>43600</v>
      </c>
      <c r="AR304" s="250">
        <v>5.8</v>
      </c>
      <c r="AS304" s="147">
        <v>2700</v>
      </c>
      <c r="AT304" s="147">
        <v>42900</v>
      </c>
      <c r="AU304" s="250">
        <v>6.3</v>
      </c>
      <c r="AV304" s="727"/>
    </row>
    <row r="305" spans="2:48" s="430" customFormat="1" ht="12.75" x14ac:dyDescent="0.2">
      <c r="B305" s="203" t="s">
        <v>19</v>
      </c>
      <c r="C305" s="275">
        <v>9300</v>
      </c>
      <c r="D305" s="275">
        <v>74900</v>
      </c>
      <c r="E305" s="431">
        <v>12.4</v>
      </c>
      <c r="F305" s="275">
        <v>10900</v>
      </c>
      <c r="G305" s="275">
        <v>74600</v>
      </c>
      <c r="H305" s="431">
        <v>14.7</v>
      </c>
      <c r="I305" s="275">
        <v>8100</v>
      </c>
      <c r="J305" s="275">
        <v>75300</v>
      </c>
      <c r="K305" s="431">
        <v>10.7</v>
      </c>
      <c r="L305" s="275">
        <v>11200</v>
      </c>
      <c r="M305" s="275">
        <v>76900</v>
      </c>
      <c r="N305" s="431">
        <v>14.5</v>
      </c>
      <c r="O305" s="275">
        <v>12900</v>
      </c>
      <c r="P305" s="275">
        <v>79900</v>
      </c>
      <c r="Q305" s="431">
        <v>16.2</v>
      </c>
      <c r="R305" s="275">
        <v>11400</v>
      </c>
      <c r="S305" s="275">
        <v>80000</v>
      </c>
      <c r="T305" s="431">
        <v>14.3</v>
      </c>
      <c r="U305" s="275">
        <v>8300</v>
      </c>
      <c r="V305" s="275">
        <v>79300</v>
      </c>
      <c r="W305" s="431">
        <v>10.5</v>
      </c>
      <c r="X305" s="275">
        <v>12500</v>
      </c>
      <c r="Y305" s="275">
        <v>78400</v>
      </c>
      <c r="Z305" s="431">
        <v>15.9</v>
      </c>
      <c r="AA305" s="275">
        <v>8300</v>
      </c>
      <c r="AB305" s="275">
        <v>78100</v>
      </c>
      <c r="AC305" s="431">
        <v>10.7</v>
      </c>
      <c r="AD305" s="275">
        <v>10200</v>
      </c>
      <c r="AE305" s="275">
        <v>79900</v>
      </c>
      <c r="AF305" s="431">
        <v>12.8</v>
      </c>
      <c r="AG305" s="275">
        <v>11200</v>
      </c>
      <c r="AH305" s="275">
        <v>78600</v>
      </c>
      <c r="AI305" s="431">
        <v>14.3</v>
      </c>
      <c r="AJ305" s="275">
        <v>11800</v>
      </c>
      <c r="AK305" s="275">
        <v>79600</v>
      </c>
      <c r="AL305" s="431">
        <v>14.8</v>
      </c>
      <c r="AM305" s="275">
        <v>8900</v>
      </c>
      <c r="AN305" s="275">
        <v>78800</v>
      </c>
      <c r="AO305" s="431">
        <v>11.3</v>
      </c>
      <c r="AP305" s="147">
        <v>9000</v>
      </c>
      <c r="AQ305" s="147">
        <v>82200</v>
      </c>
      <c r="AR305" s="250">
        <v>10.9</v>
      </c>
      <c r="AS305" s="147">
        <v>7500</v>
      </c>
      <c r="AT305" s="147">
        <v>83600</v>
      </c>
      <c r="AU305" s="250">
        <v>9</v>
      </c>
      <c r="AV305" s="727"/>
    </row>
    <row r="306" spans="2:48" s="430" customFormat="1" ht="12.75" x14ac:dyDescent="0.2">
      <c r="B306" s="203" t="s">
        <v>8</v>
      </c>
      <c r="C306" s="275">
        <v>4900</v>
      </c>
      <c r="D306" s="275">
        <v>38400</v>
      </c>
      <c r="E306" s="431">
        <v>12.8</v>
      </c>
      <c r="F306" s="275">
        <v>5900</v>
      </c>
      <c r="G306" s="275">
        <v>38000</v>
      </c>
      <c r="H306" s="431">
        <v>15.6</v>
      </c>
      <c r="I306" s="275">
        <v>6200</v>
      </c>
      <c r="J306" s="275">
        <v>39000</v>
      </c>
      <c r="K306" s="431">
        <v>16</v>
      </c>
      <c r="L306" s="275">
        <v>5000</v>
      </c>
      <c r="M306" s="275">
        <v>38900</v>
      </c>
      <c r="N306" s="431">
        <v>12.7</v>
      </c>
      <c r="O306" s="275">
        <v>4600</v>
      </c>
      <c r="P306" s="275">
        <v>40500</v>
      </c>
      <c r="Q306" s="431">
        <v>11.3</v>
      </c>
      <c r="R306" s="275">
        <v>6100</v>
      </c>
      <c r="S306" s="275">
        <v>38800</v>
      </c>
      <c r="T306" s="431">
        <v>15.7</v>
      </c>
      <c r="U306" s="275">
        <v>6600</v>
      </c>
      <c r="V306" s="275">
        <v>39300</v>
      </c>
      <c r="W306" s="431">
        <v>16.8</v>
      </c>
      <c r="X306" s="275">
        <v>6400</v>
      </c>
      <c r="Y306" s="275">
        <v>38800</v>
      </c>
      <c r="Z306" s="431">
        <v>16.5</v>
      </c>
      <c r="AA306" s="275">
        <v>4900</v>
      </c>
      <c r="AB306" s="275">
        <v>40700</v>
      </c>
      <c r="AC306" s="431">
        <v>12</v>
      </c>
      <c r="AD306" s="275">
        <v>2900</v>
      </c>
      <c r="AE306" s="275">
        <v>38800</v>
      </c>
      <c r="AF306" s="431">
        <v>7.4</v>
      </c>
      <c r="AG306" s="275">
        <v>5600</v>
      </c>
      <c r="AH306" s="275">
        <v>39300</v>
      </c>
      <c r="AI306" s="431">
        <v>14.3</v>
      </c>
      <c r="AJ306" s="275">
        <v>5400</v>
      </c>
      <c r="AK306" s="275">
        <v>39300</v>
      </c>
      <c r="AL306" s="431">
        <v>13.6</v>
      </c>
      <c r="AM306" s="275">
        <v>5400</v>
      </c>
      <c r="AN306" s="275">
        <v>39200</v>
      </c>
      <c r="AO306" s="431">
        <v>13.8</v>
      </c>
      <c r="AP306" s="147">
        <v>4300</v>
      </c>
      <c r="AQ306" s="147">
        <v>38800</v>
      </c>
      <c r="AR306" s="250">
        <v>11.1</v>
      </c>
      <c r="AS306" s="147">
        <v>5300</v>
      </c>
      <c r="AT306" s="147">
        <v>37600</v>
      </c>
      <c r="AU306" s="250">
        <v>14.1</v>
      </c>
      <c r="AV306" s="727"/>
    </row>
    <row r="307" spans="2:48" s="430" customFormat="1" ht="12.75" x14ac:dyDescent="0.2">
      <c r="B307" s="203" t="s">
        <v>9</v>
      </c>
      <c r="C307" s="275">
        <v>11600</v>
      </c>
      <c r="D307" s="275">
        <v>74500</v>
      </c>
      <c r="E307" s="431">
        <v>15.6</v>
      </c>
      <c r="F307" s="275">
        <v>11600</v>
      </c>
      <c r="G307" s="275">
        <v>76400</v>
      </c>
      <c r="H307" s="431">
        <v>15.2</v>
      </c>
      <c r="I307" s="275">
        <v>12600</v>
      </c>
      <c r="J307" s="275">
        <v>76700</v>
      </c>
      <c r="K307" s="431">
        <v>16.399999999999999</v>
      </c>
      <c r="L307" s="275">
        <v>9000</v>
      </c>
      <c r="M307" s="275">
        <v>76900</v>
      </c>
      <c r="N307" s="431">
        <v>11.8</v>
      </c>
      <c r="O307" s="275">
        <v>9200</v>
      </c>
      <c r="P307" s="275">
        <v>80700</v>
      </c>
      <c r="Q307" s="431">
        <v>11.4</v>
      </c>
      <c r="R307" s="275">
        <v>11600</v>
      </c>
      <c r="S307" s="275">
        <v>79700</v>
      </c>
      <c r="T307" s="431">
        <v>14.5</v>
      </c>
      <c r="U307" s="275">
        <v>10100</v>
      </c>
      <c r="V307" s="275">
        <v>78100</v>
      </c>
      <c r="W307" s="431">
        <v>12.9</v>
      </c>
      <c r="X307" s="275">
        <v>11700</v>
      </c>
      <c r="Y307" s="275">
        <v>76500</v>
      </c>
      <c r="Z307" s="431">
        <v>15.3</v>
      </c>
      <c r="AA307" s="275">
        <v>10400</v>
      </c>
      <c r="AB307" s="275">
        <v>78000</v>
      </c>
      <c r="AC307" s="431">
        <v>13.3</v>
      </c>
      <c r="AD307" s="275">
        <v>8100</v>
      </c>
      <c r="AE307" s="275">
        <v>77500</v>
      </c>
      <c r="AF307" s="431">
        <v>10.4</v>
      </c>
      <c r="AG307" s="275">
        <v>13000</v>
      </c>
      <c r="AH307" s="275">
        <v>78500</v>
      </c>
      <c r="AI307" s="431">
        <v>16.600000000000001</v>
      </c>
      <c r="AJ307" s="275">
        <v>12700</v>
      </c>
      <c r="AK307" s="275">
        <v>77200</v>
      </c>
      <c r="AL307" s="431">
        <v>16.399999999999999</v>
      </c>
      <c r="AM307" s="275">
        <v>12400</v>
      </c>
      <c r="AN307" s="275">
        <v>77600</v>
      </c>
      <c r="AO307" s="431">
        <v>16</v>
      </c>
      <c r="AP307" s="147">
        <v>14500</v>
      </c>
      <c r="AQ307" s="147">
        <v>78800</v>
      </c>
      <c r="AR307" s="250">
        <v>18.399999999999999</v>
      </c>
      <c r="AS307" s="147">
        <v>10800</v>
      </c>
      <c r="AT307" s="147">
        <v>79400</v>
      </c>
      <c r="AU307" s="250">
        <v>13.6</v>
      </c>
      <c r="AV307" s="727"/>
    </row>
    <row r="308" spans="2:48" s="430" customFormat="1" ht="12.75" x14ac:dyDescent="0.2">
      <c r="B308" s="203" t="s">
        <v>4</v>
      </c>
      <c r="C308" s="275">
        <v>7500</v>
      </c>
      <c r="D308" s="275">
        <v>51300</v>
      </c>
      <c r="E308" s="431">
        <v>14.7</v>
      </c>
      <c r="F308" s="275">
        <v>2900</v>
      </c>
      <c r="G308" s="275">
        <v>51400</v>
      </c>
      <c r="H308" s="431">
        <v>5.7</v>
      </c>
      <c r="I308" s="275">
        <v>5800</v>
      </c>
      <c r="J308" s="275">
        <v>52200</v>
      </c>
      <c r="K308" s="431">
        <v>11.1</v>
      </c>
      <c r="L308" s="275">
        <v>7000</v>
      </c>
      <c r="M308" s="275">
        <v>53600</v>
      </c>
      <c r="N308" s="431">
        <v>13.1</v>
      </c>
      <c r="O308" s="275">
        <v>7900</v>
      </c>
      <c r="P308" s="275">
        <v>57100</v>
      </c>
      <c r="Q308" s="431">
        <v>13.7</v>
      </c>
      <c r="R308" s="275">
        <v>11100</v>
      </c>
      <c r="S308" s="275">
        <v>56600</v>
      </c>
      <c r="T308" s="431">
        <v>19.5</v>
      </c>
      <c r="U308" s="275">
        <v>11100</v>
      </c>
      <c r="V308" s="275">
        <v>57500</v>
      </c>
      <c r="W308" s="431">
        <v>19.3</v>
      </c>
      <c r="X308" s="275">
        <v>9700</v>
      </c>
      <c r="Y308" s="275">
        <v>53200</v>
      </c>
      <c r="Z308" s="431">
        <v>18.3</v>
      </c>
      <c r="AA308" s="275">
        <v>8800</v>
      </c>
      <c r="AB308" s="275">
        <v>54600</v>
      </c>
      <c r="AC308" s="431">
        <v>16.100000000000001</v>
      </c>
      <c r="AD308" s="275">
        <v>7300</v>
      </c>
      <c r="AE308" s="275">
        <v>56100</v>
      </c>
      <c r="AF308" s="431">
        <v>13.1</v>
      </c>
      <c r="AG308" s="275">
        <v>7800</v>
      </c>
      <c r="AH308" s="275">
        <v>54500</v>
      </c>
      <c r="AI308" s="431">
        <v>14.3</v>
      </c>
      <c r="AJ308" s="275">
        <v>11300</v>
      </c>
      <c r="AK308" s="275">
        <v>54300</v>
      </c>
      <c r="AL308" s="431">
        <v>20.8</v>
      </c>
      <c r="AM308" s="275">
        <v>7100</v>
      </c>
      <c r="AN308" s="275">
        <v>52200</v>
      </c>
      <c r="AO308" s="431">
        <v>13.6</v>
      </c>
      <c r="AP308" s="147">
        <v>5900</v>
      </c>
      <c r="AQ308" s="147">
        <v>51500</v>
      </c>
      <c r="AR308" s="250">
        <v>11.4</v>
      </c>
      <c r="AS308" s="147">
        <v>6700</v>
      </c>
      <c r="AT308" s="147">
        <v>51300</v>
      </c>
      <c r="AU308" s="250">
        <v>13.1</v>
      </c>
      <c r="AV308" s="727"/>
    </row>
    <row r="309" spans="2:48" s="430" customFormat="1" ht="12.75" x14ac:dyDescent="0.2">
      <c r="B309" s="203" t="s">
        <v>10</v>
      </c>
      <c r="C309" s="275">
        <v>7500</v>
      </c>
      <c r="D309" s="275">
        <v>55600</v>
      </c>
      <c r="E309" s="431">
        <v>13.6</v>
      </c>
      <c r="F309" s="275">
        <v>7500</v>
      </c>
      <c r="G309" s="275">
        <v>57300</v>
      </c>
      <c r="H309" s="431">
        <v>13</v>
      </c>
      <c r="I309" s="275">
        <v>6500</v>
      </c>
      <c r="J309" s="275">
        <v>57100</v>
      </c>
      <c r="K309" s="431">
        <v>11.4</v>
      </c>
      <c r="L309" s="275">
        <v>5500</v>
      </c>
      <c r="M309" s="275">
        <v>57700</v>
      </c>
      <c r="N309" s="431">
        <v>9.5</v>
      </c>
      <c r="O309" s="275">
        <v>7400</v>
      </c>
      <c r="P309" s="275">
        <v>60600</v>
      </c>
      <c r="Q309" s="431">
        <v>12.1</v>
      </c>
      <c r="R309" s="275">
        <v>8000</v>
      </c>
      <c r="S309" s="275">
        <v>61600</v>
      </c>
      <c r="T309" s="431">
        <v>13</v>
      </c>
      <c r="U309" s="275">
        <v>6700</v>
      </c>
      <c r="V309" s="275">
        <v>61300</v>
      </c>
      <c r="W309" s="431">
        <v>10.9</v>
      </c>
      <c r="X309" s="275">
        <v>7700</v>
      </c>
      <c r="Y309" s="275">
        <v>61600</v>
      </c>
      <c r="Z309" s="431">
        <v>12.6</v>
      </c>
      <c r="AA309" s="275">
        <v>7600</v>
      </c>
      <c r="AB309" s="275">
        <v>61800</v>
      </c>
      <c r="AC309" s="431">
        <v>12.4</v>
      </c>
      <c r="AD309" s="275">
        <v>4300</v>
      </c>
      <c r="AE309" s="275">
        <v>60900</v>
      </c>
      <c r="AF309" s="431">
        <v>7</v>
      </c>
      <c r="AG309" s="275">
        <v>8100</v>
      </c>
      <c r="AH309" s="275">
        <v>60400</v>
      </c>
      <c r="AI309" s="431">
        <v>13.4</v>
      </c>
      <c r="AJ309" s="275">
        <v>8100</v>
      </c>
      <c r="AK309" s="275">
        <v>61400</v>
      </c>
      <c r="AL309" s="431">
        <v>13.2</v>
      </c>
      <c r="AM309" s="275">
        <v>7300</v>
      </c>
      <c r="AN309" s="275">
        <v>61100</v>
      </c>
      <c r="AO309" s="431">
        <v>11.9</v>
      </c>
      <c r="AP309" s="147">
        <v>4800</v>
      </c>
      <c r="AQ309" s="147">
        <v>63000</v>
      </c>
      <c r="AR309" s="250">
        <v>7.6</v>
      </c>
      <c r="AS309" s="147">
        <v>3900</v>
      </c>
      <c r="AT309" s="147">
        <v>64400</v>
      </c>
      <c r="AU309" s="250">
        <v>6.1</v>
      </c>
      <c r="AV309" s="727"/>
    </row>
    <row r="310" spans="2:48" s="430" customFormat="1" ht="12.75" x14ac:dyDescent="0.2">
      <c r="B310" s="203" t="s">
        <v>28</v>
      </c>
      <c r="C310" s="275">
        <v>30700</v>
      </c>
      <c r="D310" s="275">
        <v>174500</v>
      </c>
      <c r="E310" s="431">
        <v>17.600000000000001</v>
      </c>
      <c r="F310" s="275">
        <v>28800</v>
      </c>
      <c r="G310" s="275">
        <v>176500</v>
      </c>
      <c r="H310" s="431">
        <v>16.3</v>
      </c>
      <c r="I310" s="275">
        <v>28200</v>
      </c>
      <c r="J310" s="275">
        <v>178500</v>
      </c>
      <c r="K310" s="431">
        <v>15.8</v>
      </c>
      <c r="L310" s="275">
        <v>30100</v>
      </c>
      <c r="M310" s="275">
        <v>180600</v>
      </c>
      <c r="N310" s="431">
        <v>16.600000000000001</v>
      </c>
      <c r="O310" s="275">
        <v>34200</v>
      </c>
      <c r="P310" s="275">
        <v>187400</v>
      </c>
      <c r="Q310" s="431">
        <v>18.3</v>
      </c>
      <c r="R310" s="275">
        <v>34300</v>
      </c>
      <c r="S310" s="275">
        <v>190100</v>
      </c>
      <c r="T310" s="431">
        <v>18.100000000000001</v>
      </c>
      <c r="U310" s="275">
        <v>31100</v>
      </c>
      <c r="V310" s="275">
        <v>192400</v>
      </c>
      <c r="W310" s="431">
        <v>16.2</v>
      </c>
      <c r="X310" s="275">
        <v>28100</v>
      </c>
      <c r="Y310" s="275">
        <v>192400</v>
      </c>
      <c r="Z310" s="431">
        <v>14.6</v>
      </c>
      <c r="AA310" s="275">
        <v>29000</v>
      </c>
      <c r="AB310" s="275">
        <v>195100</v>
      </c>
      <c r="AC310" s="431">
        <v>14.9</v>
      </c>
      <c r="AD310" s="275">
        <v>28600</v>
      </c>
      <c r="AE310" s="275">
        <v>195800</v>
      </c>
      <c r="AF310" s="431">
        <v>14.6</v>
      </c>
      <c r="AG310" s="275">
        <v>26200</v>
      </c>
      <c r="AH310" s="275">
        <v>195600</v>
      </c>
      <c r="AI310" s="431">
        <v>13.4</v>
      </c>
      <c r="AJ310" s="275">
        <v>28100</v>
      </c>
      <c r="AK310" s="275">
        <v>197500</v>
      </c>
      <c r="AL310" s="431">
        <v>14.2</v>
      </c>
      <c r="AM310" s="275">
        <v>24900</v>
      </c>
      <c r="AN310" s="275">
        <v>198200</v>
      </c>
      <c r="AO310" s="431">
        <v>12.6</v>
      </c>
      <c r="AP310" s="147">
        <v>24500</v>
      </c>
      <c r="AQ310" s="147">
        <v>200200</v>
      </c>
      <c r="AR310" s="250">
        <v>12.2</v>
      </c>
      <c r="AS310" s="147">
        <v>24200</v>
      </c>
      <c r="AT310" s="147">
        <v>202100</v>
      </c>
      <c r="AU310" s="250">
        <v>12</v>
      </c>
      <c r="AV310" s="727"/>
    </row>
    <row r="311" spans="2:48" s="430" customFormat="1" ht="12.75" x14ac:dyDescent="0.2">
      <c r="B311" s="203" t="s">
        <v>14</v>
      </c>
      <c r="C311" s="275">
        <v>25600</v>
      </c>
      <c r="D311" s="275">
        <v>170300</v>
      </c>
      <c r="E311" s="431">
        <v>15</v>
      </c>
      <c r="F311" s="275">
        <v>25700</v>
      </c>
      <c r="G311" s="275">
        <v>171800</v>
      </c>
      <c r="H311" s="431">
        <v>15</v>
      </c>
      <c r="I311" s="275">
        <v>25400</v>
      </c>
      <c r="J311" s="275">
        <v>174300</v>
      </c>
      <c r="K311" s="431">
        <v>14.6</v>
      </c>
      <c r="L311" s="275">
        <v>27100</v>
      </c>
      <c r="M311" s="275">
        <v>174700</v>
      </c>
      <c r="N311" s="431">
        <v>15.5</v>
      </c>
      <c r="O311" s="275">
        <v>31600</v>
      </c>
      <c r="P311" s="275">
        <v>184000</v>
      </c>
      <c r="Q311" s="431">
        <v>17.2</v>
      </c>
      <c r="R311" s="275">
        <v>28000</v>
      </c>
      <c r="S311" s="275">
        <v>184300</v>
      </c>
      <c r="T311" s="431">
        <v>15.2</v>
      </c>
      <c r="U311" s="275">
        <v>30100</v>
      </c>
      <c r="V311" s="275">
        <v>183800</v>
      </c>
      <c r="W311" s="431">
        <v>16.3</v>
      </c>
      <c r="X311" s="275">
        <v>25700</v>
      </c>
      <c r="Y311" s="275">
        <v>183900</v>
      </c>
      <c r="Z311" s="431">
        <v>14</v>
      </c>
      <c r="AA311" s="275">
        <v>19900</v>
      </c>
      <c r="AB311" s="275">
        <v>184500</v>
      </c>
      <c r="AC311" s="431">
        <v>10.8</v>
      </c>
      <c r="AD311" s="275">
        <v>26700</v>
      </c>
      <c r="AE311" s="275">
        <v>183800</v>
      </c>
      <c r="AF311" s="431">
        <v>14.5</v>
      </c>
      <c r="AG311" s="275">
        <v>24300</v>
      </c>
      <c r="AH311" s="275">
        <v>182100</v>
      </c>
      <c r="AI311" s="431">
        <v>13.3</v>
      </c>
      <c r="AJ311" s="275">
        <v>24000</v>
      </c>
      <c r="AK311" s="275">
        <v>182000</v>
      </c>
      <c r="AL311" s="431">
        <v>13.2</v>
      </c>
      <c r="AM311" s="275">
        <v>21700</v>
      </c>
      <c r="AN311" s="275">
        <v>181600</v>
      </c>
      <c r="AO311" s="431">
        <v>12</v>
      </c>
      <c r="AP311" s="147">
        <v>23000</v>
      </c>
      <c r="AQ311" s="147">
        <v>184400</v>
      </c>
      <c r="AR311" s="250">
        <v>12.5</v>
      </c>
      <c r="AS311" s="147">
        <v>20100</v>
      </c>
      <c r="AT311" s="147">
        <v>182500</v>
      </c>
      <c r="AU311" s="250">
        <v>11</v>
      </c>
      <c r="AV311" s="727"/>
    </row>
    <row r="312" spans="2:48" s="430" customFormat="1" ht="12.75" x14ac:dyDescent="0.2">
      <c r="B312" s="203" t="s">
        <v>25</v>
      </c>
      <c r="C312" s="275">
        <v>16600</v>
      </c>
      <c r="D312" s="275">
        <v>120900</v>
      </c>
      <c r="E312" s="431">
        <v>13.7</v>
      </c>
      <c r="F312" s="275">
        <v>16400</v>
      </c>
      <c r="G312" s="275">
        <v>121800</v>
      </c>
      <c r="H312" s="431">
        <v>13.4</v>
      </c>
      <c r="I312" s="275">
        <v>16800</v>
      </c>
      <c r="J312" s="275">
        <v>122600</v>
      </c>
      <c r="K312" s="431">
        <v>13.7</v>
      </c>
      <c r="L312" s="275">
        <v>17900</v>
      </c>
      <c r="M312" s="275">
        <v>121700</v>
      </c>
      <c r="N312" s="431">
        <v>14.7</v>
      </c>
      <c r="O312" s="275">
        <v>17200</v>
      </c>
      <c r="P312" s="275">
        <v>127400</v>
      </c>
      <c r="Q312" s="431">
        <v>13.5</v>
      </c>
      <c r="R312" s="275">
        <v>20100</v>
      </c>
      <c r="S312" s="275">
        <v>127200</v>
      </c>
      <c r="T312" s="431">
        <v>15.8</v>
      </c>
      <c r="U312" s="275">
        <v>18200</v>
      </c>
      <c r="V312" s="275">
        <v>126100</v>
      </c>
      <c r="W312" s="431">
        <v>14.4</v>
      </c>
      <c r="X312" s="275">
        <v>18100</v>
      </c>
      <c r="Y312" s="275">
        <v>126100</v>
      </c>
      <c r="Z312" s="431">
        <v>14.3</v>
      </c>
      <c r="AA312" s="275">
        <v>16200</v>
      </c>
      <c r="AB312" s="275">
        <v>126600</v>
      </c>
      <c r="AC312" s="431">
        <v>12.8</v>
      </c>
      <c r="AD312" s="275">
        <v>15900</v>
      </c>
      <c r="AE312" s="275">
        <v>127100</v>
      </c>
      <c r="AF312" s="431">
        <v>12.5</v>
      </c>
      <c r="AG312" s="275">
        <v>16300</v>
      </c>
      <c r="AH312" s="275">
        <v>125900</v>
      </c>
      <c r="AI312" s="431">
        <v>12.9</v>
      </c>
      <c r="AJ312" s="275">
        <v>14900</v>
      </c>
      <c r="AK312" s="275">
        <v>126000</v>
      </c>
      <c r="AL312" s="431">
        <v>11.8</v>
      </c>
      <c r="AM312" s="275">
        <v>14800</v>
      </c>
      <c r="AN312" s="275">
        <v>128000</v>
      </c>
      <c r="AO312" s="431">
        <v>11.6</v>
      </c>
      <c r="AP312" s="147">
        <v>12700</v>
      </c>
      <c r="AQ312" s="147">
        <v>128200</v>
      </c>
      <c r="AR312" s="250">
        <v>9.9</v>
      </c>
      <c r="AS312" s="147">
        <v>11300</v>
      </c>
      <c r="AT312" s="147">
        <v>126200</v>
      </c>
      <c r="AU312" s="250">
        <v>8.9</v>
      </c>
      <c r="AV312" s="727"/>
    </row>
    <row r="313" spans="2:48" s="430" customFormat="1" ht="12.75" x14ac:dyDescent="0.2">
      <c r="B313" s="203" t="s">
        <v>20</v>
      </c>
      <c r="C313" s="275">
        <v>10300</v>
      </c>
      <c r="D313" s="275">
        <v>64200</v>
      </c>
      <c r="E313" s="431">
        <v>16</v>
      </c>
      <c r="F313" s="275">
        <v>9100</v>
      </c>
      <c r="G313" s="275">
        <v>64900</v>
      </c>
      <c r="H313" s="431">
        <v>14</v>
      </c>
      <c r="I313" s="275">
        <v>11000</v>
      </c>
      <c r="J313" s="275">
        <v>65500</v>
      </c>
      <c r="K313" s="431">
        <v>16.8</v>
      </c>
      <c r="L313" s="275">
        <v>7700</v>
      </c>
      <c r="M313" s="275">
        <v>65600</v>
      </c>
      <c r="N313" s="431">
        <v>11.7</v>
      </c>
      <c r="O313" s="275">
        <v>11600</v>
      </c>
      <c r="P313" s="275">
        <v>68000</v>
      </c>
      <c r="Q313" s="431">
        <v>17.100000000000001</v>
      </c>
      <c r="R313" s="275">
        <v>10500</v>
      </c>
      <c r="S313" s="275">
        <v>67600</v>
      </c>
      <c r="T313" s="431">
        <v>15.5</v>
      </c>
      <c r="U313" s="275">
        <v>10600</v>
      </c>
      <c r="V313" s="275">
        <v>67200</v>
      </c>
      <c r="W313" s="431">
        <v>15.8</v>
      </c>
      <c r="X313" s="275">
        <v>8700</v>
      </c>
      <c r="Y313" s="275">
        <v>65100</v>
      </c>
      <c r="Z313" s="431">
        <v>13.3</v>
      </c>
      <c r="AA313" s="275">
        <v>8800</v>
      </c>
      <c r="AB313" s="275">
        <v>66900</v>
      </c>
      <c r="AC313" s="431">
        <v>13.2</v>
      </c>
      <c r="AD313" s="275">
        <v>8900</v>
      </c>
      <c r="AE313" s="275">
        <v>67500</v>
      </c>
      <c r="AF313" s="431">
        <v>13.2</v>
      </c>
      <c r="AG313" s="275">
        <v>4900</v>
      </c>
      <c r="AH313" s="275">
        <v>69100</v>
      </c>
      <c r="AI313" s="431">
        <v>7.1</v>
      </c>
      <c r="AJ313" s="275">
        <v>6200</v>
      </c>
      <c r="AK313" s="275">
        <v>66000</v>
      </c>
      <c r="AL313" s="431">
        <v>9.4</v>
      </c>
      <c r="AM313" s="275">
        <v>8400</v>
      </c>
      <c r="AN313" s="275">
        <v>67300</v>
      </c>
      <c r="AO313" s="431">
        <v>12.5</v>
      </c>
      <c r="AP313" s="147">
        <v>8700</v>
      </c>
      <c r="AQ313" s="147">
        <v>66200</v>
      </c>
      <c r="AR313" s="250">
        <v>13.2</v>
      </c>
      <c r="AS313" s="147">
        <v>6300</v>
      </c>
      <c r="AT313" s="147">
        <v>63800</v>
      </c>
      <c r="AU313" s="250">
        <v>9.9</v>
      </c>
      <c r="AV313" s="727"/>
    </row>
    <row r="314" spans="2:48" s="430" customFormat="1" ht="12.75" x14ac:dyDescent="0.2">
      <c r="B314" s="203" t="s">
        <v>21</v>
      </c>
      <c r="C314" s="275">
        <v>10300</v>
      </c>
      <c r="D314" s="275">
        <v>75800</v>
      </c>
      <c r="E314" s="431">
        <v>13.7</v>
      </c>
      <c r="F314" s="275">
        <v>13000</v>
      </c>
      <c r="G314" s="275">
        <v>77300</v>
      </c>
      <c r="H314" s="431">
        <v>16.8</v>
      </c>
      <c r="I314" s="275">
        <v>11400</v>
      </c>
      <c r="J314" s="275">
        <v>77700</v>
      </c>
      <c r="K314" s="431">
        <v>14.7</v>
      </c>
      <c r="L314" s="275">
        <v>13200</v>
      </c>
      <c r="M314" s="275">
        <v>76700</v>
      </c>
      <c r="N314" s="431">
        <v>17.2</v>
      </c>
      <c r="O314" s="275">
        <v>10700</v>
      </c>
      <c r="P314" s="275">
        <v>80400</v>
      </c>
      <c r="Q314" s="431">
        <v>13.4</v>
      </c>
      <c r="R314" s="275">
        <v>7100</v>
      </c>
      <c r="S314" s="275">
        <v>81300</v>
      </c>
      <c r="T314" s="431">
        <v>8.6999999999999993</v>
      </c>
      <c r="U314" s="275">
        <v>8200</v>
      </c>
      <c r="V314" s="275">
        <v>82700</v>
      </c>
      <c r="W314" s="431">
        <v>9.9</v>
      </c>
      <c r="X314" s="275">
        <v>9400</v>
      </c>
      <c r="Y314" s="275">
        <v>80400</v>
      </c>
      <c r="Z314" s="431">
        <v>11.6</v>
      </c>
      <c r="AA314" s="275">
        <v>10300</v>
      </c>
      <c r="AB314" s="275">
        <v>80900</v>
      </c>
      <c r="AC314" s="431">
        <v>12.7</v>
      </c>
      <c r="AD314" s="275">
        <v>10900</v>
      </c>
      <c r="AE314" s="275">
        <v>81200</v>
      </c>
      <c r="AF314" s="431">
        <v>13.4</v>
      </c>
      <c r="AG314" s="275">
        <v>7900</v>
      </c>
      <c r="AH314" s="275">
        <v>81500</v>
      </c>
      <c r="AI314" s="431">
        <v>9.6999999999999993</v>
      </c>
      <c r="AJ314" s="275">
        <v>10500</v>
      </c>
      <c r="AK314" s="275">
        <v>81600</v>
      </c>
      <c r="AL314" s="431">
        <v>12.9</v>
      </c>
      <c r="AM314" s="275">
        <v>6500</v>
      </c>
      <c r="AN314" s="275">
        <v>80300</v>
      </c>
      <c r="AO314" s="431">
        <v>8.1</v>
      </c>
      <c r="AP314" s="147">
        <v>7900</v>
      </c>
      <c r="AQ314" s="147">
        <v>77500</v>
      </c>
      <c r="AR314" s="250">
        <v>10.199999999999999</v>
      </c>
      <c r="AS314" s="147">
        <v>4400</v>
      </c>
      <c r="AT314" s="147">
        <v>79400</v>
      </c>
      <c r="AU314" s="250">
        <v>5.5</v>
      </c>
      <c r="AV314" s="727"/>
    </row>
    <row r="315" spans="2:48" s="430" customFormat="1" ht="12.75" x14ac:dyDescent="0.2">
      <c r="B315" s="203" t="s">
        <v>22</v>
      </c>
      <c r="C315" s="275">
        <v>8200</v>
      </c>
      <c r="D315" s="275">
        <v>57900</v>
      </c>
      <c r="E315" s="431">
        <v>14.2</v>
      </c>
      <c r="F315" s="275">
        <v>9300</v>
      </c>
      <c r="G315" s="275">
        <v>58700</v>
      </c>
      <c r="H315" s="431">
        <v>15.8</v>
      </c>
      <c r="I315" s="275">
        <v>6000</v>
      </c>
      <c r="J315" s="275">
        <v>58100</v>
      </c>
      <c r="K315" s="431">
        <v>10.3</v>
      </c>
      <c r="L315" s="275">
        <v>7100</v>
      </c>
      <c r="M315" s="275">
        <v>58800</v>
      </c>
      <c r="N315" s="431">
        <v>12.1</v>
      </c>
      <c r="O315" s="275">
        <v>10900</v>
      </c>
      <c r="P315" s="275">
        <v>62700</v>
      </c>
      <c r="Q315" s="431">
        <v>17.5</v>
      </c>
      <c r="R315" s="275">
        <v>10800</v>
      </c>
      <c r="S315" s="275">
        <v>60000</v>
      </c>
      <c r="T315" s="431">
        <v>18</v>
      </c>
      <c r="U315" s="275">
        <v>9100</v>
      </c>
      <c r="V315" s="275">
        <v>59900</v>
      </c>
      <c r="W315" s="431">
        <v>15.2</v>
      </c>
      <c r="X315" s="275">
        <v>9200</v>
      </c>
      <c r="Y315" s="275">
        <v>61400</v>
      </c>
      <c r="Z315" s="431">
        <v>15</v>
      </c>
      <c r="AA315" s="275">
        <v>9900</v>
      </c>
      <c r="AB315" s="275">
        <v>60900</v>
      </c>
      <c r="AC315" s="431">
        <v>16.3</v>
      </c>
      <c r="AD315" s="275">
        <v>6200</v>
      </c>
      <c r="AE315" s="275">
        <v>60600</v>
      </c>
      <c r="AF315" s="431">
        <v>10.199999999999999</v>
      </c>
      <c r="AG315" s="275">
        <v>3700</v>
      </c>
      <c r="AH315" s="275">
        <v>57800</v>
      </c>
      <c r="AI315" s="431">
        <v>6.4</v>
      </c>
      <c r="AJ315" s="275">
        <v>9600</v>
      </c>
      <c r="AK315" s="275">
        <v>56300</v>
      </c>
      <c r="AL315" s="431">
        <v>17</v>
      </c>
      <c r="AM315" s="275">
        <v>6900</v>
      </c>
      <c r="AN315" s="275">
        <v>58500</v>
      </c>
      <c r="AO315" s="431">
        <v>11.8</v>
      </c>
      <c r="AP315" s="147">
        <v>6900</v>
      </c>
      <c r="AQ315" s="147">
        <v>60400</v>
      </c>
      <c r="AR315" s="250">
        <v>11.4</v>
      </c>
      <c r="AS315" s="147">
        <v>7000</v>
      </c>
      <c r="AT315" s="147">
        <v>58500</v>
      </c>
      <c r="AU315" s="250">
        <v>11.9</v>
      </c>
      <c r="AV315" s="727"/>
    </row>
    <row r="316" spans="2:48" s="430" customFormat="1" ht="12.75" x14ac:dyDescent="0.2">
      <c r="B316" s="203" t="s">
        <v>15</v>
      </c>
      <c r="C316" s="275">
        <v>25400</v>
      </c>
      <c r="D316" s="275">
        <v>150200</v>
      </c>
      <c r="E316" s="431">
        <v>16.899999999999999</v>
      </c>
      <c r="F316" s="275">
        <v>24800</v>
      </c>
      <c r="G316" s="275">
        <v>150400</v>
      </c>
      <c r="H316" s="431">
        <v>16.5</v>
      </c>
      <c r="I316" s="275">
        <v>28500</v>
      </c>
      <c r="J316" s="275">
        <v>151800</v>
      </c>
      <c r="K316" s="431">
        <v>18.8</v>
      </c>
      <c r="L316" s="275">
        <v>24900</v>
      </c>
      <c r="M316" s="275">
        <v>153600</v>
      </c>
      <c r="N316" s="431">
        <v>16.2</v>
      </c>
      <c r="O316" s="275">
        <v>25800</v>
      </c>
      <c r="P316" s="275">
        <v>160100</v>
      </c>
      <c r="Q316" s="431">
        <v>16.100000000000001</v>
      </c>
      <c r="R316" s="275">
        <v>27300</v>
      </c>
      <c r="S316" s="275">
        <v>160400</v>
      </c>
      <c r="T316" s="431">
        <v>17</v>
      </c>
      <c r="U316" s="275">
        <v>27000</v>
      </c>
      <c r="V316" s="275">
        <v>159200</v>
      </c>
      <c r="W316" s="431">
        <v>17</v>
      </c>
      <c r="X316" s="275">
        <v>22600</v>
      </c>
      <c r="Y316" s="275">
        <v>158500</v>
      </c>
      <c r="Z316" s="431">
        <v>14.3</v>
      </c>
      <c r="AA316" s="275">
        <v>20900</v>
      </c>
      <c r="AB316" s="275">
        <v>159200</v>
      </c>
      <c r="AC316" s="431">
        <v>13.1</v>
      </c>
      <c r="AD316" s="275">
        <v>19000</v>
      </c>
      <c r="AE316" s="275">
        <v>157800</v>
      </c>
      <c r="AF316" s="431">
        <v>12</v>
      </c>
      <c r="AG316" s="275">
        <v>18500</v>
      </c>
      <c r="AH316" s="275">
        <v>156900</v>
      </c>
      <c r="AI316" s="431">
        <v>11.8</v>
      </c>
      <c r="AJ316" s="275">
        <v>19700</v>
      </c>
      <c r="AK316" s="275">
        <v>157400</v>
      </c>
      <c r="AL316" s="431">
        <v>12.5</v>
      </c>
      <c r="AM316" s="275">
        <v>19200</v>
      </c>
      <c r="AN316" s="275">
        <v>158100</v>
      </c>
      <c r="AO316" s="431">
        <v>12.2</v>
      </c>
      <c r="AP316" s="147">
        <v>20500</v>
      </c>
      <c r="AQ316" s="147">
        <v>158000</v>
      </c>
      <c r="AR316" s="250">
        <v>13</v>
      </c>
      <c r="AS316" s="147">
        <v>21100</v>
      </c>
      <c r="AT316" s="147">
        <v>158200</v>
      </c>
      <c r="AU316" s="250">
        <v>13.3</v>
      </c>
      <c r="AV316" s="727"/>
    </row>
    <row r="317" spans="2:48" s="430" customFormat="1" ht="12.75" x14ac:dyDescent="0.2">
      <c r="B317" s="203" t="s">
        <v>11</v>
      </c>
      <c r="C317" s="275">
        <v>11000</v>
      </c>
      <c r="D317" s="275">
        <v>67900</v>
      </c>
      <c r="E317" s="431">
        <v>16.100000000000001</v>
      </c>
      <c r="F317" s="275">
        <v>6900</v>
      </c>
      <c r="G317" s="275">
        <v>67900</v>
      </c>
      <c r="H317" s="431">
        <v>10.199999999999999</v>
      </c>
      <c r="I317" s="275">
        <v>6700</v>
      </c>
      <c r="J317" s="275">
        <v>70300</v>
      </c>
      <c r="K317" s="431">
        <v>9.5</v>
      </c>
      <c r="L317" s="275">
        <v>9700</v>
      </c>
      <c r="M317" s="275">
        <v>70900</v>
      </c>
      <c r="N317" s="431">
        <v>13.7</v>
      </c>
      <c r="O317" s="275">
        <v>9700</v>
      </c>
      <c r="P317" s="275">
        <v>75700</v>
      </c>
      <c r="Q317" s="431">
        <v>12.8</v>
      </c>
      <c r="R317" s="275">
        <v>6200</v>
      </c>
      <c r="S317" s="275">
        <v>73000</v>
      </c>
      <c r="T317" s="431">
        <v>8.5</v>
      </c>
      <c r="U317" s="275">
        <v>10100</v>
      </c>
      <c r="V317" s="275">
        <v>70900</v>
      </c>
      <c r="W317" s="431">
        <v>14.3</v>
      </c>
      <c r="X317" s="275">
        <v>11100</v>
      </c>
      <c r="Y317" s="275">
        <v>71300</v>
      </c>
      <c r="Z317" s="431">
        <v>15.6</v>
      </c>
      <c r="AA317" s="275">
        <v>7600</v>
      </c>
      <c r="AB317" s="275">
        <v>72200</v>
      </c>
      <c r="AC317" s="431">
        <v>10.6</v>
      </c>
      <c r="AD317" s="275">
        <v>6400</v>
      </c>
      <c r="AE317" s="275">
        <v>70500</v>
      </c>
      <c r="AF317" s="431">
        <v>9.1</v>
      </c>
      <c r="AG317" s="275">
        <v>4800</v>
      </c>
      <c r="AH317" s="275">
        <v>69800</v>
      </c>
      <c r="AI317" s="431">
        <v>6.9</v>
      </c>
      <c r="AJ317" s="275">
        <v>8400</v>
      </c>
      <c r="AK317" s="275">
        <v>71000</v>
      </c>
      <c r="AL317" s="431">
        <v>11.8</v>
      </c>
      <c r="AM317" s="275">
        <v>4900</v>
      </c>
      <c r="AN317" s="275">
        <v>69300</v>
      </c>
      <c r="AO317" s="431">
        <v>7</v>
      </c>
      <c r="AP317" s="147">
        <v>4100</v>
      </c>
      <c r="AQ317" s="147">
        <v>72800</v>
      </c>
      <c r="AR317" s="250">
        <v>5.6</v>
      </c>
      <c r="AS317" s="147">
        <v>4300</v>
      </c>
      <c r="AT317" s="147">
        <v>70400</v>
      </c>
      <c r="AU317" s="250">
        <v>6.1</v>
      </c>
      <c r="AV317" s="727"/>
    </row>
    <row r="318" spans="2:48" s="430" customFormat="1" ht="12.75" x14ac:dyDescent="0.2">
      <c r="B318" s="203" t="s">
        <v>23</v>
      </c>
      <c r="C318" s="275">
        <v>10200</v>
      </c>
      <c r="D318" s="275">
        <v>48200</v>
      </c>
      <c r="E318" s="431">
        <v>21.1</v>
      </c>
      <c r="F318" s="275">
        <v>12000</v>
      </c>
      <c r="G318" s="275">
        <v>48900</v>
      </c>
      <c r="H318" s="431">
        <v>24.6</v>
      </c>
      <c r="I318" s="275">
        <v>10400</v>
      </c>
      <c r="J318" s="275">
        <v>48300</v>
      </c>
      <c r="K318" s="431">
        <v>21.6</v>
      </c>
      <c r="L318" s="275">
        <v>8900</v>
      </c>
      <c r="M318" s="275">
        <v>48400</v>
      </c>
      <c r="N318" s="431">
        <v>18.399999999999999</v>
      </c>
      <c r="O318" s="275">
        <v>8700</v>
      </c>
      <c r="P318" s="275">
        <v>49800</v>
      </c>
      <c r="Q318" s="431">
        <v>17.600000000000001</v>
      </c>
      <c r="R318" s="275">
        <v>9700</v>
      </c>
      <c r="S318" s="275">
        <v>49400</v>
      </c>
      <c r="T318" s="431">
        <v>19.7</v>
      </c>
      <c r="U318" s="275">
        <v>7200</v>
      </c>
      <c r="V318" s="275">
        <v>49200</v>
      </c>
      <c r="W318" s="431">
        <v>14.6</v>
      </c>
      <c r="X318" s="275">
        <v>12800</v>
      </c>
      <c r="Y318" s="275">
        <v>49800</v>
      </c>
      <c r="Z318" s="431">
        <v>25.7</v>
      </c>
      <c r="AA318" s="275">
        <v>7800</v>
      </c>
      <c r="AB318" s="275">
        <v>49800</v>
      </c>
      <c r="AC318" s="431">
        <v>15.7</v>
      </c>
      <c r="AD318" s="275">
        <v>6200</v>
      </c>
      <c r="AE318" s="275">
        <v>48300</v>
      </c>
      <c r="AF318" s="431">
        <v>12.9</v>
      </c>
      <c r="AG318" s="275">
        <v>4800</v>
      </c>
      <c r="AH318" s="275">
        <v>49000</v>
      </c>
      <c r="AI318" s="431">
        <v>9.8000000000000007</v>
      </c>
      <c r="AJ318" s="275">
        <v>3800</v>
      </c>
      <c r="AK318" s="275">
        <v>49000</v>
      </c>
      <c r="AL318" s="431">
        <v>7.8</v>
      </c>
      <c r="AM318" s="275">
        <v>6700</v>
      </c>
      <c r="AN318" s="275">
        <v>47400</v>
      </c>
      <c r="AO318" s="431">
        <v>14</v>
      </c>
      <c r="AP318" s="147">
        <v>8200</v>
      </c>
      <c r="AQ318" s="147">
        <v>47000</v>
      </c>
      <c r="AR318" s="250">
        <v>17.399999999999999</v>
      </c>
      <c r="AS318" s="147">
        <v>7200</v>
      </c>
      <c r="AT318" s="147">
        <v>47000</v>
      </c>
      <c r="AU318" s="250">
        <v>15.3</v>
      </c>
      <c r="AV318" s="727"/>
    </row>
    <row r="319" spans="2:48" s="430" customFormat="1" ht="12.75" x14ac:dyDescent="0.2">
      <c r="B319" s="203" t="s">
        <v>13</v>
      </c>
      <c r="C319" s="275">
        <v>17300</v>
      </c>
      <c r="D319" s="275">
        <v>101800</v>
      </c>
      <c r="E319" s="431">
        <v>17</v>
      </c>
      <c r="F319" s="275">
        <v>17300</v>
      </c>
      <c r="G319" s="275">
        <v>101400</v>
      </c>
      <c r="H319" s="431">
        <v>17</v>
      </c>
      <c r="I319" s="275">
        <v>17900</v>
      </c>
      <c r="J319" s="275">
        <v>103600</v>
      </c>
      <c r="K319" s="431">
        <v>17.3</v>
      </c>
      <c r="L319" s="275">
        <v>15700</v>
      </c>
      <c r="M319" s="275">
        <v>104000</v>
      </c>
      <c r="N319" s="431">
        <v>15.1</v>
      </c>
      <c r="O319" s="275">
        <v>18400</v>
      </c>
      <c r="P319" s="275">
        <v>107200</v>
      </c>
      <c r="Q319" s="431">
        <v>17.2</v>
      </c>
      <c r="R319" s="275">
        <v>18900</v>
      </c>
      <c r="S319" s="275">
        <v>106800</v>
      </c>
      <c r="T319" s="431">
        <v>17.7</v>
      </c>
      <c r="U319" s="275">
        <v>18000</v>
      </c>
      <c r="V319" s="275">
        <v>108200</v>
      </c>
      <c r="W319" s="431">
        <v>16.7</v>
      </c>
      <c r="X319" s="275">
        <v>16400</v>
      </c>
      <c r="Y319" s="275">
        <v>107700</v>
      </c>
      <c r="Z319" s="431">
        <v>15.2</v>
      </c>
      <c r="AA319" s="275">
        <v>17400</v>
      </c>
      <c r="AB319" s="275">
        <v>106600</v>
      </c>
      <c r="AC319" s="431">
        <v>16.399999999999999</v>
      </c>
      <c r="AD319" s="275">
        <v>16200</v>
      </c>
      <c r="AE319" s="275">
        <v>106000</v>
      </c>
      <c r="AF319" s="431">
        <v>15.3</v>
      </c>
      <c r="AG319" s="275">
        <v>16600</v>
      </c>
      <c r="AH319" s="275">
        <v>106200</v>
      </c>
      <c r="AI319" s="431">
        <v>15.6</v>
      </c>
      <c r="AJ319" s="275">
        <v>16200</v>
      </c>
      <c r="AK319" s="275">
        <v>107200</v>
      </c>
      <c r="AL319" s="431">
        <v>15.1</v>
      </c>
      <c r="AM319" s="275">
        <v>11200</v>
      </c>
      <c r="AN319" s="275">
        <v>106800</v>
      </c>
      <c r="AO319" s="431">
        <v>10.5</v>
      </c>
      <c r="AP319" s="147">
        <v>13100</v>
      </c>
      <c r="AQ319" s="147">
        <v>109800</v>
      </c>
      <c r="AR319" s="250">
        <v>11.9</v>
      </c>
      <c r="AS319" s="147">
        <v>11700</v>
      </c>
      <c r="AT319" s="147">
        <v>108900</v>
      </c>
      <c r="AU319" s="250">
        <v>10.7</v>
      </c>
      <c r="AV319" s="727"/>
    </row>
    <row r="320" spans="2:48" s="430" customFormat="1" ht="12.75" x14ac:dyDescent="0.2">
      <c r="B320" s="203" t="s">
        <v>29</v>
      </c>
      <c r="C320" s="275">
        <v>23900</v>
      </c>
      <c r="D320" s="275">
        <v>153800</v>
      </c>
      <c r="E320" s="431">
        <v>15.5</v>
      </c>
      <c r="F320" s="275">
        <v>21800</v>
      </c>
      <c r="G320" s="275">
        <v>154200</v>
      </c>
      <c r="H320" s="431">
        <v>14.2</v>
      </c>
      <c r="I320" s="275">
        <v>20800</v>
      </c>
      <c r="J320" s="275">
        <v>156500</v>
      </c>
      <c r="K320" s="431">
        <v>13.3</v>
      </c>
      <c r="L320" s="275">
        <v>25100</v>
      </c>
      <c r="M320" s="275">
        <v>157200</v>
      </c>
      <c r="N320" s="431">
        <v>16</v>
      </c>
      <c r="O320" s="275">
        <v>25800</v>
      </c>
      <c r="P320" s="275">
        <v>162700</v>
      </c>
      <c r="Q320" s="431">
        <v>15.9</v>
      </c>
      <c r="R320" s="275">
        <v>26100</v>
      </c>
      <c r="S320" s="275">
        <v>164200</v>
      </c>
      <c r="T320" s="431">
        <v>15.9</v>
      </c>
      <c r="U320" s="275">
        <v>29100</v>
      </c>
      <c r="V320" s="275">
        <v>165500</v>
      </c>
      <c r="W320" s="431">
        <v>17.600000000000001</v>
      </c>
      <c r="X320" s="275">
        <v>26600</v>
      </c>
      <c r="Y320" s="275">
        <v>164500</v>
      </c>
      <c r="Z320" s="431">
        <v>16.2</v>
      </c>
      <c r="AA320" s="275">
        <v>23800</v>
      </c>
      <c r="AB320" s="275">
        <v>164000</v>
      </c>
      <c r="AC320" s="431">
        <v>14.5</v>
      </c>
      <c r="AD320" s="275">
        <v>20300</v>
      </c>
      <c r="AE320" s="275">
        <v>167100</v>
      </c>
      <c r="AF320" s="431">
        <v>12.1</v>
      </c>
      <c r="AG320" s="275">
        <v>23700</v>
      </c>
      <c r="AH320" s="275">
        <v>166600</v>
      </c>
      <c r="AI320" s="431">
        <v>14.2</v>
      </c>
      <c r="AJ320" s="275">
        <v>23600</v>
      </c>
      <c r="AK320" s="275">
        <v>166900</v>
      </c>
      <c r="AL320" s="431">
        <v>14.1</v>
      </c>
      <c r="AM320" s="275">
        <v>18400</v>
      </c>
      <c r="AN320" s="275">
        <v>166900</v>
      </c>
      <c r="AO320" s="431">
        <v>11</v>
      </c>
      <c r="AP320" s="147">
        <v>21000</v>
      </c>
      <c r="AQ320" s="147">
        <v>168500</v>
      </c>
      <c r="AR320" s="250">
        <v>12.5</v>
      </c>
      <c r="AS320" s="147">
        <v>20400</v>
      </c>
      <c r="AT320" s="147">
        <v>170300</v>
      </c>
      <c r="AU320" s="250">
        <v>12</v>
      </c>
      <c r="AV320" s="727"/>
    </row>
    <row r="321" spans="2:48" s="430" customFormat="1" ht="12.75" x14ac:dyDescent="0.2">
      <c r="B321" s="203" t="s">
        <v>12</v>
      </c>
      <c r="C321" s="275">
        <v>4200</v>
      </c>
      <c r="D321" s="275">
        <v>86100</v>
      </c>
      <c r="E321" s="431">
        <v>4.9000000000000004</v>
      </c>
      <c r="F321" s="275">
        <v>9100</v>
      </c>
      <c r="G321" s="275">
        <v>86700</v>
      </c>
      <c r="H321" s="431">
        <v>10.5</v>
      </c>
      <c r="I321" s="275">
        <v>10700</v>
      </c>
      <c r="J321" s="275">
        <v>88100</v>
      </c>
      <c r="K321" s="431">
        <v>12.1</v>
      </c>
      <c r="L321" s="275">
        <v>7400</v>
      </c>
      <c r="M321" s="275">
        <v>89500</v>
      </c>
      <c r="N321" s="431">
        <v>8.3000000000000007</v>
      </c>
      <c r="O321" s="275">
        <v>9900</v>
      </c>
      <c r="P321" s="275">
        <v>91500</v>
      </c>
      <c r="Q321" s="431">
        <v>10.8</v>
      </c>
      <c r="R321" s="275">
        <v>10700</v>
      </c>
      <c r="S321" s="275">
        <v>92300</v>
      </c>
      <c r="T321" s="431">
        <v>11.6</v>
      </c>
      <c r="U321" s="275">
        <v>10300</v>
      </c>
      <c r="V321" s="275">
        <v>94000</v>
      </c>
      <c r="W321" s="431">
        <v>11</v>
      </c>
      <c r="X321" s="275">
        <v>10000</v>
      </c>
      <c r="Y321" s="275">
        <v>89300</v>
      </c>
      <c r="Z321" s="431">
        <v>11.2</v>
      </c>
      <c r="AA321" s="275">
        <v>6400</v>
      </c>
      <c r="AB321" s="275">
        <v>89000</v>
      </c>
      <c r="AC321" s="431">
        <v>7.2</v>
      </c>
      <c r="AD321" s="275">
        <v>10200</v>
      </c>
      <c r="AE321" s="275">
        <v>89200</v>
      </c>
      <c r="AF321" s="431">
        <v>11.5</v>
      </c>
      <c r="AG321" s="275">
        <v>12100</v>
      </c>
      <c r="AH321" s="275">
        <v>88700</v>
      </c>
      <c r="AI321" s="431">
        <v>13.6</v>
      </c>
      <c r="AJ321" s="275">
        <v>11100</v>
      </c>
      <c r="AK321" s="275">
        <v>89300</v>
      </c>
      <c r="AL321" s="431">
        <v>12.4</v>
      </c>
      <c r="AM321" s="275">
        <v>10300</v>
      </c>
      <c r="AN321" s="275">
        <v>89600</v>
      </c>
      <c r="AO321" s="431">
        <v>11.5</v>
      </c>
      <c r="AP321" s="147">
        <v>7200</v>
      </c>
      <c r="AQ321" s="147">
        <v>88600</v>
      </c>
      <c r="AR321" s="250">
        <v>8.1</v>
      </c>
      <c r="AS321" s="147">
        <v>5300</v>
      </c>
      <c r="AT321" s="147">
        <v>88200</v>
      </c>
      <c r="AU321" s="250">
        <v>6.1</v>
      </c>
      <c r="AV321" s="727"/>
    </row>
    <row r="322" spans="2:48" s="430" customFormat="1" ht="12.75" x14ac:dyDescent="0.2">
      <c r="B322" s="203" t="s">
        <v>30</v>
      </c>
      <c r="C322" s="275">
        <v>20600</v>
      </c>
      <c r="D322" s="275">
        <v>146100</v>
      </c>
      <c r="E322" s="431">
        <v>14.1</v>
      </c>
      <c r="F322" s="275">
        <v>20300</v>
      </c>
      <c r="G322" s="275">
        <v>148200</v>
      </c>
      <c r="H322" s="431">
        <v>13.7</v>
      </c>
      <c r="I322" s="275">
        <v>22100</v>
      </c>
      <c r="J322" s="275">
        <v>149800</v>
      </c>
      <c r="K322" s="431">
        <v>14.7</v>
      </c>
      <c r="L322" s="275">
        <v>19000</v>
      </c>
      <c r="M322" s="275">
        <v>150100</v>
      </c>
      <c r="N322" s="431">
        <v>12.7</v>
      </c>
      <c r="O322" s="275">
        <v>21400</v>
      </c>
      <c r="P322" s="275">
        <v>157400</v>
      </c>
      <c r="Q322" s="431">
        <v>13.6</v>
      </c>
      <c r="R322" s="275">
        <v>22000</v>
      </c>
      <c r="S322" s="275">
        <v>156800</v>
      </c>
      <c r="T322" s="431">
        <v>14</v>
      </c>
      <c r="U322" s="275">
        <v>22100</v>
      </c>
      <c r="V322" s="275">
        <v>156000</v>
      </c>
      <c r="W322" s="431">
        <v>14.2</v>
      </c>
      <c r="X322" s="275">
        <v>22900</v>
      </c>
      <c r="Y322" s="275">
        <v>157500</v>
      </c>
      <c r="Z322" s="431">
        <v>14.6</v>
      </c>
      <c r="AA322" s="275">
        <v>21500</v>
      </c>
      <c r="AB322" s="275">
        <v>158600</v>
      </c>
      <c r="AC322" s="431">
        <v>13.6</v>
      </c>
      <c r="AD322" s="275">
        <v>22000</v>
      </c>
      <c r="AE322" s="275">
        <v>158700</v>
      </c>
      <c r="AF322" s="431">
        <v>13.8</v>
      </c>
      <c r="AG322" s="275">
        <v>22600</v>
      </c>
      <c r="AH322" s="275">
        <v>157700</v>
      </c>
      <c r="AI322" s="431">
        <v>14.3</v>
      </c>
      <c r="AJ322" s="275">
        <v>21000</v>
      </c>
      <c r="AK322" s="275">
        <v>158200</v>
      </c>
      <c r="AL322" s="431">
        <v>13.2</v>
      </c>
      <c r="AM322" s="275">
        <v>24600</v>
      </c>
      <c r="AN322" s="275">
        <v>160100</v>
      </c>
      <c r="AO322" s="431">
        <v>15.4</v>
      </c>
      <c r="AP322" s="147">
        <v>22200</v>
      </c>
      <c r="AQ322" s="147">
        <v>160800</v>
      </c>
      <c r="AR322" s="250">
        <v>13.8</v>
      </c>
      <c r="AS322" s="147">
        <v>24100</v>
      </c>
      <c r="AT322" s="147">
        <v>161900</v>
      </c>
      <c r="AU322" s="250">
        <v>14.9</v>
      </c>
      <c r="AV322" s="727"/>
    </row>
    <row r="323" spans="2:48" s="430" customFormat="1" ht="12.75" x14ac:dyDescent="0.2">
      <c r="B323" s="203" t="s">
        <v>5</v>
      </c>
      <c r="C323" s="275">
        <v>7500</v>
      </c>
      <c r="D323" s="275">
        <v>59100</v>
      </c>
      <c r="E323" s="431">
        <v>12.7</v>
      </c>
      <c r="F323" s="275">
        <v>10000</v>
      </c>
      <c r="G323" s="275">
        <v>60500</v>
      </c>
      <c r="H323" s="431">
        <v>16.5</v>
      </c>
      <c r="I323" s="275">
        <v>8200</v>
      </c>
      <c r="J323" s="275">
        <v>59800</v>
      </c>
      <c r="K323" s="431">
        <v>13.7</v>
      </c>
      <c r="L323" s="275">
        <v>6100</v>
      </c>
      <c r="M323" s="275">
        <v>61300</v>
      </c>
      <c r="N323" s="431">
        <v>10</v>
      </c>
      <c r="O323" s="275">
        <v>7000</v>
      </c>
      <c r="P323" s="275">
        <v>61400</v>
      </c>
      <c r="Q323" s="431">
        <v>11.5</v>
      </c>
      <c r="R323" s="275">
        <v>10000</v>
      </c>
      <c r="S323" s="275">
        <v>63500</v>
      </c>
      <c r="T323" s="431">
        <v>15.7</v>
      </c>
      <c r="U323" s="275">
        <v>11200</v>
      </c>
      <c r="V323" s="275">
        <v>65300</v>
      </c>
      <c r="W323" s="431">
        <v>17.100000000000001</v>
      </c>
      <c r="X323" s="275">
        <v>4100</v>
      </c>
      <c r="Y323" s="275">
        <v>65200</v>
      </c>
      <c r="Z323" s="431">
        <v>6.3</v>
      </c>
      <c r="AA323" s="275">
        <v>8200</v>
      </c>
      <c r="AB323" s="275">
        <v>65500</v>
      </c>
      <c r="AC323" s="431">
        <v>12.5</v>
      </c>
      <c r="AD323" s="275">
        <v>5300</v>
      </c>
      <c r="AE323" s="275">
        <v>66500</v>
      </c>
      <c r="AF323" s="431">
        <v>7.9</v>
      </c>
      <c r="AG323" s="275">
        <v>5500</v>
      </c>
      <c r="AH323" s="275">
        <v>65600</v>
      </c>
      <c r="AI323" s="431">
        <v>8.3000000000000007</v>
      </c>
      <c r="AJ323" s="275">
        <v>6700</v>
      </c>
      <c r="AK323" s="275">
        <v>64900</v>
      </c>
      <c r="AL323" s="431">
        <v>10.3</v>
      </c>
      <c r="AM323" s="275">
        <v>5500</v>
      </c>
      <c r="AN323" s="275">
        <v>65800</v>
      </c>
      <c r="AO323" s="431">
        <v>8.4</v>
      </c>
      <c r="AP323" s="147">
        <v>4900</v>
      </c>
      <c r="AQ323" s="147">
        <v>65800</v>
      </c>
      <c r="AR323" s="250">
        <v>7.5</v>
      </c>
      <c r="AS323" s="147">
        <v>7300</v>
      </c>
      <c r="AT323" s="147">
        <v>65900</v>
      </c>
      <c r="AU323" s="250">
        <v>11.1</v>
      </c>
      <c r="AV323" s="727"/>
    </row>
    <row r="324" spans="2:48" s="430" customFormat="1" ht="12.75" x14ac:dyDescent="0.2">
      <c r="B324" s="203" t="s">
        <v>6</v>
      </c>
      <c r="C324" s="275">
        <v>11200</v>
      </c>
      <c r="D324" s="275">
        <v>68700</v>
      </c>
      <c r="E324" s="431">
        <v>16.3</v>
      </c>
      <c r="F324" s="275">
        <v>8800</v>
      </c>
      <c r="G324" s="275">
        <v>69000</v>
      </c>
      <c r="H324" s="431">
        <v>12.8</v>
      </c>
      <c r="I324" s="275">
        <v>11000</v>
      </c>
      <c r="J324" s="275">
        <v>69200</v>
      </c>
      <c r="K324" s="431">
        <v>16</v>
      </c>
      <c r="L324" s="275">
        <v>9800</v>
      </c>
      <c r="M324" s="275">
        <v>69800</v>
      </c>
      <c r="N324" s="431">
        <v>14.1</v>
      </c>
      <c r="O324" s="275">
        <v>10700</v>
      </c>
      <c r="P324" s="275">
        <v>72000</v>
      </c>
      <c r="Q324" s="431">
        <v>14.9</v>
      </c>
      <c r="R324" s="275">
        <v>9400</v>
      </c>
      <c r="S324" s="275">
        <v>74200</v>
      </c>
      <c r="T324" s="431">
        <v>12.6</v>
      </c>
      <c r="U324" s="275">
        <v>13400</v>
      </c>
      <c r="V324" s="275">
        <v>72500</v>
      </c>
      <c r="W324" s="431">
        <v>18.5</v>
      </c>
      <c r="X324" s="275">
        <v>10000</v>
      </c>
      <c r="Y324" s="275">
        <v>72300</v>
      </c>
      <c r="Z324" s="431">
        <v>13.8</v>
      </c>
      <c r="AA324" s="275">
        <v>5500</v>
      </c>
      <c r="AB324" s="275">
        <v>72400</v>
      </c>
      <c r="AC324" s="431">
        <v>7.5</v>
      </c>
      <c r="AD324" s="275">
        <v>5700</v>
      </c>
      <c r="AE324" s="275">
        <v>72700</v>
      </c>
      <c r="AF324" s="431">
        <v>7.8</v>
      </c>
      <c r="AG324" s="275">
        <v>7500</v>
      </c>
      <c r="AH324" s="275">
        <v>70800</v>
      </c>
      <c r="AI324" s="431">
        <v>10.6</v>
      </c>
      <c r="AJ324" s="275">
        <v>6400</v>
      </c>
      <c r="AK324" s="275">
        <v>74000</v>
      </c>
      <c r="AL324" s="431">
        <v>8.6</v>
      </c>
      <c r="AM324" s="275">
        <v>9300</v>
      </c>
      <c r="AN324" s="275">
        <v>73000</v>
      </c>
      <c r="AO324" s="431">
        <v>12.8</v>
      </c>
      <c r="AP324" s="147">
        <v>5100</v>
      </c>
      <c r="AQ324" s="147">
        <v>73300</v>
      </c>
      <c r="AR324" s="250">
        <v>6.9</v>
      </c>
      <c r="AS324" s="147">
        <v>4300</v>
      </c>
      <c r="AT324" s="147">
        <v>73600</v>
      </c>
      <c r="AU324" s="250">
        <v>5.8</v>
      </c>
      <c r="AV324" s="727"/>
    </row>
    <row r="325" spans="2:48" s="430" customFormat="1" ht="12.75" x14ac:dyDescent="0.2">
      <c r="B325" s="203" t="s">
        <v>7</v>
      </c>
      <c r="C325" s="275">
        <v>8200</v>
      </c>
      <c r="D325" s="275">
        <v>59800</v>
      </c>
      <c r="E325" s="431">
        <v>13.6</v>
      </c>
      <c r="F325" s="275">
        <v>9700</v>
      </c>
      <c r="G325" s="275">
        <v>60600</v>
      </c>
      <c r="H325" s="431">
        <v>16</v>
      </c>
      <c r="I325" s="275">
        <v>12500</v>
      </c>
      <c r="J325" s="275">
        <v>61200</v>
      </c>
      <c r="K325" s="431">
        <v>20.399999999999999</v>
      </c>
      <c r="L325" s="275">
        <v>13400</v>
      </c>
      <c r="M325" s="275">
        <v>59700</v>
      </c>
      <c r="N325" s="431">
        <v>22.4</v>
      </c>
      <c r="O325" s="275">
        <v>10500</v>
      </c>
      <c r="P325" s="275">
        <v>61500</v>
      </c>
      <c r="Q325" s="431">
        <v>17</v>
      </c>
      <c r="R325" s="275">
        <v>6700</v>
      </c>
      <c r="S325" s="275">
        <v>62200</v>
      </c>
      <c r="T325" s="431">
        <v>10.8</v>
      </c>
      <c r="U325" s="275">
        <v>7300</v>
      </c>
      <c r="V325" s="275">
        <v>61100</v>
      </c>
      <c r="W325" s="431">
        <v>12</v>
      </c>
      <c r="X325" s="275">
        <v>8700</v>
      </c>
      <c r="Y325" s="275">
        <v>61800</v>
      </c>
      <c r="Z325" s="431">
        <v>14.1</v>
      </c>
      <c r="AA325" s="275">
        <v>6300</v>
      </c>
      <c r="AB325" s="275">
        <v>60400</v>
      </c>
      <c r="AC325" s="431">
        <v>10.5</v>
      </c>
      <c r="AD325" s="275">
        <v>5400</v>
      </c>
      <c r="AE325" s="275">
        <v>58600</v>
      </c>
      <c r="AF325" s="431">
        <v>9.1999999999999993</v>
      </c>
      <c r="AG325" s="275">
        <v>5200</v>
      </c>
      <c r="AH325" s="275">
        <v>58500</v>
      </c>
      <c r="AI325" s="431">
        <v>8.9</v>
      </c>
      <c r="AJ325" s="275">
        <v>4200</v>
      </c>
      <c r="AK325" s="275">
        <v>59300</v>
      </c>
      <c r="AL325" s="431">
        <v>7.2</v>
      </c>
      <c r="AM325" s="275">
        <v>8500</v>
      </c>
      <c r="AN325" s="275">
        <v>58300</v>
      </c>
      <c r="AO325" s="431">
        <v>14.6</v>
      </c>
      <c r="AP325" s="147">
        <v>3100</v>
      </c>
      <c r="AQ325" s="147">
        <v>58600</v>
      </c>
      <c r="AR325" s="250">
        <v>5.4</v>
      </c>
      <c r="AS325" s="147">
        <v>7900</v>
      </c>
      <c r="AT325" s="147">
        <v>57000</v>
      </c>
      <c r="AU325" s="250">
        <v>13.8</v>
      </c>
      <c r="AV325" s="727"/>
    </row>
    <row r="326" spans="2:48" s="430" customFormat="1" ht="12.75" x14ac:dyDescent="0.2">
      <c r="B326" s="203" t="s">
        <v>35</v>
      </c>
      <c r="C326" s="275">
        <v>11800</v>
      </c>
      <c r="D326" s="275">
        <v>73800</v>
      </c>
      <c r="E326" s="431">
        <v>16</v>
      </c>
      <c r="F326" s="275">
        <v>8000</v>
      </c>
      <c r="G326" s="275">
        <v>73200</v>
      </c>
      <c r="H326" s="431">
        <v>10.9</v>
      </c>
      <c r="I326" s="275">
        <v>9700</v>
      </c>
      <c r="J326" s="275">
        <v>73800</v>
      </c>
      <c r="K326" s="431">
        <v>13.1</v>
      </c>
      <c r="L326" s="275">
        <v>10000</v>
      </c>
      <c r="M326" s="275">
        <v>73700</v>
      </c>
      <c r="N326" s="431">
        <v>13.6</v>
      </c>
      <c r="O326" s="275">
        <v>13400</v>
      </c>
      <c r="P326" s="275">
        <v>77600</v>
      </c>
      <c r="Q326" s="431">
        <v>17.3</v>
      </c>
      <c r="R326" s="275">
        <v>13400</v>
      </c>
      <c r="S326" s="275">
        <v>78200</v>
      </c>
      <c r="T326" s="431">
        <v>17.100000000000001</v>
      </c>
      <c r="U326" s="275">
        <v>8700</v>
      </c>
      <c r="V326" s="275">
        <v>78600</v>
      </c>
      <c r="W326" s="431">
        <v>11</v>
      </c>
      <c r="X326" s="275">
        <v>10700</v>
      </c>
      <c r="Y326" s="275">
        <v>78000</v>
      </c>
      <c r="Z326" s="431">
        <v>13.7</v>
      </c>
      <c r="AA326" s="275">
        <v>9700</v>
      </c>
      <c r="AB326" s="275">
        <v>75800</v>
      </c>
      <c r="AC326" s="431">
        <v>12.8</v>
      </c>
      <c r="AD326" s="275">
        <v>11100</v>
      </c>
      <c r="AE326" s="275">
        <v>78800</v>
      </c>
      <c r="AF326" s="431">
        <v>14</v>
      </c>
      <c r="AG326" s="275">
        <v>10600</v>
      </c>
      <c r="AH326" s="275">
        <v>79200</v>
      </c>
      <c r="AI326" s="431">
        <v>13.3</v>
      </c>
      <c r="AJ326" s="275">
        <v>9600</v>
      </c>
      <c r="AK326" s="275">
        <v>78400</v>
      </c>
      <c r="AL326" s="431">
        <v>12.3</v>
      </c>
      <c r="AM326" s="275">
        <v>13100</v>
      </c>
      <c r="AN326" s="275">
        <v>77700</v>
      </c>
      <c r="AO326" s="431">
        <v>16.899999999999999</v>
      </c>
      <c r="AP326" s="147">
        <v>16900</v>
      </c>
      <c r="AQ326" s="147">
        <v>96400</v>
      </c>
      <c r="AR326" s="250">
        <v>17.600000000000001</v>
      </c>
      <c r="AS326" s="147">
        <v>13500</v>
      </c>
      <c r="AT326" s="147">
        <v>96700</v>
      </c>
      <c r="AU326" s="250">
        <v>13.9</v>
      </c>
      <c r="AV326" s="727"/>
    </row>
    <row r="327" spans="2:48" s="430" customFormat="1" ht="12.75" x14ac:dyDescent="0.2">
      <c r="B327" s="203" t="s">
        <v>41</v>
      </c>
      <c r="C327" s="275">
        <v>14500</v>
      </c>
      <c r="D327" s="275">
        <v>71200</v>
      </c>
      <c r="E327" s="431">
        <v>20.399999999999999</v>
      </c>
      <c r="F327" s="275">
        <v>17800</v>
      </c>
      <c r="G327" s="275">
        <v>72000</v>
      </c>
      <c r="H327" s="431">
        <v>24.7</v>
      </c>
      <c r="I327" s="275">
        <v>16500</v>
      </c>
      <c r="J327" s="275">
        <v>73500</v>
      </c>
      <c r="K327" s="431">
        <v>22.4</v>
      </c>
      <c r="L327" s="275">
        <v>14000</v>
      </c>
      <c r="M327" s="275">
        <v>71600</v>
      </c>
      <c r="N327" s="431">
        <v>19.5</v>
      </c>
      <c r="O327" s="275">
        <v>13600</v>
      </c>
      <c r="P327" s="275">
        <v>75600</v>
      </c>
      <c r="Q327" s="431">
        <v>18</v>
      </c>
      <c r="R327" s="275">
        <v>17300</v>
      </c>
      <c r="S327" s="275">
        <v>75600</v>
      </c>
      <c r="T327" s="431">
        <v>22.9</v>
      </c>
      <c r="U327" s="275">
        <v>14600</v>
      </c>
      <c r="V327" s="275">
        <v>74700</v>
      </c>
      <c r="W327" s="431">
        <v>19.600000000000001</v>
      </c>
      <c r="X327" s="275">
        <v>12500</v>
      </c>
      <c r="Y327" s="275">
        <v>72800</v>
      </c>
      <c r="Z327" s="431">
        <v>17.2</v>
      </c>
      <c r="AA327" s="275">
        <v>12400</v>
      </c>
      <c r="AB327" s="275">
        <v>77100</v>
      </c>
      <c r="AC327" s="431">
        <v>16</v>
      </c>
      <c r="AD327" s="275">
        <v>13100</v>
      </c>
      <c r="AE327" s="275">
        <v>77600</v>
      </c>
      <c r="AF327" s="431">
        <v>16.899999999999999</v>
      </c>
      <c r="AG327" s="275">
        <v>14500</v>
      </c>
      <c r="AH327" s="275">
        <v>77700</v>
      </c>
      <c r="AI327" s="431">
        <v>18.7</v>
      </c>
      <c r="AJ327" s="275">
        <v>13100</v>
      </c>
      <c r="AK327" s="275">
        <v>76700</v>
      </c>
      <c r="AL327" s="431">
        <v>17.100000000000001</v>
      </c>
      <c r="AM327" s="275">
        <v>15500</v>
      </c>
      <c r="AN327" s="275">
        <v>75000</v>
      </c>
      <c r="AO327" s="431">
        <v>20.7</v>
      </c>
      <c r="AP327" s="147">
        <v>15800</v>
      </c>
      <c r="AQ327" s="147">
        <v>103400</v>
      </c>
      <c r="AR327" s="250">
        <v>15.3</v>
      </c>
      <c r="AS327" s="147">
        <v>15200</v>
      </c>
      <c r="AT327" s="147">
        <v>103200</v>
      </c>
      <c r="AU327" s="250">
        <v>14.8</v>
      </c>
      <c r="AV327" s="727"/>
    </row>
    <row r="328" spans="2:48" s="430" customFormat="1" ht="12.75" x14ac:dyDescent="0.2">
      <c r="B328" s="203" t="s">
        <v>42</v>
      </c>
      <c r="C328" s="275">
        <v>9100</v>
      </c>
      <c r="D328" s="275">
        <v>66000</v>
      </c>
      <c r="E328" s="431">
        <v>13.8</v>
      </c>
      <c r="F328" s="275">
        <v>11200</v>
      </c>
      <c r="G328" s="275">
        <v>66900</v>
      </c>
      <c r="H328" s="431">
        <v>16.7</v>
      </c>
      <c r="I328" s="275">
        <v>10000</v>
      </c>
      <c r="J328" s="275">
        <v>67100</v>
      </c>
      <c r="K328" s="431">
        <v>14.9</v>
      </c>
      <c r="L328" s="275">
        <v>11900</v>
      </c>
      <c r="M328" s="275">
        <v>67300</v>
      </c>
      <c r="N328" s="431">
        <v>17.600000000000001</v>
      </c>
      <c r="O328" s="275">
        <v>16000</v>
      </c>
      <c r="P328" s="275">
        <v>69700</v>
      </c>
      <c r="Q328" s="431">
        <v>22.9</v>
      </c>
      <c r="R328" s="275">
        <v>15300</v>
      </c>
      <c r="S328" s="275">
        <v>69800</v>
      </c>
      <c r="T328" s="431">
        <v>22</v>
      </c>
      <c r="U328" s="275">
        <v>12300</v>
      </c>
      <c r="V328" s="275">
        <v>71400</v>
      </c>
      <c r="W328" s="431">
        <v>17.2</v>
      </c>
      <c r="X328" s="275">
        <v>7000</v>
      </c>
      <c r="Y328" s="275">
        <v>69300</v>
      </c>
      <c r="Z328" s="431">
        <v>10.1</v>
      </c>
      <c r="AA328" s="275">
        <v>8000</v>
      </c>
      <c r="AB328" s="275">
        <v>70100</v>
      </c>
      <c r="AC328" s="431">
        <v>11.5</v>
      </c>
      <c r="AD328" s="275">
        <v>10200</v>
      </c>
      <c r="AE328" s="275">
        <v>68700</v>
      </c>
      <c r="AF328" s="431">
        <v>14.8</v>
      </c>
      <c r="AG328" s="275">
        <v>11500</v>
      </c>
      <c r="AH328" s="275">
        <v>68500</v>
      </c>
      <c r="AI328" s="431">
        <v>16.8</v>
      </c>
      <c r="AJ328" s="275">
        <v>11200</v>
      </c>
      <c r="AK328" s="275">
        <v>69600</v>
      </c>
      <c r="AL328" s="431">
        <v>16.100000000000001</v>
      </c>
      <c r="AM328" s="275">
        <v>6800</v>
      </c>
      <c r="AN328" s="275">
        <v>68500</v>
      </c>
      <c r="AO328" s="431">
        <v>9.9</v>
      </c>
      <c r="AP328" s="147">
        <v>8500</v>
      </c>
      <c r="AQ328" s="147">
        <v>78400</v>
      </c>
      <c r="AR328" s="250">
        <v>10.9</v>
      </c>
      <c r="AS328" s="147">
        <v>9800</v>
      </c>
      <c r="AT328" s="147">
        <v>75000</v>
      </c>
      <c r="AU328" s="250">
        <v>13</v>
      </c>
      <c r="AV328" s="727"/>
    </row>
    <row r="329" spans="2:48" s="430" customFormat="1" ht="12.75" x14ac:dyDescent="0.2">
      <c r="B329" s="203" t="s">
        <v>49</v>
      </c>
      <c r="C329" s="275">
        <v>7900</v>
      </c>
      <c r="D329" s="275">
        <v>55700</v>
      </c>
      <c r="E329" s="431">
        <v>14.2</v>
      </c>
      <c r="F329" s="275">
        <v>11000</v>
      </c>
      <c r="G329" s="275">
        <v>55300</v>
      </c>
      <c r="H329" s="431">
        <v>19.899999999999999</v>
      </c>
      <c r="I329" s="275">
        <v>8800</v>
      </c>
      <c r="J329" s="275">
        <v>56500</v>
      </c>
      <c r="K329" s="431">
        <v>15.5</v>
      </c>
      <c r="L329" s="275">
        <v>10100</v>
      </c>
      <c r="M329" s="275">
        <v>56800</v>
      </c>
      <c r="N329" s="431">
        <v>17.8</v>
      </c>
      <c r="O329" s="275">
        <v>8900</v>
      </c>
      <c r="P329" s="275">
        <v>58800</v>
      </c>
      <c r="Q329" s="431">
        <v>15.1</v>
      </c>
      <c r="R329" s="275">
        <v>5500</v>
      </c>
      <c r="S329" s="275">
        <v>60900</v>
      </c>
      <c r="T329" s="431">
        <v>9</v>
      </c>
      <c r="U329" s="275">
        <v>5600</v>
      </c>
      <c r="V329" s="275">
        <v>60700</v>
      </c>
      <c r="W329" s="431">
        <v>9.1999999999999993</v>
      </c>
      <c r="X329" s="275">
        <v>5400</v>
      </c>
      <c r="Y329" s="275">
        <v>60200</v>
      </c>
      <c r="Z329" s="431">
        <v>9</v>
      </c>
      <c r="AA329" s="275">
        <v>7400</v>
      </c>
      <c r="AB329" s="275">
        <v>57600</v>
      </c>
      <c r="AC329" s="431">
        <v>12.9</v>
      </c>
      <c r="AD329" s="275">
        <v>7500</v>
      </c>
      <c r="AE329" s="275">
        <v>58300</v>
      </c>
      <c r="AF329" s="431">
        <v>12.9</v>
      </c>
      <c r="AG329" s="275">
        <v>6500</v>
      </c>
      <c r="AH329" s="275">
        <v>56100</v>
      </c>
      <c r="AI329" s="431">
        <v>11.6</v>
      </c>
      <c r="AJ329" s="275">
        <v>6200</v>
      </c>
      <c r="AK329" s="275">
        <v>59700</v>
      </c>
      <c r="AL329" s="431">
        <v>10.3</v>
      </c>
      <c r="AM329" s="275">
        <v>4700</v>
      </c>
      <c r="AN329" s="275">
        <v>59500</v>
      </c>
      <c r="AO329" s="431">
        <v>7.9</v>
      </c>
      <c r="AP329" s="147">
        <v>15700</v>
      </c>
      <c r="AQ329" s="147">
        <v>79400</v>
      </c>
      <c r="AR329" s="250">
        <v>19.7</v>
      </c>
      <c r="AS329" s="147">
        <v>11200</v>
      </c>
      <c r="AT329" s="147">
        <v>78800</v>
      </c>
      <c r="AU329" s="250">
        <v>14.2</v>
      </c>
      <c r="AV329" s="727"/>
    </row>
    <row r="330" spans="2:48" s="430" customFormat="1" ht="12.75" x14ac:dyDescent="0.2">
      <c r="B330" s="203" t="s">
        <v>32</v>
      </c>
      <c r="C330" s="275">
        <v>9100</v>
      </c>
      <c r="D330" s="275">
        <v>45200</v>
      </c>
      <c r="E330" s="431">
        <v>20.100000000000001</v>
      </c>
      <c r="F330" s="275">
        <v>9300</v>
      </c>
      <c r="G330" s="275">
        <v>45800</v>
      </c>
      <c r="H330" s="431">
        <v>20.3</v>
      </c>
      <c r="I330" s="275">
        <v>9500</v>
      </c>
      <c r="J330" s="275">
        <v>45600</v>
      </c>
      <c r="K330" s="431">
        <v>20.9</v>
      </c>
      <c r="L330" s="275">
        <v>10900</v>
      </c>
      <c r="M330" s="275">
        <v>45600</v>
      </c>
      <c r="N330" s="431">
        <v>23.8</v>
      </c>
      <c r="O330" s="275">
        <v>10800</v>
      </c>
      <c r="P330" s="275">
        <v>48200</v>
      </c>
      <c r="Q330" s="431">
        <v>22.4</v>
      </c>
      <c r="R330" s="275">
        <v>10200</v>
      </c>
      <c r="S330" s="275">
        <v>48100</v>
      </c>
      <c r="T330" s="431">
        <v>21.1</v>
      </c>
      <c r="U330" s="275">
        <v>9500</v>
      </c>
      <c r="V330" s="275">
        <v>48200</v>
      </c>
      <c r="W330" s="431">
        <v>19.8</v>
      </c>
      <c r="X330" s="275">
        <v>7500</v>
      </c>
      <c r="Y330" s="275">
        <v>46800</v>
      </c>
      <c r="Z330" s="431">
        <v>16.100000000000001</v>
      </c>
      <c r="AA330" s="275">
        <v>7200</v>
      </c>
      <c r="AB330" s="275">
        <v>48900</v>
      </c>
      <c r="AC330" s="431">
        <v>14.7</v>
      </c>
      <c r="AD330" s="275">
        <v>7800</v>
      </c>
      <c r="AE330" s="275">
        <v>48800</v>
      </c>
      <c r="AF330" s="431">
        <v>16</v>
      </c>
      <c r="AG330" s="275">
        <v>9200</v>
      </c>
      <c r="AH330" s="275">
        <v>48700</v>
      </c>
      <c r="AI330" s="431">
        <v>18.899999999999999</v>
      </c>
      <c r="AJ330" s="275">
        <v>5900</v>
      </c>
      <c r="AK330" s="275">
        <v>47400</v>
      </c>
      <c r="AL330" s="431">
        <v>12.4</v>
      </c>
      <c r="AM330" s="275">
        <v>9000</v>
      </c>
      <c r="AN330" s="275">
        <v>48900</v>
      </c>
      <c r="AO330" s="431">
        <v>18.5</v>
      </c>
      <c r="AP330" s="147">
        <v>10000</v>
      </c>
      <c r="AQ330" s="147">
        <v>68700</v>
      </c>
      <c r="AR330" s="250">
        <v>14.6</v>
      </c>
      <c r="AS330" s="147">
        <v>11400</v>
      </c>
      <c r="AT330" s="147">
        <v>68900</v>
      </c>
      <c r="AU330" s="250">
        <v>16.600000000000001</v>
      </c>
      <c r="AV330" s="727"/>
    </row>
    <row r="331" spans="2:48" s="430" customFormat="1" ht="12.75" x14ac:dyDescent="0.2">
      <c r="B331" s="203" t="s">
        <v>56</v>
      </c>
      <c r="C331" s="275">
        <v>6100</v>
      </c>
      <c r="D331" s="275">
        <v>33900</v>
      </c>
      <c r="E331" s="431">
        <v>18</v>
      </c>
      <c r="F331" s="275">
        <v>7300</v>
      </c>
      <c r="G331" s="275">
        <v>34700</v>
      </c>
      <c r="H331" s="431">
        <v>21.1</v>
      </c>
      <c r="I331" s="275">
        <v>8500</v>
      </c>
      <c r="J331" s="275">
        <v>36300</v>
      </c>
      <c r="K331" s="431">
        <v>23.4</v>
      </c>
      <c r="L331" s="275">
        <v>6100</v>
      </c>
      <c r="M331" s="275">
        <v>36500</v>
      </c>
      <c r="N331" s="431">
        <v>16.8</v>
      </c>
      <c r="O331" s="275">
        <v>5800</v>
      </c>
      <c r="P331" s="275">
        <v>38500</v>
      </c>
      <c r="Q331" s="431">
        <v>15.1</v>
      </c>
      <c r="R331" s="275">
        <v>7400</v>
      </c>
      <c r="S331" s="275">
        <v>39100</v>
      </c>
      <c r="T331" s="431">
        <v>19</v>
      </c>
      <c r="U331" s="275">
        <v>4800</v>
      </c>
      <c r="V331" s="275">
        <v>41300</v>
      </c>
      <c r="W331" s="431">
        <v>11.6</v>
      </c>
      <c r="X331" s="275">
        <v>3700</v>
      </c>
      <c r="Y331" s="275">
        <v>41100</v>
      </c>
      <c r="Z331" s="431">
        <v>8.9</v>
      </c>
      <c r="AA331" s="275">
        <v>5900</v>
      </c>
      <c r="AB331" s="275">
        <v>39700</v>
      </c>
      <c r="AC331" s="431">
        <v>14.8</v>
      </c>
      <c r="AD331" s="275">
        <v>4900</v>
      </c>
      <c r="AE331" s="275">
        <v>40000</v>
      </c>
      <c r="AF331" s="431">
        <v>12.2</v>
      </c>
      <c r="AG331" s="275">
        <v>5100</v>
      </c>
      <c r="AH331" s="275">
        <v>40600</v>
      </c>
      <c r="AI331" s="431">
        <v>12.6</v>
      </c>
      <c r="AJ331" s="275">
        <v>7600</v>
      </c>
      <c r="AK331" s="275">
        <v>40100</v>
      </c>
      <c r="AL331" s="431">
        <v>18.8</v>
      </c>
      <c r="AM331" s="275">
        <v>5800</v>
      </c>
      <c r="AN331" s="275">
        <v>41100</v>
      </c>
      <c r="AO331" s="431">
        <v>14.2</v>
      </c>
      <c r="AP331" s="147">
        <v>11900</v>
      </c>
      <c r="AQ331" s="147">
        <v>58600</v>
      </c>
      <c r="AR331" s="250">
        <v>20.2</v>
      </c>
      <c r="AS331" s="147">
        <v>7500</v>
      </c>
      <c r="AT331" s="147">
        <v>57600</v>
      </c>
      <c r="AU331" s="250">
        <v>13</v>
      </c>
      <c r="AV331" s="727"/>
    </row>
    <row r="332" spans="2:48" s="430" customFormat="1" ht="12.75" x14ac:dyDescent="0.2">
      <c r="B332" s="203" t="s">
        <v>45</v>
      </c>
      <c r="C332" s="275">
        <v>7400</v>
      </c>
      <c r="D332" s="275">
        <v>69000</v>
      </c>
      <c r="E332" s="431">
        <v>10.7</v>
      </c>
      <c r="F332" s="275">
        <v>8500</v>
      </c>
      <c r="G332" s="275">
        <v>68500</v>
      </c>
      <c r="H332" s="431">
        <v>12.4</v>
      </c>
      <c r="I332" s="275">
        <v>11000</v>
      </c>
      <c r="J332" s="275">
        <v>68500</v>
      </c>
      <c r="K332" s="431">
        <v>16</v>
      </c>
      <c r="L332" s="275">
        <v>10200</v>
      </c>
      <c r="M332" s="275">
        <v>67800</v>
      </c>
      <c r="N332" s="431">
        <v>15.1</v>
      </c>
      <c r="O332" s="275">
        <v>8800</v>
      </c>
      <c r="P332" s="275">
        <v>70600</v>
      </c>
      <c r="Q332" s="431">
        <v>12.5</v>
      </c>
      <c r="R332" s="275">
        <v>10800</v>
      </c>
      <c r="S332" s="275">
        <v>71200</v>
      </c>
      <c r="T332" s="431">
        <v>15.1</v>
      </c>
      <c r="U332" s="275">
        <v>9500</v>
      </c>
      <c r="V332" s="275">
        <v>69400</v>
      </c>
      <c r="W332" s="431">
        <v>13.6</v>
      </c>
      <c r="X332" s="275">
        <v>7800</v>
      </c>
      <c r="Y332" s="275">
        <v>69900</v>
      </c>
      <c r="Z332" s="431">
        <v>11.2</v>
      </c>
      <c r="AA332" s="275">
        <v>10500</v>
      </c>
      <c r="AB332" s="275">
        <v>69600</v>
      </c>
      <c r="AC332" s="431">
        <v>15</v>
      </c>
      <c r="AD332" s="275">
        <v>10800</v>
      </c>
      <c r="AE332" s="275">
        <v>70300</v>
      </c>
      <c r="AF332" s="431">
        <v>15.3</v>
      </c>
      <c r="AG332" s="275">
        <v>9700</v>
      </c>
      <c r="AH332" s="275">
        <v>69900</v>
      </c>
      <c r="AI332" s="431">
        <v>13.8</v>
      </c>
      <c r="AJ332" s="275">
        <v>9000</v>
      </c>
      <c r="AK332" s="275">
        <v>70000</v>
      </c>
      <c r="AL332" s="431">
        <v>12.9</v>
      </c>
      <c r="AM332" s="275">
        <v>10200</v>
      </c>
      <c r="AN332" s="275">
        <v>70600</v>
      </c>
      <c r="AO332" s="431">
        <v>14.5</v>
      </c>
      <c r="AP332" s="147">
        <v>9000</v>
      </c>
      <c r="AQ332" s="147">
        <v>47600</v>
      </c>
      <c r="AR332" s="250">
        <v>18.8</v>
      </c>
      <c r="AS332" s="147">
        <v>6300</v>
      </c>
      <c r="AT332" s="147">
        <v>49200</v>
      </c>
      <c r="AU332" s="250">
        <v>12.9</v>
      </c>
      <c r="AV332" s="727"/>
    </row>
    <row r="333" spans="2:48" s="430" customFormat="1" ht="12.75" x14ac:dyDescent="0.2">
      <c r="B333" s="203" t="s">
        <v>50</v>
      </c>
      <c r="C333" s="275">
        <v>17500</v>
      </c>
      <c r="D333" s="275">
        <v>99800</v>
      </c>
      <c r="E333" s="431">
        <v>17.5</v>
      </c>
      <c r="F333" s="275">
        <v>15800</v>
      </c>
      <c r="G333" s="275">
        <v>100900</v>
      </c>
      <c r="H333" s="431">
        <v>15.7</v>
      </c>
      <c r="I333" s="275">
        <v>16500</v>
      </c>
      <c r="J333" s="275">
        <v>102800</v>
      </c>
      <c r="K333" s="431">
        <v>16</v>
      </c>
      <c r="L333" s="275">
        <v>15300</v>
      </c>
      <c r="M333" s="275">
        <v>102300</v>
      </c>
      <c r="N333" s="431">
        <v>15</v>
      </c>
      <c r="O333" s="275">
        <v>12300</v>
      </c>
      <c r="P333" s="275">
        <v>105200</v>
      </c>
      <c r="Q333" s="431">
        <v>11.7</v>
      </c>
      <c r="R333" s="275">
        <v>10900</v>
      </c>
      <c r="S333" s="275">
        <v>106300</v>
      </c>
      <c r="T333" s="431">
        <v>10.199999999999999</v>
      </c>
      <c r="U333" s="275">
        <v>10800</v>
      </c>
      <c r="V333" s="275">
        <v>108300</v>
      </c>
      <c r="W333" s="431">
        <v>10</v>
      </c>
      <c r="X333" s="275">
        <v>15300</v>
      </c>
      <c r="Y333" s="275">
        <v>107200</v>
      </c>
      <c r="Z333" s="431">
        <v>14.3</v>
      </c>
      <c r="AA333" s="275">
        <v>12500</v>
      </c>
      <c r="AB333" s="275">
        <v>108900</v>
      </c>
      <c r="AC333" s="431">
        <v>11.5</v>
      </c>
      <c r="AD333" s="275">
        <v>12600</v>
      </c>
      <c r="AE333" s="275">
        <v>110700</v>
      </c>
      <c r="AF333" s="431">
        <v>11.3</v>
      </c>
      <c r="AG333" s="275">
        <v>16200</v>
      </c>
      <c r="AH333" s="275">
        <v>114300</v>
      </c>
      <c r="AI333" s="431">
        <v>14.2</v>
      </c>
      <c r="AJ333" s="275">
        <v>13100</v>
      </c>
      <c r="AK333" s="275">
        <v>116000</v>
      </c>
      <c r="AL333" s="431">
        <v>11.3</v>
      </c>
      <c r="AM333" s="275">
        <v>9800</v>
      </c>
      <c r="AN333" s="275">
        <v>115100</v>
      </c>
      <c r="AO333" s="431">
        <v>8.5</v>
      </c>
      <c r="AP333" s="147">
        <v>5200</v>
      </c>
      <c r="AQ333" s="147">
        <v>41000</v>
      </c>
      <c r="AR333" s="250">
        <v>12.6</v>
      </c>
      <c r="AS333" s="147">
        <v>6300</v>
      </c>
      <c r="AT333" s="147">
        <v>40300</v>
      </c>
      <c r="AU333" s="250">
        <v>15.6</v>
      </c>
      <c r="AV333" s="727"/>
    </row>
    <row r="334" spans="2:48" s="430" customFormat="1" ht="12.75" x14ac:dyDescent="0.2">
      <c r="B334" s="203" t="s">
        <v>33</v>
      </c>
      <c r="C334" s="275">
        <v>11500</v>
      </c>
      <c r="D334" s="275">
        <v>61700</v>
      </c>
      <c r="E334" s="431">
        <v>18.600000000000001</v>
      </c>
      <c r="F334" s="275">
        <v>10200</v>
      </c>
      <c r="G334" s="275">
        <v>62400</v>
      </c>
      <c r="H334" s="431">
        <v>16.399999999999999</v>
      </c>
      <c r="I334" s="275">
        <v>9600</v>
      </c>
      <c r="J334" s="275">
        <v>62400</v>
      </c>
      <c r="K334" s="431">
        <v>15.4</v>
      </c>
      <c r="L334" s="275">
        <v>11700</v>
      </c>
      <c r="M334" s="275">
        <v>62700</v>
      </c>
      <c r="N334" s="431">
        <v>18.7</v>
      </c>
      <c r="O334" s="275">
        <v>11200</v>
      </c>
      <c r="P334" s="275">
        <v>66500</v>
      </c>
      <c r="Q334" s="431">
        <v>16.8</v>
      </c>
      <c r="R334" s="275">
        <v>13100</v>
      </c>
      <c r="S334" s="275">
        <v>66000</v>
      </c>
      <c r="T334" s="431">
        <v>19.899999999999999</v>
      </c>
      <c r="U334" s="275">
        <v>11100</v>
      </c>
      <c r="V334" s="275">
        <v>66700</v>
      </c>
      <c r="W334" s="431">
        <v>16.600000000000001</v>
      </c>
      <c r="X334" s="275">
        <v>7700</v>
      </c>
      <c r="Y334" s="275">
        <v>64800</v>
      </c>
      <c r="Z334" s="431">
        <v>11.8</v>
      </c>
      <c r="AA334" s="275">
        <v>8000</v>
      </c>
      <c r="AB334" s="275">
        <v>65800</v>
      </c>
      <c r="AC334" s="431">
        <v>12.2</v>
      </c>
      <c r="AD334" s="275">
        <v>8400</v>
      </c>
      <c r="AE334" s="275">
        <v>65500</v>
      </c>
      <c r="AF334" s="431">
        <v>12.9</v>
      </c>
      <c r="AG334" s="275">
        <v>10300</v>
      </c>
      <c r="AH334" s="275">
        <v>63000</v>
      </c>
      <c r="AI334" s="431">
        <v>16.399999999999999</v>
      </c>
      <c r="AJ334" s="275">
        <v>8700</v>
      </c>
      <c r="AK334" s="275">
        <v>63100</v>
      </c>
      <c r="AL334" s="431">
        <v>13.7</v>
      </c>
      <c r="AM334" s="275">
        <v>11500</v>
      </c>
      <c r="AN334" s="275">
        <v>63800</v>
      </c>
      <c r="AO334" s="431">
        <v>18</v>
      </c>
      <c r="AP334" s="147">
        <v>10400</v>
      </c>
      <c r="AQ334" s="147">
        <v>71100</v>
      </c>
      <c r="AR334" s="250">
        <v>14.6</v>
      </c>
      <c r="AS334" s="147">
        <v>6500</v>
      </c>
      <c r="AT334" s="147">
        <v>69900</v>
      </c>
      <c r="AU334" s="250">
        <v>9.3000000000000007</v>
      </c>
      <c r="AV334" s="727"/>
    </row>
    <row r="335" spans="2:48" s="430" customFormat="1" ht="12.75" x14ac:dyDescent="0.2">
      <c r="B335" s="203" t="s">
        <v>31</v>
      </c>
      <c r="C335" s="275">
        <v>24300</v>
      </c>
      <c r="D335" s="275">
        <v>144000</v>
      </c>
      <c r="E335" s="431">
        <v>16.899999999999999</v>
      </c>
      <c r="F335" s="275">
        <v>24100</v>
      </c>
      <c r="G335" s="275">
        <v>145300</v>
      </c>
      <c r="H335" s="431">
        <v>16.600000000000001</v>
      </c>
      <c r="I335" s="275">
        <v>24600</v>
      </c>
      <c r="J335" s="275">
        <v>147600</v>
      </c>
      <c r="K335" s="431">
        <v>16.7</v>
      </c>
      <c r="L335" s="275">
        <v>26600</v>
      </c>
      <c r="M335" s="275">
        <v>149700</v>
      </c>
      <c r="N335" s="431">
        <v>17.8</v>
      </c>
      <c r="O335" s="275">
        <v>23900</v>
      </c>
      <c r="P335" s="275">
        <v>154000</v>
      </c>
      <c r="Q335" s="431">
        <v>15.5</v>
      </c>
      <c r="R335" s="275">
        <v>26500</v>
      </c>
      <c r="S335" s="275">
        <v>155700</v>
      </c>
      <c r="T335" s="431">
        <v>17</v>
      </c>
      <c r="U335" s="275">
        <v>24400</v>
      </c>
      <c r="V335" s="275">
        <v>158100</v>
      </c>
      <c r="W335" s="431">
        <v>15.4</v>
      </c>
      <c r="X335" s="275">
        <v>29600</v>
      </c>
      <c r="Y335" s="275">
        <v>157200</v>
      </c>
      <c r="Z335" s="431">
        <v>18.8</v>
      </c>
      <c r="AA335" s="275">
        <v>28600</v>
      </c>
      <c r="AB335" s="275">
        <v>158400</v>
      </c>
      <c r="AC335" s="431">
        <v>18</v>
      </c>
      <c r="AD335" s="275">
        <v>28800</v>
      </c>
      <c r="AE335" s="275">
        <v>158400</v>
      </c>
      <c r="AF335" s="431">
        <v>18.2</v>
      </c>
      <c r="AG335" s="275">
        <v>26000</v>
      </c>
      <c r="AH335" s="275">
        <v>158000</v>
      </c>
      <c r="AI335" s="431">
        <v>16.5</v>
      </c>
      <c r="AJ335" s="275">
        <v>23500</v>
      </c>
      <c r="AK335" s="275">
        <v>158300</v>
      </c>
      <c r="AL335" s="431">
        <v>14.9</v>
      </c>
      <c r="AM335" s="275">
        <v>22500</v>
      </c>
      <c r="AN335" s="275">
        <v>161200</v>
      </c>
      <c r="AO335" s="431">
        <v>14</v>
      </c>
      <c r="AP335" s="147">
        <v>14100</v>
      </c>
      <c r="AQ335" s="147">
        <v>116600</v>
      </c>
      <c r="AR335" s="250">
        <v>12.1</v>
      </c>
      <c r="AS335" s="147">
        <v>13600</v>
      </c>
      <c r="AT335" s="147">
        <v>118200</v>
      </c>
      <c r="AU335" s="250">
        <v>11.5</v>
      </c>
      <c r="AV335" s="727"/>
    </row>
    <row r="336" spans="2:48" s="430" customFormat="1" ht="12.75" x14ac:dyDescent="0.2">
      <c r="B336" s="203" t="s">
        <v>37</v>
      </c>
      <c r="C336" s="275">
        <v>5600</v>
      </c>
      <c r="D336" s="275">
        <v>42000</v>
      </c>
      <c r="E336" s="431">
        <v>13.2</v>
      </c>
      <c r="F336" s="275">
        <v>7500</v>
      </c>
      <c r="G336" s="275">
        <v>41100</v>
      </c>
      <c r="H336" s="431">
        <v>18.3</v>
      </c>
      <c r="I336" s="275">
        <v>7300</v>
      </c>
      <c r="J336" s="275">
        <v>41300</v>
      </c>
      <c r="K336" s="431">
        <v>17.7</v>
      </c>
      <c r="L336" s="275">
        <v>4600</v>
      </c>
      <c r="M336" s="275">
        <v>41000</v>
      </c>
      <c r="N336" s="431">
        <v>11.2</v>
      </c>
      <c r="O336" s="275">
        <v>5500</v>
      </c>
      <c r="P336" s="275">
        <v>42200</v>
      </c>
      <c r="Q336" s="431">
        <v>13</v>
      </c>
      <c r="R336" s="275">
        <v>5200</v>
      </c>
      <c r="S336" s="275">
        <v>41700</v>
      </c>
      <c r="T336" s="431">
        <v>12.5</v>
      </c>
      <c r="U336" s="275">
        <v>3900</v>
      </c>
      <c r="V336" s="275">
        <v>40600</v>
      </c>
      <c r="W336" s="431">
        <v>9.6</v>
      </c>
      <c r="X336" s="275">
        <v>6900</v>
      </c>
      <c r="Y336" s="275">
        <v>40700</v>
      </c>
      <c r="Z336" s="431">
        <v>17</v>
      </c>
      <c r="AA336" s="275">
        <v>6900</v>
      </c>
      <c r="AB336" s="275">
        <v>42500</v>
      </c>
      <c r="AC336" s="431">
        <v>16.2</v>
      </c>
      <c r="AD336" s="275">
        <v>4100</v>
      </c>
      <c r="AE336" s="275">
        <v>41900</v>
      </c>
      <c r="AF336" s="431">
        <v>9.6999999999999993</v>
      </c>
      <c r="AG336" s="275">
        <v>5700</v>
      </c>
      <c r="AH336" s="275">
        <v>41200</v>
      </c>
      <c r="AI336" s="431">
        <v>13.7</v>
      </c>
      <c r="AJ336" s="275">
        <v>4900</v>
      </c>
      <c r="AK336" s="275">
        <v>41100</v>
      </c>
      <c r="AL336" s="431">
        <v>12</v>
      </c>
      <c r="AM336" s="275">
        <v>6000</v>
      </c>
      <c r="AN336" s="275">
        <v>42000</v>
      </c>
      <c r="AO336" s="431">
        <v>14.4</v>
      </c>
      <c r="AP336" s="147">
        <v>10700</v>
      </c>
      <c r="AQ336" s="147">
        <v>63300</v>
      </c>
      <c r="AR336" s="250">
        <v>16.899999999999999</v>
      </c>
      <c r="AS336" s="147">
        <v>9400</v>
      </c>
      <c r="AT336" s="147">
        <v>66200</v>
      </c>
      <c r="AU336" s="250">
        <v>14.2</v>
      </c>
      <c r="AV336" s="727"/>
    </row>
    <row r="337" spans="2:48" s="430" customFormat="1" ht="12.75" x14ac:dyDescent="0.2">
      <c r="B337" s="203" t="s">
        <v>57</v>
      </c>
      <c r="C337" s="275">
        <v>15500</v>
      </c>
      <c r="D337" s="275">
        <v>75000</v>
      </c>
      <c r="E337" s="431">
        <v>20.7</v>
      </c>
      <c r="F337" s="275">
        <v>14300</v>
      </c>
      <c r="G337" s="275">
        <v>76700</v>
      </c>
      <c r="H337" s="431">
        <v>18.600000000000001</v>
      </c>
      <c r="I337" s="275">
        <v>15100</v>
      </c>
      <c r="J337" s="275">
        <v>76000</v>
      </c>
      <c r="K337" s="431">
        <v>19.899999999999999</v>
      </c>
      <c r="L337" s="275">
        <v>12100</v>
      </c>
      <c r="M337" s="275">
        <v>76200</v>
      </c>
      <c r="N337" s="431">
        <v>15.9</v>
      </c>
      <c r="O337" s="275">
        <v>12800</v>
      </c>
      <c r="P337" s="275">
        <v>81200</v>
      </c>
      <c r="Q337" s="431">
        <v>15.7</v>
      </c>
      <c r="R337" s="275">
        <v>13900</v>
      </c>
      <c r="S337" s="275">
        <v>80800</v>
      </c>
      <c r="T337" s="431">
        <v>17.2</v>
      </c>
      <c r="U337" s="275">
        <v>10400</v>
      </c>
      <c r="V337" s="275">
        <v>79500</v>
      </c>
      <c r="W337" s="431">
        <v>13.1</v>
      </c>
      <c r="X337" s="275">
        <v>12700</v>
      </c>
      <c r="Y337" s="275">
        <v>76000</v>
      </c>
      <c r="Z337" s="431">
        <v>16.7</v>
      </c>
      <c r="AA337" s="275">
        <v>10900</v>
      </c>
      <c r="AB337" s="275">
        <v>75800</v>
      </c>
      <c r="AC337" s="431">
        <v>14.4</v>
      </c>
      <c r="AD337" s="275">
        <v>12900</v>
      </c>
      <c r="AE337" s="275">
        <v>75800</v>
      </c>
      <c r="AF337" s="431">
        <v>17.100000000000001</v>
      </c>
      <c r="AG337" s="275">
        <v>12100</v>
      </c>
      <c r="AH337" s="275">
        <v>74800</v>
      </c>
      <c r="AI337" s="431">
        <v>16.100000000000001</v>
      </c>
      <c r="AJ337" s="275">
        <v>11800</v>
      </c>
      <c r="AK337" s="275">
        <v>73300</v>
      </c>
      <c r="AL337" s="431">
        <v>16.100000000000001</v>
      </c>
      <c r="AM337" s="275">
        <v>9400</v>
      </c>
      <c r="AN337" s="275">
        <v>73100</v>
      </c>
      <c r="AO337" s="431">
        <v>12.8</v>
      </c>
      <c r="AP337" s="147">
        <v>19800</v>
      </c>
      <c r="AQ337" s="147">
        <v>158700</v>
      </c>
      <c r="AR337" s="250">
        <v>12.5</v>
      </c>
      <c r="AS337" s="147">
        <v>20200</v>
      </c>
      <c r="AT337" s="147">
        <v>160500</v>
      </c>
      <c r="AU337" s="250">
        <v>12.6</v>
      </c>
      <c r="AV337" s="727"/>
    </row>
    <row r="338" spans="2:48" s="430" customFormat="1" ht="12.75" x14ac:dyDescent="0.2">
      <c r="B338" s="203" t="s">
        <v>38</v>
      </c>
      <c r="C338" s="275">
        <v>13700</v>
      </c>
      <c r="D338" s="275">
        <v>69500</v>
      </c>
      <c r="E338" s="431">
        <v>19.600000000000001</v>
      </c>
      <c r="F338" s="275">
        <v>13600</v>
      </c>
      <c r="G338" s="275">
        <v>68600</v>
      </c>
      <c r="H338" s="431">
        <v>19.899999999999999</v>
      </c>
      <c r="I338" s="275">
        <v>12200</v>
      </c>
      <c r="J338" s="275">
        <v>68000</v>
      </c>
      <c r="K338" s="431">
        <v>18</v>
      </c>
      <c r="L338" s="275">
        <v>9200</v>
      </c>
      <c r="M338" s="275">
        <v>68700</v>
      </c>
      <c r="N338" s="431">
        <v>13.5</v>
      </c>
      <c r="O338" s="275">
        <v>15600</v>
      </c>
      <c r="P338" s="275">
        <v>72300</v>
      </c>
      <c r="Q338" s="431">
        <v>21.5</v>
      </c>
      <c r="R338" s="275">
        <v>14700</v>
      </c>
      <c r="S338" s="275">
        <v>70500</v>
      </c>
      <c r="T338" s="431">
        <v>20.8</v>
      </c>
      <c r="U338" s="275">
        <v>12000</v>
      </c>
      <c r="V338" s="275">
        <v>70200</v>
      </c>
      <c r="W338" s="431">
        <v>17</v>
      </c>
      <c r="X338" s="275">
        <v>11000</v>
      </c>
      <c r="Y338" s="275">
        <v>72600</v>
      </c>
      <c r="Z338" s="431">
        <v>15.1</v>
      </c>
      <c r="AA338" s="275">
        <v>12400</v>
      </c>
      <c r="AB338" s="275">
        <v>71500</v>
      </c>
      <c r="AC338" s="431">
        <v>17.399999999999999</v>
      </c>
      <c r="AD338" s="275">
        <v>16600</v>
      </c>
      <c r="AE338" s="275">
        <v>69300</v>
      </c>
      <c r="AF338" s="431">
        <v>24</v>
      </c>
      <c r="AG338" s="275">
        <v>10800</v>
      </c>
      <c r="AH338" s="275">
        <v>70400</v>
      </c>
      <c r="AI338" s="431">
        <v>15.4</v>
      </c>
      <c r="AJ338" s="275">
        <v>7900</v>
      </c>
      <c r="AK338" s="275">
        <v>70700</v>
      </c>
      <c r="AL338" s="431">
        <v>11.1</v>
      </c>
      <c r="AM338" s="275">
        <v>5700</v>
      </c>
      <c r="AN338" s="275">
        <v>70700</v>
      </c>
      <c r="AO338" s="431">
        <v>8</v>
      </c>
      <c r="AP338" s="147">
        <v>5000</v>
      </c>
      <c r="AQ338" s="147">
        <v>42000</v>
      </c>
      <c r="AR338" s="250">
        <v>11.9</v>
      </c>
      <c r="AS338" s="147">
        <v>5800</v>
      </c>
      <c r="AT338" s="147">
        <v>40900</v>
      </c>
      <c r="AU338" s="250">
        <v>14.1</v>
      </c>
      <c r="AV338" s="727"/>
    </row>
    <row r="339" spans="2:48" s="430" customFormat="1" ht="12.75" x14ac:dyDescent="0.2">
      <c r="B339" s="203" t="s">
        <v>46</v>
      </c>
      <c r="C339" s="275">
        <v>11900</v>
      </c>
      <c r="D339" s="275">
        <v>69300</v>
      </c>
      <c r="E339" s="431">
        <v>17.2</v>
      </c>
      <c r="F339" s="275">
        <v>11800</v>
      </c>
      <c r="G339" s="275">
        <v>69500</v>
      </c>
      <c r="H339" s="431">
        <v>17</v>
      </c>
      <c r="I339" s="275">
        <v>9800</v>
      </c>
      <c r="J339" s="275">
        <v>69800</v>
      </c>
      <c r="K339" s="431">
        <v>14</v>
      </c>
      <c r="L339" s="275">
        <v>7900</v>
      </c>
      <c r="M339" s="275">
        <v>68200</v>
      </c>
      <c r="N339" s="431">
        <v>11.6</v>
      </c>
      <c r="O339" s="275">
        <v>10700</v>
      </c>
      <c r="P339" s="275">
        <v>71600</v>
      </c>
      <c r="Q339" s="431">
        <v>14.9</v>
      </c>
      <c r="R339" s="275">
        <v>10300</v>
      </c>
      <c r="S339" s="275">
        <v>71500</v>
      </c>
      <c r="T339" s="431">
        <v>14.4</v>
      </c>
      <c r="U339" s="275">
        <v>7400</v>
      </c>
      <c r="V339" s="275">
        <v>72200</v>
      </c>
      <c r="W339" s="431">
        <v>10.199999999999999</v>
      </c>
      <c r="X339" s="275">
        <v>8100</v>
      </c>
      <c r="Y339" s="275">
        <v>72300</v>
      </c>
      <c r="Z339" s="431">
        <v>11.2</v>
      </c>
      <c r="AA339" s="275">
        <v>8200</v>
      </c>
      <c r="AB339" s="275">
        <v>69600</v>
      </c>
      <c r="AC339" s="431">
        <v>11.8</v>
      </c>
      <c r="AD339" s="275">
        <v>8100</v>
      </c>
      <c r="AE339" s="275">
        <v>69900</v>
      </c>
      <c r="AF339" s="431">
        <v>11.6</v>
      </c>
      <c r="AG339" s="275">
        <v>8500</v>
      </c>
      <c r="AH339" s="275">
        <v>72500</v>
      </c>
      <c r="AI339" s="431">
        <v>11.8</v>
      </c>
      <c r="AJ339" s="275">
        <v>7400</v>
      </c>
      <c r="AK339" s="275">
        <v>71600</v>
      </c>
      <c r="AL339" s="431">
        <v>10.3</v>
      </c>
      <c r="AM339" s="275">
        <v>8000</v>
      </c>
      <c r="AN339" s="275">
        <v>72500</v>
      </c>
      <c r="AO339" s="431">
        <v>11</v>
      </c>
      <c r="AP339" s="147">
        <v>12800</v>
      </c>
      <c r="AQ339" s="147">
        <v>76300</v>
      </c>
      <c r="AR339" s="250">
        <v>16.8</v>
      </c>
      <c r="AS339" s="147">
        <v>14600</v>
      </c>
      <c r="AT339" s="147">
        <v>75700</v>
      </c>
      <c r="AU339" s="250">
        <v>19.2</v>
      </c>
      <c r="AV339" s="727"/>
    </row>
    <row r="340" spans="2:48" s="430" customFormat="1" ht="12.75" x14ac:dyDescent="0.2">
      <c r="B340" s="203" t="s">
        <v>51</v>
      </c>
      <c r="C340" s="275">
        <v>7900</v>
      </c>
      <c r="D340" s="275">
        <v>48200</v>
      </c>
      <c r="E340" s="431">
        <v>16.3</v>
      </c>
      <c r="F340" s="275">
        <v>5300</v>
      </c>
      <c r="G340" s="275">
        <v>48600</v>
      </c>
      <c r="H340" s="431">
        <v>11</v>
      </c>
      <c r="I340" s="275">
        <v>6600</v>
      </c>
      <c r="J340" s="275">
        <v>49100</v>
      </c>
      <c r="K340" s="431">
        <v>13.5</v>
      </c>
      <c r="L340" s="275">
        <v>6200</v>
      </c>
      <c r="M340" s="275">
        <v>49700</v>
      </c>
      <c r="N340" s="431">
        <v>12.5</v>
      </c>
      <c r="O340" s="275">
        <v>7000</v>
      </c>
      <c r="P340" s="275">
        <v>52500</v>
      </c>
      <c r="Q340" s="431">
        <v>13.3</v>
      </c>
      <c r="R340" s="275">
        <v>5800</v>
      </c>
      <c r="S340" s="275">
        <v>52500</v>
      </c>
      <c r="T340" s="431">
        <v>11.1</v>
      </c>
      <c r="U340" s="275">
        <v>5700</v>
      </c>
      <c r="V340" s="275">
        <v>52000</v>
      </c>
      <c r="W340" s="431">
        <v>10.9</v>
      </c>
      <c r="X340" s="275">
        <v>4900</v>
      </c>
      <c r="Y340" s="275">
        <v>51900</v>
      </c>
      <c r="Z340" s="431">
        <v>9.4</v>
      </c>
      <c r="AA340" s="275">
        <v>7000</v>
      </c>
      <c r="AB340" s="275">
        <v>53300</v>
      </c>
      <c r="AC340" s="431">
        <v>13.2</v>
      </c>
      <c r="AD340" s="275">
        <v>6200</v>
      </c>
      <c r="AE340" s="275">
        <v>53600</v>
      </c>
      <c r="AF340" s="431">
        <v>11.6</v>
      </c>
      <c r="AG340" s="275">
        <v>5900</v>
      </c>
      <c r="AH340" s="275">
        <v>51700</v>
      </c>
      <c r="AI340" s="431">
        <v>11.4</v>
      </c>
      <c r="AJ340" s="275">
        <v>8800</v>
      </c>
      <c r="AK340" s="275">
        <v>55000</v>
      </c>
      <c r="AL340" s="431">
        <v>16</v>
      </c>
      <c r="AM340" s="275">
        <v>7700</v>
      </c>
      <c r="AN340" s="275">
        <v>54800</v>
      </c>
      <c r="AO340" s="431">
        <v>14</v>
      </c>
      <c r="AP340" s="147">
        <v>7800</v>
      </c>
      <c r="AQ340" s="147">
        <v>73100</v>
      </c>
      <c r="AR340" s="250">
        <v>10.6</v>
      </c>
      <c r="AS340" s="147">
        <v>8700</v>
      </c>
      <c r="AT340" s="147">
        <v>71100</v>
      </c>
      <c r="AU340" s="250">
        <v>12.3</v>
      </c>
      <c r="AV340" s="727"/>
    </row>
    <row r="341" spans="2:48" s="430" customFormat="1" ht="12.75" x14ac:dyDescent="0.2">
      <c r="B341" s="203" t="s">
        <v>39</v>
      </c>
      <c r="C341" s="275">
        <v>4800</v>
      </c>
      <c r="D341" s="275">
        <v>55600</v>
      </c>
      <c r="E341" s="431">
        <v>8.6</v>
      </c>
      <c r="F341" s="275">
        <v>5900</v>
      </c>
      <c r="G341" s="275">
        <v>56000</v>
      </c>
      <c r="H341" s="431">
        <v>10.6</v>
      </c>
      <c r="I341" s="275">
        <v>5800</v>
      </c>
      <c r="J341" s="275">
        <v>56800</v>
      </c>
      <c r="K341" s="431">
        <v>10.3</v>
      </c>
      <c r="L341" s="275">
        <v>9100</v>
      </c>
      <c r="M341" s="275">
        <v>56600</v>
      </c>
      <c r="N341" s="431">
        <v>16.100000000000001</v>
      </c>
      <c r="O341" s="275">
        <v>8900</v>
      </c>
      <c r="P341" s="275">
        <v>58600</v>
      </c>
      <c r="Q341" s="431">
        <v>15.2</v>
      </c>
      <c r="R341" s="275">
        <v>7000</v>
      </c>
      <c r="S341" s="275">
        <v>58100</v>
      </c>
      <c r="T341" s="431">
        <v>12.1</v>
      </c>
      <c r="U341" s="275">
        <v>5000</v>
      </c>
      <c r="V341" s="275">
        <v>58200</v>
      </c>
      <c r="W341" s="431">
        <v>8.6</v>
      </c>
      <c r="X341" s="275">
        <v>6900</v>
      </c>
      <c r="Y341" s="275">
        <v>58700</v>
      </c>
      <c r="Z341" s="431">
        <v>11.7</v>
      </c>
      <c r="AA341" s="275">
        <v>9900</v>
      </c>
      <c r="AB341" s="275">
        <v>58500</v>
      </c>
      <c r="AC341" s="431">
        <v>16.899999999999999</v>
      </c>
      <c r="AD341" s="275">
        <v>6300</v>
      </c>
      <c r="AE341" s="275">
        <v>58500</v>
      </c>
      <c r="AF341" s="431">
        <v>10.7</v>
      </c>
      <c r="AG341" s="275">
        <v>4100</v>
      </c>
      <c r="AH341" s="275">
        <v>57600</v>
      </c>
      <c r="AI341" s="431">
        <v>7.2</v>
      </c>
      <c r="AJ341" s="275">
        <v>4800</v>
      </c>
      <c r="AK341" s="275">
        <v>57200</v>
      </c>
      <c r="AL341" s="431">
        <v>8.3000000000000007</v>
      </c>
      <c r="AM341" s="275">
        <v>3100</v>
      </c>
      <c r="AN341" s="275">
        <v>57800</v>
      </c>
      <c r="AO341" s="431">
        <v>5.3</v>
      </c>
      <c r="AP341" s="147">
        <v>6900</v>
      </c>
      <c r="AQ341" s="147">
        <v>72800</v>
      </c>
      <c r="AR341" s="250">
        <v>9.4</v>
      </c>
      <c r="AS341" s="147">
        <v>8800</v>
      </c>
      <c r="AT341" s="147">
        <v>72500</v>
      </c>
      <c r="AU341" s="250">
        <v>12.1</v>
      </c>
      <c r="AV341" s="727"/>
    </row>
    <row r="342" spans="2:48" s="430" customFormat="1" ht="12.75" x14ac:dyDescent="0.2">
      <c r="B342" s="203" t="s">
        <v>52</v>
      </c>
      <c r="C342" s="275">
        <v>6900</v>
      </c>
      <c r="D342" s="275">
        <v>64700</v>
      </c>
      <c r="E342" s="431">
        <v>10.6</v>
      </c>
      <c r="F342" s="275">
        <v>11900</v>
      </c>
      <c r="G342" s="275">
        <v>64400</v>
      </c>
      <c r="H342" s="431">
        <v>18.5</v>
      </c>
      <c r="I342" s="275">
        <v>12700</v>
      </c>
      <c r="J342" s="275">
        <v>65000</v>
      </c>
      <c r="K342" s="431">
        <v>19.5</v>
      </c>
      <c r="L342" s="275">
        <v>12000</v>
      </c>
      <c r="M342" s="275">
        <v>64400</v>
      </c>
      <c r="N342" s="431">
        <v>18.600000000000001</v>
      </c>
      <c r="O342" s="275">
        <v>11800</v>
      </c>
      <c r="P342" s="275">
        <v>68500</v>
      </c>
      <c r="Q342" s="431">
        <v>17.2</v>
      </c>
      <c r="R342" s="275">
        <v>8000</v>
      </c>
      <c r="S342" s="275">
        <v>66800</v>
      </c>
      <c r="T342" s="431">
        <v>12</v>
      </c>
      <c r="U342" s="275">
        <v>7800</v>
      </c>
      <c r="V342" s="275">
        <v>67200</v>
      </c>
      <c r="W342" s="431">
        <v>11.6</v>
      </c>
      <c r="X342" s="275">
        <v>8400</v>
      </c>
      <c r="Y342" s="275">
        <v>65400</v>
      </c>
      <c r="Z342" s="431">
        <v>12.8</v>
      </c>
      <c r="AA342" s="275">
        <v>9900</v>
      </c>
      <c r="AB342" s="275">
        <v>65600</v>
      </c>
      <c r="AC342" s="431">
        <v>15.1</v>
      </c>
      <c r="AD342" s="275">
        <v>7400</v>
      </c>
      <c r="AE342" s="275">
        <v>66000</v>
      </c>
      <c r="AF342" s="431">
        <v>11.3</v>
      </c>
      <c r="AG342" s="275">
        <v>8300</v>
      </c>
      <c r="AH342" s="275">
        <v>66800</v>
      </c>
      <c r="AI342" s="431">
        <v>12.4</v>
      </c>
      <c r="AJ342" s="275">
        <v>9800</v>
      </c>
      <c r="AK342" s="275">
        <v>65500</v>
      </c>
      <c r="AL342" s="431">
        <v>14.9</v>
      </c>
      <c r="AM342" s="275">
        <v>7600</v>
      </c>
      <c r="AN342" s="275">
        <v>66000</v>
      </c>
      <c r="AO342" s="431">
        <v>11.5</v>
      </c>
      <c r="AP342" s="147">
        <v>5800</v>
      </c>
      <c r="AQ342" s="147">
        <v>53100</v>
      </c>
      <c r="AR342" s="250">
        <v>10.9</v>
      </c>
      <c r="AS342" s="147">
        <v>4600</v>
      </c>
      <c r="AT342" s="147">
        <v>52100</v>
      </c>
      <c r="AU342" s="250">
        <v>8.8000000000000007</v>
      </c>
      <c r="AV342" s="727"/>
    </row>
    <row r="343" spans="2:48" s="430" customFormat="1" ht="12.75" x14ac:dyDescent="0.2">
      <c r="B343" s="203" t="s">
        <v>48</v>
      </c>
      <c r="C343" s="275">
        <v>22900</v>
      </c>
      <c r="D343" s="275">
        <v>187800</v>
      </c>
      <c r="E343" s="431">
        <v>12.2</v>
      </c>
      <c r="F343" s="275">
        <v>24800</v>
      </c>
      <c r="G343" s="275">
        <v>194500</v>
      </c>
      <c r="H343" s="431">
        <v>12.7</v>
      </c>
      <c r="I343" s="275">
        <v>28500</v>
      </c>
      <c r="J343" s="275">
        <v>199200</v>
      </c>
      <c r="K343" s="431">
        <v>14.3</v>
      </c>
      <c r="L343" s="275">
        <v>28800</v>
      </c>
      <c r="M343" s="275">
        <v>204500</v>
      </c>
      <c r="N343" s="431">
        <v>14.1</v>
      </c>
      <c r="O343" s="275">
        <v>27800</v>
      </c>
      <c r="P343" s="275">
        <v>208700</v>
      </c>
      <c r="Q343" s="431">
        <v>13.3</v>
      </c>
      <c r="R343" s="275">
        <v>27700</v>
      </c>
      <c r="S343" s="275">
        <v>214100</v>
      </c>
      <c r="T343" s="431">
        <v>12.9</v>
      </c>
      <c r="U343" s="275">
        <v>29200</v>
      </c>
      <c r="V343" s="275">
        <v>218800</v>
      </c>
      <c r="W343" s="431">
        <v>13.4</v>
      </c>
      <c r="X343" s="275">
        <v>29800</v>
      </c>
      <c r="Y343" s="275">
        <v>220000</v>
      </c>
      <c r="Z343" s="431">
        <v>13.5</v>
      </c>
      <c r="AA343" s="275">
        <v>25900</v>
      </c>
      <c r="AB343" s="275">
        <v>221000</v>
      </c>
      <c r="AC343" s="431">
        <v>11.7</v>
      </c>
      <c r="AD343" s="275">
        <v>26200</v>
      </c>
      <c r="AE343" s="275">
        <v>221700</v>
      </c>
      <c r="AF343" s="431">
        <v>11.8</v>
      </c>
      <c r="AG343" s="275">
        <v>31300</v>
      </c>
      <c r="AH343" s="275">
        <v>224000</v>
      </c>
      <c r="AI343" s="431">
        <v>14</v>
      </c>
      <c r="AJ343" s="275">
        <v>27700</v>
      </c>
      <c r="AK343" s="275">
        <v>228700</v>
      </c>
      <c r="AL343" s="431">
        <v>12.1</v>
      </c>
      <c r="AM343" s="275">
        <v>33800</v>
      </c>
      <c r="AN343" s="275">
        <v>228200</v>
      </c>
      <c r="AO343" s="431">
        <v>14.8</v>
      </c>
      <c r="AP343" s="147">
        <v>6000</v>
      </c>
      <c r="AQ343" s="147">
        <v>58000</v>
      </c>
      <c r="AR343" s="250">
        <v>10.3</v>
      </c>
      <c r="AS343" s="147">
        <v>3900</v>
      </c>
      <c r="AT343" s="147">
        <v>57800</v>
      </c>
      <c r="AU343" s="250">
        <v>6.7</v>
      </c>
      <c r="AV343" s="727"/>
    </row>
    <row r="344" spans="2:48" s="430" customFormat="1" ht="12.75" x14ac:dyDescent="0.2">
      <c r="B344" s="203" t="s">
        <v>58</v>
      </c>
      <c r="C344" s="275">
        <v>7800</v>
      </c>
      <c r="D344" s="275">
        <v>56900</v>
      </c>
      <c r="E344" s="431">
        <v>13.7</v>
      </c>
      <c r="F344" s="275">
        <v>8900</v>
      </c>
      <c r="G344" s="275">
        <v>57900</v>
      </c>
      <c r="H344" s="431">
        <v>15.3</v>
      </c>
      <c r="I344" s="275">
        <v>9400</v>
      </c>
      <c r="J344" s="275">
        <v>58800</v>
      </c>
      <c r="K344" s="431">
        <v>16</v>
      </c>
      <c r="L344" s="275">
        <v>10700</v>
      </c>
      <c r="M344" s="275">
        <v>59500</v>
      </c>
      <c r="N344" s="431">
        <v>18</v>
      </c>
      <c r="O344" s="275">
        <v>12600</v>
      </c>
      <c r="P344" s="275">
        <v>61400</v>
      </c>
      <c r="Q344" s="431">
        <v>20.5</v>
      </c>
      <c r="R344" s="275">
        <v>12300</v>
      </c>
      <c r="S344" s="275">
        <v>62300</v>
      </c>
      <c r="T344" s="431">
        <v>19.7</v>
      </c>
      <c r="U344" s="275">
        <v>7700</v>
      </c>
      <c r="V344" s="275">
        <v>62900</v>
      </c>
      <c r="W344" s="431">
        <v>12.3</v>
      </c>
      <c r="X344" s="275">
        <v>6100</v>
      </c>
      <c r="Y344" s="275">
        <v>62000</v>
      </c>
      <c r="Z344" s="431">
        <v>9.9</v>
      </c>
      <c r="AA344" s="275">
        <v>10100</v>
      </c>
      <c r="AB344" s="275">
        <v>64900</v>
      </c>
      <c r="AC344" s="431">
        <v>15.5</v>
      </c>
      <c r="AD344" s="275">
        <v>9100</v>
      </c>
      <c r="AE344" s="275">
        <v>63400</v>
      </c>
      <c r="AF344" s="431">
        <v>14.3</v>
      </c>
      <c r="AG344" s="275">
        <v>8500</v>
      </c>
      <c r="AH344" s="275">
        <v>64200</v>
      </c>
      <c r="AI344" s="431">
        <v>13.3</v>
      </c>
      <c r="AJ344" s="275">
        <v>9800</v>
      </c>
      <c r="AK344" s="275">
        <v>66300</v>
      </c>
      <c r="AL344" s="431">
        <v>14.8</v>
      </c>
      <c r="AM344" s="275">
        <v>10100</v>
      </c>
      <c r="AN344" s="275">
        <v>65300</v>
      </c>
      <c r="AO344" s="431">
        <v>15.5</v>
      </c>
      <c r="AP344" s="147">
        <v>10300</v>
      </c>
      <c r="AQ344" s="147">
        <v>66800</v>
      </c>
      <c r="AR344" s="250">
        <v>15.4</v>
      </c>
      <c r="AS344" s="147">
        <v>9700</v>
      </c>
      <c r="AT344" s="147">
        <v>66300</v>
      </c>
      <c r="AU344" s="250">
        <v>14.6</v>
      </c>
      <c r="AV344" s="727"/>
    </row>
    <row r="345" spans="2:48" s="430" customFormat="1" ht="12.75" x14ac:dyDescent="0.2">
      <c r="B345" s="203" t="s">
        <v>43</v>
      </c>
      <c r="C345" s="275">
        <v>8300</v>
      </c>
      <c r="D345" s="275">
        <v>61500</v>
      </c>
      <c r="E345" s="431">
        <v>13.6</v>
      </c>
      <c r="F345" s="275">
        <v>9200</v>
      </c>
      <c r="G345" s="275">
        <v>61700</v>
      </c>
      <c r="H345" s="431">
        <v>14.9</v>
      </c>
      <c r="I345" s="275">
        <v>10700</v>
      </c>
      <c r="J345" s="275">
        <v>62300</v>
      </c>
      <c r="K345" s="431">
        <v>17.2</v>
      </c>
      <c r="L345" s="275">
        <v>12000</v>
      </c>
      <c r="M345" s="275">
        <v>63500</v>
      </c>
      <c r="N345" s="431">
        <v>18.899999999999999</v>
      </c>
      <c r="O345" s="275">
        <v>15600</v>
      </c>
      <c r="P345" s="275">
        <v>66900</v>
      </c>
      <c r="Q345" s="431">
        <v>23.3</v>
      </c>
      <c r="R345" s="275">
        <v>8000</v>
      </c>
      <c r="S345" s="275">
        <v>67000</v>
      </c>
      <c r="T345" s="431">
        <v>11.9</v>
      </c>
      <c r="U345" s="275">
        <v>10700</v>
      </c>
      <c r="V345" s="275">
        <v>68000</v>
      </c>
      <c r="W345" s="431">
        <v>15.8</v>
      </c>
      <c r="X345" s="275">
        <v>9700</v>
      </c>
      <c r="Y345" s="275">
        <v>66500</v>
      </c>
      <c r="Z345" s="431">
        <v>14.6</v>
      </c>
      <c r="AA345" s="275">
        <v>11500</v>
      </c>
      <c r="AB345" s="275">
        <v>65900</v>
      </c>
      <c r="AC345" s="431">
        <v>17.399999999999999</v>
      </c>
      <c r="AD345" s="275">
        <v>11300</v>
      </c>
      <c r="AE345" s="275">
        <v>66500</v>
      </c>
      <c r="AF345" s="431">
        <v>17</v>
      </c>
      <c r="AG345" s="275">
        <v>6500</v>
      </c>
      <c r="AH345" s="275">
        <v>65100</v>
      </c>
      <c r="AI345" s="431">
        <v>10.1</v>
      </c>
      <c r="AJ345" s="275">
        <v>10600</v>
      </c>
      <c r="AK345" s="275">
        <v>65200</v>
      </c>
      <c r="AL345" s="431">
        <v>16.3</v>
      </c>
      <c r="AM345" s="275">
        <v>10500</v>
      </c>
      <c r="AN345" s="275">
        <v>66300</v>
      </c>
      <c r="AO345" s="431">
        <v>15.8</v>
      </c>
      <c r="AP345" s="147">
        <v>27400</v>
      </c>
      <c r="AQ345" s="147">
        <v>234500</v>
      </c>
      <c r="AR345" s="250">
        <v>11.7</v>
      </c>
      <c r="AS345" s="147">
        <v>22500</v>
      </c>
      <c r="AT345" s="147">
        <v>233700</v>
      </c>
      <c r="AU345" s="250">
        <v>9.6</v>
      </c>
      <c r="AV345" s="727"/>
    </row>
    <row r="346" spans="2:48" s="430" customFormat="1" ht="12.75" x14ac:dyDescent="0.2">
      <c r="B346" s="203" t="s">
        <v>53</v>
      </c>
      <c r="C346" s="275">
        <v>3300</v>
      </c>
      <c r="D346" s="275">
        <v>29700</v>
      </c>
      <c r="E346" s="431">
        <v>11.1</v>
      </c>
      <c r="F346" s="275">
        <v>4900</v>
      </c>
      <c r="G346" s="275">
        <v>31000</v>
      </c>
      <c r="H346" s="431">
        <v>15.8</v>
      </c>
      <c r="I346" s="275">
        <v>4800</v>
      </c>
      <c r="J346" s="275">
        <v>29600</v>
      </c>
      <c r="K346" s="431">
        <v>16.100000000000001</v>
      </c>
      <c r="L346" s="275">
        <v>5400</v>
      </c>
      <c r="M346" s="275">
        <v>30700</v>
      </c>
      <c r="N346" s="431">
        <v>17.399999999999999</v>
      </c>
      <c r="O346" s="275">
        <v>4300</v>
      </c>
      <c r="P346" s="275">
        <v>31700</v>
      </c>
      <c r="Q346" s="431">
        <v>13.5</v>
      </c>
      <c r="R346" s="275">
        <v>5400</v>
      </c>
      <c r="S346" s="275">
        <v>30400</v>
      </c>
      <c r="T346" s="431">
        <v>17.7</v>
      </c>
      <c r="U346" s="275">
        <v>4700</v>
      </c>
      <c r="V346" s="275">
        <v>32300</v>
      </c>
      <c r="W346" s="431">
        <v>14.6</v>
      </c>
      <c r="X346" s="275">
        <v>3200</v>
      </c>
      <c r="Y346" s="275">
        <v>32700</v>
      </c>
      <c r="Z346" s="431">
        <v>9.9</v>
      </c>
      <c r="AA346" s="275">
        <v>4800</v>
      </c>
      <c r="AB346" s="275">
        <v>31800</v>
      </c>
      <c r="AC346" s="431">
        <v>15</v>
      </c>
      <c r="AD346" s="275">
        <v>5200</v>
      </c>
      <c r="AE346" s="275">
        <v>31600</v>
      </c>
      <c r="AF346" s="431">
        <v>16.399999999999999</v>
      </c>
      <c r="AG346" s="275">
        <v>5400</v>
      </c>
      <c r="AH346" s="275">
        <v>30600</v>
      </c>
      <c r="AI346" s="431">
        <v>17.5</v>
      </c>
      <c r="AJ346" s="275">
        <v>4900</v>
      </c>
      <c r="AK346" s="275">
        <v>31000</v>
      </c>
      <c r="AL346" s="431">
        <v>15.7</v>
      </c>
      <c r="AM346" s="275">
        <v>3800</v>
      </c>
      <c r="AN346" s="275">
        <v>31200</v>
      </c>
      <c r="AO346" s="431">
        <v>12.2</v>
      </c>
      <c r="AP346" s="147">
        <v>6000</v>
      </c>
      <c r="AQ346" s="147">
        <v>64300</v>
      </c>
      <c r="AR346" s="250">
        <v>9.4</v>
      </c>
      <c r="AS346" s="147">
        <v>7200</v>
      </c>
      <c r="AT346" s="147">
        <v>64000</v>
      </c>
      <c r="AU346" s="250">
        <v>11.2</v>
      </c>
      <c r="AV346" s="727"/>
    </row>
    <row r="347" spans="2:48" s="430" customFormat="1" ht="12.75" x14ac:dyDescent="0.2">
      <c r="B347" s="203" t="s">
        <v>44</v>
      </c>
      <c r="C347" s="275">
        <v>8300</v>
      </c>
      <c r="D347" s="275">
        <v>65600</v>
      </c>
      <c r="E347" s="431">
        <v>12.7</v>
      </c>
      <c r="F347" s="275">
        <v>11200</v>
      </c>
      <c r="G347" s="275">
        <v>67000</v>
      </c>
      <c r="H347" s="431">
        <v>16.7</v>
      </c>
      <c r="I347" s="275">
        <v>9900</v>
      </c>
      <c r="J347" s="275">
        <v>67200</v>
      </c>
      <c r="K347" s="431">
        <v>14.8</v>
      </c>
      <c r="L347" s="275">
        <v>12000</v>
      </c>
      <c r="M347" s="275">
        <v>67800</v>
      </c>
      <c r="N347" s="431">
        <v>17.7</v>
      </c>
      <c r="O347" s="275">
        <v>9700</v>
      </c>
      <c r="P347" s="275">
        <v>70600</v>
      </c>
      <c r="Q347" s="431">
        <v>13.8</v>
      </c>
      <c r="R347" s="275">
        <v>10300</v>
      </c>
      <c r="S347" s="275">
        <v>71800</v>
      </c>
      <c r="T347" s="431">
        <v>14.4</v>
      </c>
      <c r="U347" s="275">
        <v>9400</v>
      </c>
      <c r="V347" s="275">
        <v>69900</v>
      </c>
      <c r="W347" s="431">
        <v>13.4</v>
      </c>
      <c r="X347" s="275">
        <v>11600</v>
      </c>
      <c r="Y347" s="275">
        <v>70700</v>
      </c>
      <c r="Z347" s="431">
        <v>16.399999999999999</v>
      </c>
      <c r="AA347" s="275">
        <v>8500</v>
      </c>
      <c r="AB347" s="275">
        <v>71500</v>
      </c>
      <c r="AC347" s="431">
        <v>11.9</v>
      </c>
      <c r="AD347" s="275">
        <v>7500</v>
      </c>
      <c r="AE347" s="275">
        <v>70300</v>
      </c>
      <c r="AF347" s="431">
        <v>10.6</v>
      </c>
      <c r="AG347" s="275">
        <v>8800</v>
      </c>
      <c r="AH347" s="275">
        <v>71300</v>
      </c>
      <c r="AI347" s="431">
        <v>12.3</v>
      </c>
      <c r="AJ347" s="275">
        <v>12400</v>
      </c>
      <c r="AK347" s="275">
        <v>71900</v>
      </c>
      <c r="AL347" s="431">
        <v>17.2</v>
      </c>
      <c r="AM347" s="275">
        <v>11800</v>
      </c>
      <c r="AN347" s="275">
        <v>71900</v>
      </c>
      <c r="AO347" s="431">
        <v>16.399999999999999</v>
      </c>
      <c r="AP347" s="147">
        <v>8200</v>
      </c>
      <c r="AQ347" s="147">
        <v>67100</v>
      </c>
      <c r="AR347" s="250">
        <v>12.3</v>
      </c>
      <c r="AS347" s="147">
        <v>12800</v>
      </c>
      <c r="AT347" s="147">
        <v>67200</v>
      </c>
      <c r="AU347" s="250">
        <v>19</v>
      </c>
      <c r="AV347" s="727"/>
    </row>
    <row r="348" spans="2:48" s="430" customFormat="1" ht="12.75" x14ac:dyDescent="0.2">
      <c r="B348" s="203" t="s">
        <v>34</v>
      </c>
      <c r="C348" s="275">
        <v>11300</v>
      </c>
      <c r="D348" s="275">
        <v>59400</v>
      </c>
      <c r="E348" s="431">
        <v>19</v>
      </c>
      <c r="F348" s="275">
        <v>15900</v>
      </c>
      <c r="G348" s="275">
        <v>59000</v>
      </c>
      <c r="H348" s="431">
        <v>27</v>
      </c>
      <c r="I348" s="275">
        <v>14300</v>
      </c>
      <c r="J348" s="275">
        <v>59200</v>
      </c>
      <c r="K348" s="431">
        <v>24.2</v>
      </c>
      <c r="L348" s="275">
        <v>10900</v>
      </c>
      <c r="M348" s="275">
        <v>59300</v>
      </c>
      <c r="N348" s="431">
        <v>18.3</v>
      </c>
      <c r="O348" s="275">
        <v>6300</v>
      </c>
      <c r="P348" s="275">
        <v>62900</v>
      </c>
      <c r="Q348" s="431">
        <v>10</v>
      </c>
      <c r="R348" s="275">
        <v>9000</v>
      </c>
      <c r="S348" s="275">
        <v>64200</v>
      </c>
      <c r="T348" s="431">
        <v>14</v>
      </c>
      <c r="U348" s="275">
        <v>7700</v>
      </c>
      <c r="V348" s="275">
        <v>62800</v>
      </c>
      <c r="W348" s="431">
        <v>12.3</v>
      </c>
      <c r="X348" s="275">
        <v>8100</v>
      </c>
      <c r="Y348" s="275">
        <v>59900</v>
      </c>
      <c r="Z348" s="431">
        <v>13.5</v>
      </c>
      <c r="AA348" s="275">
        <v>6800</v>
      </c>
      <c r="AB348" s="275">
        <v>59900</v>
      </c>
      <c r="AC348" s="431">
        <v>11.4</v>
      </c>
      <c r="AD348" s="275">
        <v>7100</v>
      </c>
      <c r="AE348" s="275">
        <v>59100</v>
      </c>
      <c r="AF348" s="431">
        <v>12.1</v>
      </c>
      <c r="AG348" s="275">
        <v>7400</v>
      </c>
      <c r="AH348" s="275">
        <v>61100</v>
      </c>
      <c r="AI348" s="431">
        <v>12.1</v>
      </c>
      <c r="AJ348" s="275">
        <v>6100</v>
      </c>
      <c r="AK348" s="275">
        <v>60900</v>
      </c>
      <c r="AL348" s="431">
        <v>10</v>
      </c>
      <c r="AM348" s="275">
        <v>6300</v>
      </c>
      <c r="AN348" s="275">
        <v>58300</v>
      </c>
      <c r="AO348" s="431">
        <v>10.8</v>
      </c>
      <c r="AP348" s="147">
        <v>4700</v>
      </c>
      <c r="AQ348" s="147">
        <v>29800</v>
      </c>
      <c r="AR348" s="250">
        <v>15.7</v>
      </c>
      <c r="AS348" s="147">
        <v>4500</v>
      </c>
      <c r="AT348" s="147">
        <v>29700</v>
      </c>
      <c r="AU348" s="250">
        <v>15.1</v>
      </c>
      <c r="AV348" s="727"/>
    </row>
    <row r="349" spans="2:48" s="430" customFormat="1" ht="12.75" x14ac:dyDescent="0.2">
      <c r="B349" s="203" t="s">
        <v>59</v>
      </c>
      <c r="C349" s="275">
        <v>9300</v>
      </c>
      <c r="D349" s="275">
        <v>58300</v>
      </c>
      <c r="E349" s="431">
        <v>16</v>
      </c>
      <c r="F349" s="275">
        <v>11200</v>
      </c>
      <c r="G349" s="275">
        <v>58700</v>
      </c>
      <c r="H349" s="431">
        <v>19.100000000000001</v>
      </c>
      <c r="I349" s="275">
        <v>11500</v>
      </c>
      <c r="J349" s="275">
        <v>59900</v>
      </c>
      <c r="K349" s="431">
        <v>19.3</v>
      </c>
      <c r="L349" s="275">
        <v>8000</v>
      </c>
      <c r="M349" s="275">
        <v>60600</v>
      </c>
      <c r="N349" s="431">
        <v>13.2</v>
      </c>
      <c r="O349" s="275">
        <v>11100</v>
      </c>
      <c r="P349" s="275">
        <v>63800</v>
      </c>
      <c r="Q349" s="431">
        <v>17.399999999999999</v>
      </c>
      <c r="R349" s="275">
        <v>9100</v>
      </c>
      <c r="S349" s="275">
        <v>63400</v>
      </c>
      <c r="T349" s="431">
        <v>14.4</v>
      </c>
      <c r="U349" s="275">
        <v>8400</v>
      </c>
      <c r="V349" s="275">
        <v>64900</v>
      </c>
      <c r="W349" s="431">
        <v>13</v>
      </c>
      <c r="X349" s="275">
        <v>8400</v>
      </c>
      <c r="Y349" s="275">
        <v>65600</v>
      </c>
      <c r="Z349" s="431">
        <v>12.7</v>
      </c>
      <c r="AA349" s="275">
        <v>9000</v>
      </c>
      <c r="AB349" s="275">
        <v>65400</v>
      </c>
      <c r="AC349" s="431">
        <v>13.7</v>
      </c>
      <c r="AD349" s="275">
        <v>8800</v>
      </c>
      <c r="AE349" s="275">
        <v>65700</v>
      </c>
      <c r="AF349" s="431">
        <v>13.4</v>
      </c>
      <c r="AG349" s="275">
        <v>5200</v>
      </c>
      <c r="AH349" s="275">
        <v>66100</v>
      </c>
      <c r="AI349" s="431">
        <v>7.9</v>
      </c>
      <c r="AJ349" s="275">
        <v>11300</v>
      </c>
      <c r="AK349" s="275">
        <v>67500</v>
      </c>
      <c r="AL349" s="431">
        <v>16.7</v>
      </c>
      <c r="AM349" s="275">
        <v>9900</v>
      </c>
      <c r="AN349" s="275">
        <v>65700</v>
      </c>
      <c r="AO349" s="431">
        <v>15</v>
      </c>
      <c r="AP349" s="147">
        <v>11900</v>
      </c>
      <c r="AQ349" s="147">
        <v>70100</v>
      </c>
      <c r="AR349" s="250">
        <v>16.899999999999999</v>
      </c>
      <c r="AS349" s="147">
        <v>7800</v>
      </c>
      <c r="AT349" s="147">
        <v>70600</v>
      </c>
      <c r="AU349" s="250">
        <v>11.1</v>
      </c>
      <c r="AV349" s="727"/>
    </row>
    <row r="350" spans="2:48" s="430" customFormat="1" ht="12.75" x14ac:dyDescent="0.2">
      <c r="B350" s="203" t="s">
        <v>54</v>
      </c>
      <c r="C350" s="275">
        <v>8400</v>
      </c>
      <c r="D350" s="275">
        <v>54900</v>
      </c>
      <c r="E350" s="431">
        <v>15.3</v>
      </c>
      <c r="F350" s="275">
        <v>8900</v>
      </c>
      <c r="G350" s="275">
        <v>55700</v>
      </c>
      <c r="H350" s="431">
        <v>16</v>
      </c>
      <c r="I350" s="275">
        <v>8900</v>
      </c>
      <c r="J350" s="275">
        <v>56200</v>
      </c>
      <c r="K350" s="431">
        <v>15.8</v>
      </c>
      <c r="L350" s="275">
        <v>6300</v>
      </c>
      <c r="M350" s="275">
        <v>56400</v>
      </c>
      <c r="N350" s="431">
        <v>11.1</v>
      </c>
      <c r="O350" s="275">
        <v>7800</v>
      </c>
      <c r="P350" s="275">
        <v>60700</v>
      </c>
      <c r="Q350" s="431">
        <v>12.9</v>
      </c>
      <c r="R350" s="275">
        <v>8600</v>
      </c>
      <c r="S350" s="275">
        <v>59600</v>
      </c>
      <c r="T350" s="431">
        <v>14.5</v>
      </c>
      <c r="U350" s="275">
        <v>7000</v>
      </c>
      <c r="V350" s="275">
        <v>58700</v>
      </c>
      <c r="W350" s="431">
        <v>12</v>
      </c>
      <c r="X350" s="275">
        <v>8100</v>
      </c>
      <c r="Y350" s="275">
        <v>57200</v>
      </c>
      <c r="Z350" s="431">
        <v>14.1</v>
      </c>
      <c r="AA350" s="275">
        <v>10600</v>
      </c>
      <c r="AB350" s="275">
        <v>59600</v>
      </c>
      <c r="AC350" s="431">
        <v>17.8</v>
      </c>
      <c r="AD350" s="275">
        <v>9000</v>
      </c>
      <c r="AE350" s="275">
        <v>58100</v>
      </c>
      <c r="AF350" s="431">
        <v>15.5</v>
      </c>
      <c r="AG350" s="275">
        <v>7100</v>
      </c>
      <c r="AH350" s="275">
        <v>59200</v>
      </c>
      <c r="AI350" s="431">
        <v>12</v>
      </c>
      <c r="AJ350" s="275">
        <v>6300</v>
      </c>
      <c r="AK350" s="275">
        <v>60300</v>
      </c>
      <c r="AL350" s="431">
        <v>10.5</v>
      </c>
      <c r="AM350" s="275">
        <v>5600</v>
      </c>
      <c r="AN350" s="275">
        <v>58500</v>
      </c>
      <c r="AO350" s="431">
        <v>9.6</v>
      </c>
      <c r="AP350" s="147">
        <v>8200</v>
      </c>
      <c r="AQ350" s="147">
        <v>57900</v>
      </c>
      <c r="AR350" s="250">
        <v>14.1</v>
      </c>
      <c r="AS350" s="147">
        <v>9800</v>
      </c>
      <c r="AT350" s="147">
        <v>58000</v>
      </c>
      <c r="AU350" s="250">
        <v>16.899999999999999</v>
      </c>
      <c r="AV350" s="727"/>
    </row>
    <row r="351" spans="2:48" s="430" customFormat="1" ht="12.75" x14ac:dyDescent="0.2">
      <c r="B351" s="203" t="s">
        <v>40</v>
      </c>
      <c r="C351" s="275">
        <v>25800</v>
      </c>
      <c r="D351" s="275">
        <v>185600</v>
      </c>
      <c r="E351" s="431">
        <v>13.9</v>
      </c>
      <c r="F351" s="275">
        <v>34500</v>
      </c>
      <c r="G351" s="275">
        <v>190800</v>
      </c>
      <c r="H351" s="431">
        <v>18.100000000000001</v>
      </c>
      <c r="I351" s="275">
        <v>26900</v>
      </c>
      <c r="J351" s="275">
        <v>192100</v>
      </c>
      <c r="K351" s="431">
        <v>14</v>
      </c>
      <c r="L351" s="275">
        <v>29600</v>
      </c>
      <c r="M351" s="275">
        <v>195000</v>
      </c>
      <c r="N351" s="431">
        <v>15.2</v>
      </c>
      <c r="O351" s="275">
        <v>26200</v>
      </c>
      <c r="P351" s="275">
        <v>199600</v>
      </c>
      <c r="Q351" s="431">
        <v>13.1</v>
      </c>
      <c r="R351" s="275">
        <v>26300</v>
      </c>
      <c r="S351" s="275">
        <v>203400</v>
      </c>
      <c r="T351" s="431">
        <v>12.9</v>
      </c>
      <c r="U351" s="275">
        <v>24200</v>
      </c>
      <c r="V351" s="275">
        <v>206800</v>
      </c>
      <c r="W351" s="431">
        <v>11.7</v>
      </c>
      <c r="X351" s="275">
        <v>26400</v>
      </c>
      <c r="Y351" s="275">
        <v>207700</v>
      </c>
      <c r="Z351" s="431">
        <v>12.7</v>
      </c>
      <c r="AA351" s="275">
        <v>23800</v>
      </c>
      <c r="AB351" s="275">
        <v>211500</v>
      </c>
      <c r="AC351" s="431">
        <v>11.3</v>
      </c>
      <c r="AD351" s="275">
        <v>20700</v>
      </c>
      <c r="AE351" s="275">
        <v>213900</v>
      </c>
      <c r="AF351" s="431">
        <v>9.6999999999999993</v>
      </c>
      <c r="AG351" s="275">
        <v>24700</v>
      </c>
      <c r="AH351" s="275">
        <v>214900</v>
      </c>
      <c r="AI351" s="431">
        <v>11.5</v>
      </c>
      <c r="AJ351" s="275">
        <v>23100</v>
      </c>
      <c r="AK351" s="275">
        <v>216400</v>
      </c>
      <c r="AL351" s="431">
        <v>10.7</v>
      </c>
      <c r="AM351" s="275">
        <v>18500</v>
      </c>
      <c r="AN351" s="275">
        <v>218300</v>
      </c>
      <c r="AO351" s="431">
        <v>8.5</v>
      </c>
      <c r="AP351" s="147">
        <v>11800</v>
      </c>
      <c r="AQ351" s="147">
        <v>66100</v>
      </c>
      <c r="AR351" s="250">
        <v>17.899999999999999</v>
      </c>
      <c r="AS351" s="147">
        <v>6400</v>
      </c>
      <c r="AT351" s="147">
        <v>65900</v>
      </c>
      <c r="AU351" s="250">
        <v>9.6999999999999993</v>
      </c>
      <c r="AV351" s="727"/>
    </row>
    <row r="352" spans="2:48" s="430" customFormat="1" ht="12.75" x14ac:dyDescent="0.2">
      <c r="B352" s="203" t="s">
        <v>55</v>
      </c>
      <c r="C352" s="275">
        <v>3800</v>
      </c>
      <c r="D352" s="275">
        <v>34700</v>
      </c>
      <c r="E352" s="431">
        <v>10.9</v>
      </c>
      <c r="F352" s="275">
        <v>3300</v>
      </c>
      <c r="G352" s="275">
        <v>34300</v>
      </c>
      <c r="H352" s="431">
        <v>9.6</v>
      </c>
      <c r="I352" s="275">
        <v>7000</v>
      </c>
      <c r="J352" s="275">
        <v>35100</v>
      </c>
      <c r="K352" s="431">
        <v>19.8</v>
      </c>
      <c r="L352" s="275">
        <v>5000</v>
      </c>
      <c r="M352" s="275">
        <v>34700</v>
      </c>
      <c r="N352" s="431">
        <v>14.5</v>
      </c>
      <c r="O352" s="275">
        <v>3200</v>
      </c>
      <c r="P352" s="275">
        <v>35400</v>
      </c>
      <c r="Q352" s="431">
        <v>9.1</v>
      </c>
      <c r="R352" s="275">
        <v>2400</v>
      </c>
      <c r="S352" s="275">
        <v>34600</v>
      </c>
      <c r="T352" s="431">
        <v>6.9</v>
      </c>
      <c r="U352" s="275">
        <v>4300</v>
      </c>
      <c r="V352" s="275">
        <v>34400</v>
      </c>
      <c r="W352" s="431">
        <v>12.5</v>
      </c>
      <c r="X352" s="275">
        <v>5300</v>
      </c>
      <c r="Y352" s="275">
        <v>35600</v>
      </c>
      <c r="Z352" s="431">
        <v>14.9</v>
      </c>
      <c r="AA352" s="275">
        <v>4200</v>
      </c>
      <c r="AB352" s="275">
        <v>34200</v>
      </c>
      <c r="AC352" s="431">
        <v>12.3</v>
      </c>
      <c r="AD352" s="275">
        <v>2700</v>
      </c>
      <c r="AE352" s="275">
        <v>34700</v>
      </c>
      <c r="AF352" s="431">
        <v>7.7</v>
      </c>
      <c r="AG352" s="275">
        <v>4200</v>
      </c>
      <c r="AH352" s="275">
        <v>33100</v>
      </c>
      <c r="AI352" s="431">
        <v>12.7</v>
      </c>
      <c r="AJ352" s="275">
        <v>5200</v>
      </c>
      <c r="AK352" s="275">
        <v>33500</v>
      </c>
      <c r="AL352" s="431">
        <v>15.5</v>
      </c>
      <c r="AM352" s="275">
        <v>5400</v>
      </c>
      <c r="AN352" s="275">
        <v>32500</v>
      </c>
      <c r="AO352" s="431">
        <v>16.600000000000001</v>
      </c>
      <c r="AP352" s="147">
        <v>7100</v>
      </c>
      <c r="AQ352" s="147">
        <v>62000</v>
      </c>
      <c r="AR352" s="250">
        <v>11.4</v>
      </c>
      <c r="AS352" s="147">
        <v>4500</v>
      </c>
      <c r="AT352" s="147">
        <v>62600</v>
      </c>
      <c r="AU352" s="250">
        <v>7.2</v>
      </c>
      <c r="AV352" s="727"/>
    </row>
    <row r="353" spans="2:48" s="430" customFormat="1" ht="12.75" x14ac:dyDescent="0.2">
      <c r="B353" s="203" t="s">
        <v>47</v>
      </c>
      <c r="C353" s="275">
        <v>9600</v>
      </c>
      <c r="D353" s="275">
        <v>67000</v>
      </c>
      <c r="E353" s="431">
        <v>14.4</v>
      </c>
      <c r="F353" s="275">
        <v>6000</v>
      </c>
      <c r="G353" s="275">
        <v>67600</v>
      </c>
      <c r="H353" s="431">
        <v>8.9</v>
      </c>
      <c r="I353" s="275">
        <v>7500</v>
      </c>
      <c r="J353" s="275">
        <v>66800</v>
      </c>
      <c r="K353" s="431">
        <v>11.2</v>
      </c>
      <c r="L353" s="275">
        <v>7900</v>
      </c>
      <c r="M353" s="275">
        <v>67400</v>
      </c>
      <c r="N353" s="431">
        <v>11.7</v>
      </c>
      <c r="O353" s="275">
        <v>8200</v>
      </c>
      <c r="P353" s="275">
        <v>69600</v>
      </c>
      <c r="Q353" s="431">
        <v>11.8</v>
      </c>
      <c r="R353" s="275">
        <v>8200</v>
      </c>
      <c r="S353" s="275">
        <v>68600</v>
      </c>
      <c r="T353" s="431">
        <v>12</v>
      </c>
      <c r="U353" s="275">
        <v>6700</v>
      </c>
      <c r="V353" s="275">
        <v>70500</v>
      </c>
      <c r="W353" s="431">
        <v>9.5</v>
      </c>
      <c r="X353" s="275">
        <v>8100</v>
      </c>
      <c r="Y353" s="275">
        <v>69600</v>
      </c>
      <c r="Z353" s="431">
        <v>11.6</v>
      </c>
      <c r="AA353" s="275">
        <v>6700</v>
      </c>
      <c r="AB353" s="275">
        <v>68800</v>
      </c>
      <c r="AC353" s="431">
        <v>9.8000000000000007</v>
      </c>
      <c r="AD353" s="275">
        <v>7000</v>
      </c>
      <c r="AE353" s="275">
        <v>68400</v>
      </c>
      <c r="AF353" s="431">
        <v>10.199999999999999</v>
      </c>
      <c r="AG353" s="275">
        <v>5700</v>
      </c>
      <c r="AH353" s="275">
        <v>68000</v>
      </c>
      <c r="AI353" s="431">
        <v>8.4</v>
      </c>
      <c r="AJ353" s="275">
        <v>4100</v>
      </c>
      <c r="AK353" s="275">
        <v>69400</v>
      </c>
      <c r="AL353" s="431">
        <v>5.9</v>
      </c>
      <c r="AM353" s="275">
        <v>2400</v>
      </c>
      <c r="AN353" s="275">
        <v>70100</v>
      </c>
      <c r="AO353" s="431">
        <v>3.5</v>
      </c>
      <c r="AP353" s="147">
        <v>21700</v>
      </c>
      <c r="AQ353" s="147">
        <v>224900</v>
      </c>
      <c r="AR353" s="250">
        <v>9.6</v>
      </c>
      <c r="AS353" s="147">
        <v>25300</v>
      </c>
      <c r="AT353" s="147">
        <v>224600</v>
      </c>
      <c r="AU353" s="250">
        <v>11.3</v>
      </c>
      <c r="AV353" s="727"/>
    </row>
    <row r="354" spans="2:48" s="430" customFormat="1" ht="12.75" x14ac:dyDescent="0.2">
      <c r="B354" s="203" t="s">
        <v>36</v>
      </c>
      <c r="C354" s="275">
        <v>10100</v>
      </c>
      <c r="D354" s="275">
        <v>54900</v>
      </c>
      <c r="E354" s="431">
        <v>18.399999999999999</v>
      </c>
      <c r="F354" s="275">
        <v>5900</v>
      </c>
      <c r="G354" s="275">
        <v>55900</v>
      </c>
      <c r="H354" s="431">
        <v>10.6</v>
      </c>
      <c r="I354" s="275">
        <v>6800</v>
      </c>
      <c r="J354" s="275">
        <v>57000</v>
      </c>
      <c r="K354" s="431">
        <v>11.9</v>
      </c>
      <c r="L354" s="275">
        <v>5500</v>
      </c>
      <c r="M354" s="275">
        <v>56700</v>
      </c>
      <c r="N354" s="431">
        <v>9.6999999999999993</v>
      </c>
      <c r="O354" s="275">
        <v>7800</v>
      </c>
      <c r="P354" s="275">
        <v>58300</v>
      </c>
      <c r="Q354" s="431">
        <v>13.3</v>
      </c>
      <c r="R354" s="275">
        <v>8200</v>
      </c>
      <c r="S354" s="275">
        <v>59800</v>
      </c>
      <c r="T354" s="431">
        <v>13.7</v>
      </c>
      <c r="U354" s="275">
        <v>5400</v>
      </c>
      <c r="V354" s="275">
        <v>62000</v>
      </c>
      <c r="W354" s="431">
        <v>8.8000000000000007</v>
      </c>
      <c r="X354" s="275">
        <v>11300</v>
      </c>
      <c r="Y354" s="275">
        <v>59500</v>
      </c>
      <c r="Z354" s="431">
        <v>18.899999999999999</v>
      </c>
      <c r="AA354" s="275">
        <v>9400</v>
      </c>
      <c r="AB354" s="275">
        <v>59900</v>
      </c>
      <c r="AC354" s="431">
        <v>15.8</v>
      </c>
      <c r="AD354" s="275">
        <v>5300</v>
      </c>
      <c r="AE354" s="275">
        <v>59200</v>
      </c>
      <c r="AF354" s="431">
        <v>8.9</v>
      </c>
      <c r="AG354" s="275">
        <v>7900</v>
      </c>
      <c r="AH354" s="275">
        <v>60100</v>
      </c>
      <c r="AI354" s="431">
        <v>13.1</v>
      </c>
      <c r="AJ354" s="275">
        <v>6800</v>
      </c>
      <c r="AK354" s="275">
        <v>62200</v>
      </c>
      <c r="AL354" s="431">
        <v>11</v>
      </c>
      <c r="AM354" s="275">
        <v>6500</v>
      </c>
      <c r="AN354" s="275">
        <v>60600</v>
      </c>
      <c r="AO354" s="431">
        <v>10.8</v>
      </c>
      <c r="AP354" s="147">
        <v>4100</v>
      </c>
      <c r="AQ354" s="147">
        <v>33300</v>
      </c>
      <c r="AR354" s="250">
        <v>12.4</v>
      </c>
      <c r="AS354" s="147">
        <v>4000</v>
      </c>
      <c r="AT354" s="147">
        <v>32400</v>
      </c>
      <c r="AU354" s="250">
        <v>12.3</v>
      </c>
      <c r="AV354" s="727"/>
    </row>
    <row r="355" spans="2:48" s="430" customFormat="1" ht="12.75" x14ac:dyDescent="0.2">
      <c r="B355" s="203" t="s">
        <v>60</v>
      </c>
      <c r="C355" s="275">
        <v>10200</v>
      </c>
      <c r="D355" s="275">
        <v>46400</v>
      </c>
      <c r="E355" s="431">
        <v>22.1</v>
      </c>
      <c r="F355" s="275">
        <v>8700</v>
      </c>
      <c r="G355" s="275">
        <v>46400</v>
      </c>
      <c r="H355" s="431">
        <v>18.7</v>
      </c>
      <c r="I355" s="275">
        <v>10600</v>
      </c>
      <c r="J355" s="275">
        <v>48200</v>
      </c>
      <c r="K355" s="431">
        <v>22</v>
      </c>
      <c r="L355" s="275">
        <v>9700</v>
      </c>
      <c r="M355" s="275">
        <v>49300</v>
      </c>
      <c r="N355" s="431">
        <v>19.600000000000001</v>
      </c>
      <c r="O355" s="275">
        <v>10700</v>
      </c>
      <c r="P355" s="275">
        <v>51900</v>
      </c>
      <c r="Q355" s="431">
        <v>20.5</v>
      </c>
      <c r="R355" s="275">
        <v>9700</v>
      </c>
      <c r="S355" s="275">
        <v>52600</v>
      </c>
      <c r="T355" s="431">
        <v>18.399999999999999</v>
      </c>
      <c r="U355" s="275">
        <v>9500</v>
      </c>
      <c r="V355" s="275">
        <v>52200</v>
      </c>
      <c r="W355" s="431">
        <v>18.100000000000001</v>
      </c>
      <c r="X355" s="275">
        <v>10800</v>
      </c>
      <c r="Y355" s="275">
        <v>52900</v>
      </c>
      <c r="Z355" s="431">
        <v>20.3</v>
      </c>
      <c r="AA355" s="275">
        <v>8300</v>
      </c>
      <c r="AB355" s="275">
        <v>51400</v>
      </c>
      <c r="AC355" s="431">
        <v>16.100000000000001</v>
      </c>
      <c r="AD355" s="275">
        <v>8500</v>
      </c>
      <c r="AE355" s="275">
        <v>52000</v>
      </c>
      <c r="AF355" s="431">
        <v>16.3</v>
      </c>
      <c r="AG355" s="275">
        <v>11700</v>
      </c>
      <c r="AH355" s="275">
        <v>53100</v>
      </c>
      <c r="AI355" s="431">
        <v>22.1</v>
      </c>
      <c r="AJ355" s="275">
        <v>9600</v>
      </c>
      <c r="AK355" s="275">
        <v>52700</v>
      </c>
      <c r="AL355" s="431">
        <v>18.3</v>
      </c>
      <c r="AM355" s="275">
        <v>7600</v>
      </c>
      <c r="AN355" s="275">
        <v>53800</v>
      </c>
      <c r="AO355" s="431">
        <v>14.1</v>
      </c>
      <c r="AP355" s="147">
        <v>5700</v>
      </c>
      <c r="AQ355" s="147">
        <v>68800</v>
      </c>
      <c r="AR355" s="250">
        <v>8.3000000000000007</v>
      </c>
      <c r="AS355" s="147">
        <v>2100</v>
      </c>
      <c r="AT355" s="147">
        <v>68300</v>
      </c>
      <c r="AU355" s="250">
        <v>3</v>
      </c>
      <c r="AV355" s="727"/>
    </row>
    <row r="356" spans="2:48" s="430" customFormat="1" ht="12.75" x14ac:dyDescent="0.2">
      <c r="B356" s="203" t="s">
        <v>61</v>
      </c>
      <c r="C356" s="275">
        <v>14700</v>
      </c>
      <c r="D356" s="275">
        <v>77700</v>
      </c>
      <c r="E356" s="431">
        <v>18.899999999999999</v>
      </c>
      <c r="F356" s="275">
        <v>12800</v>
      </c>
      <c r="G356" s="275">
        <v>77200</v>
      </c>
      <c r="H356" s="431">
        <v>16.600000000000001</v>
      </c>
      <c r="I356" s="275">
        <v>12100</v>
      </c>
      <c r="J356" s="275">
        <v>78700</v>
      </c>
      <c r="K356" s="431">
        <v>15.4</v>
      </c>
      <c r="L356" s="275">
        <v>14600</v>
      </c>
      <c r="M356" s="275">
        <v>79800</v>
      </c>
      <c r="N356" s="431">
        <v>18.3</v>
      </c>
      <c r="O356" s="275">
        <v>14500</v>
      </c>
      <c r="P356" s="275">
        <v>83100</v>
      </c>
      <c r="Q356" s="431">
        <v>17.399999999999999</v>
      </c>
      <c r="R356" s="275">
        <v>12200</v>
      </c>
      <c r="S356" s="275">
        <v>82000</v>
      </c>
      <c r="T356" s="431">
        <v>14.9</v>
      </c>
      <c r="U356" s="275">
        <v>12300</v>
      </c>
      <c r="V356" s="275">
        <v>83000</v>
      </c>
      <c r="W356" s="431">
        <v>14.8</v>
      </c>
      <c r="X356" s="275">
        <v>14600</v>
      </c>
      <c r="Y356" s="275">
        <v>82900</v>
      </c>
      <c r="Z356" s="431">
        <v>17.600000000000001</v>
      </c>
      <c r="AA356" s="275">
        <v>9800</v>
      </c>
      <c r="AB356" s="275">
        <v>82500</v>
      </c>
      <c r="AC356" s="431">
        <v>11.9</v>
      </c>
      <c r="AD356" s="275">
        <v>10100</v>
      </c>
      <c r="AE356" s="275">
        <v>84400</v>
      </c>
      <c r="AF356" s="431">
        <v>12</v>
      </c>
      <c r="AG356" s="275">
        <v>10600</v>
      </c>
      <c r="AH356" s="275">
        <v>84900</v>
      </c>
      <c r="AI356" s="431">
        <v>12.5</v>
      </c>
      <c r="AJ356" s="275">
        <v>8500</v>
      </c>
      <c r="AK356" s="275">
        <v>82000</v>
      </c>
      <c r="AL356" s="431">
        <v>10.3</v>
      </c>
      <c r="AM356" s="275">
        <v>9100</v>
      </c>
      <c r="AN356" s="275">
        <v>83900</v>
      </c>
      <c r="AO356" s="431">
        <v>10.8</v>
      </c>
      <c r="AP356" s="147">
        <v>8000</v>
      </c>
      <c r="AQ356" s="147">
        <v>64300</v>
      </c>
      <c r="AR356" s="250">
        <v>12.4</v>
      </c>
      <c r="AS356" s="147">
        <v>8900</v>
      </c>
      <c r="AT356" s="147">
        <v>62200</v>
      </c>
      <c r="AU356" s="250">
        <v>14.3</v>
      </c>
      <c r="AV356" s="727"/>
    </row>
    <row r="357" spans="2:48" s="430" customFormat="1" ht="12.75" x14ac:dyDescent="0.2">
      <c r="B357" s="203" t="s">
        <v>62</v>
      </c>
      <c r="C357" s="275">
        <v>8500</v>
      </c>
      <c r="D357" s="275">
        <v>48600</v>
      </c>
      <c r="E357" s="431">
        <v>17.5</v>
      </c>
      <c r="F357" s="275">
        <v>8700</v>
      </c>
      <c r="G357" s="275">
        <v>50700</v>
      </c>
      <c r="H357" s="431">
        <v>17.100000000000001</v>
      </c>
      <c r="I357" s="275">
        <v>8800</v>
      </c>
      <c r="J357" s="275">
        <v>50800</v>
      </c>
      <c r="K357" s="431">
        <v>17.3</v>
      </c>
      <c r="L357" s="275">
        <v>7000</v>
      </c>
      <c r="M357" s="275">
        <v>51600</v>
      </c>
      <c r="N357" s="431">
        <v>13.6</v>
      </c>
      <c r="O357" s="275">
        <v>10600</v>
      </c>
      <c r="P357" s="275">
        <v>55000</v>
      </c>
      <c r="Q357" s="431">
        <v>19.2</v>
      </c>
      <c r="R357" s="275">
        <v>10800</v>
      </c>
      <c r="S357" s="275">
        <v>56200</v>
      </c>
      <c r="T357" s="431">
        <v>19.2</v>
      </c>
      <c r="U357" s="275">
        <v>9000</v>
      </c>
      <c r="V357" s="275">
        <v>55400</v>
      </c>
      <c r="W357" s="431">
        <v>16.2</v>
      </c>
      <c r="X357" s="275">
        <v>8000</v>
      </c>
      <c r="Y357" s="275">
        <v>54100</v>
      </c>
      <c r="Z357" s="431">
        <v>14.9</v>
      </c>
      <c r="AA357" s="275">
        <v>6800</v>
      </c>
      <c r="AB357" s="275">
        <v>54000</v>
      </c>
      <c r="AC357" s="431">
        <v>12.7</v>
      </c>
      <c r="AD357" s="275">
        <v>9400</v>
      </c>
      <c r="AE357" s="275">
        <v>55000</v>
      </c>
      <c r="AF357" s="431">
        <v>17.100000000000001</v>
      </c>
      <c r="AG357" s="275">
        <v>9700</v>
      </c>
      <c r="AH357" s="275">
        <v>54300</v>
      </c>
      <c r="AI357" s="431">
        <v>17.8</v>
      </c>
      <c r="AJ357" s="275">
        <v>7400</v>
      </c>
      <c r="AK357" s="275">
        <v>55200</v>
      </c>
      <c r="AL357" s="431">
        <v>13.4</v>
      </c>
      <c r="AM357" s="275">
        <v>9000</v>
      </c>
      <c r="AN357" s="275">
        <v>55800</v>
      </c>
      <c r="AO357" s="431">
        <v>16.2</v>
      </c>
      <c r="AP357" s="147">
        <v>6400</v>
      </c>
      <c r="AQ357" s="147">
        <v>55000</v>
      </c>
      <c r="AR357" s="250">
        <v>11.7</v>
      </c>
      <c r="AS357" s="147">
        <v>10100</v>
      </c>
      <c r="AT357" s="147">
        <v>54000</v>
      </c>
      <c r="AU357" s="250">
        <v>18.600000000000001</v>
      </c>
      <c r="AV357" s="727"/>
    </row>
    <row r="358" spans="2:48" s="430" customFormat="1" ht="12.75" x14ac:dyDescent="0.2">
      <c r="B358" s="203" t="s">
        <v>63</v>
      </c>
      <c r="C358" s="275">
        <v>21700</v>
      </c>
      <c r="D358" s="275">
        <v>95100</v>
      </c>
      <c r="E358" s="431">
        <v>22.8</v>
      </c>
      <c r="F358" s="275">
        <v>22400</v>
      </c>
      <c r="G358" s="275">
        <v>95400</v>
      </c>
      <c r="H358" s="431">
        <v>23.5</v>
      </c>
      <c r="I358" s="275">
        <v>21300</v>
      </c>
      <c r="J358" s="275">
        <v>96300</v>
      </c>
      <c r="K358" s="431">
        <v>22.2</v>
      </c>
      <c r="L358" s="275">
        <v>19100</v>
      </c>
      <c r="M358" s="275">
        <v>96900</v>
      </c>
      <c r="N358" s="431">
        <v>19.7</v>
      </c>
      <c r="O358" s="275">
        <v>18800</v>
      </c>
      <c r="P358" s="275">
        <v>100900</v>
      </c>
      <c r="Q358" s="431">
        <v>18.7</v>
      </c>
      <c r="R358" s="275">
        <v>19400</v>
      </c>
      <c r="S358" s="275">
        <v>100700</v>
      </c>
      <c r="T358" s="431">
        <v>19.3</v>
      </c>
      <c r="U358" s="275">
        <v>18500</v>
      </c>
      <c r="V358" s="275">
        <v>100100</v>
      </c>
      <c r="W358" s="431">
        <v>18.5</v>
      </c>
      <c r="X358" s="275">
        <v>21000</v>
      </c>
      <c r="Y358" s="275">
        <v>99800</v>
      </c>
      <c r="Z358" s="431">
        <v>21</v>
      </c>
      <c r="AA358" s="275">
        <v>17000</v>
      </c>
      <c r="AB358" s="275">
        <v>98900</v>
      </c>
      <c r="AC358" s="431">
        <v>17.2</v>
      </c>
      <c r="AD358" s="275">
        <v>16600</v>
      </c>
      <c r="AE358" s="275">
        <v>99600</v>
      </c>
      <c r="AF358" s="431">
        <v>16.7</v>
      </c>
      <c r="AG358" s="275">
        <v>17400</v>
      </c>
      <c r="AH358" s="275">
        <v>98300</v>
      </c>
      <c r="AI358" s="431">
        <v>17.7</v>
      </c>
      <c r="AJ358" s="275">
        <v>13200</v>
      </c>
      <c r="AK358" s="275">
        <v>98200</v>
      </c>
      <c r="AL358" s="431">
        <v>13.4</v>
      </c>
      <c r="AM358" s="275">
        <v>15200</v>
      </c>
      <c r="AN358" s="275">
        <v>98000</v>
      </c>
      <c r="AO358" s="431">
        <v>15.5</v>
      </c>
      <c r="AP358" s="147">
        <v>14300</v>
      </c>
      <c r="AQ358" s="147">
        <v>84400</v>
      </c>
      <c r="AR358" s="250">
        <v>17</v>
      </c>
      <c r="AS358" s="147">
        <v>9700</v>
      </c>
      <c r="AT358" s="147">
        <v>85100</v>
      </c>
      <c r="AU358" s="250">
        <v>11.4</v>
      </c>
      <c r="AV358" s="727"/>
    </row>
    <row r="359" spans="2:48" s="430" customFormat="1" ht="12.75" x14ac:dyDescent="0.2">
      <c r="B359" s="203" t="s">
        <v>64</v>
      </c>
      <c r="C359" s="275">
        <v>21400</v>
      </c>
      <c r="D359" s="275">
        <v>96300</v>
      </c>
      <c r="E359" s="431">
        <v>22.2</v>
      </c>
      <c r="F359" s="275">
        <v>19000</v>
      </c>
      <c r="G359" s="275">
        <v>97400</v>
      </c>
      <c r="H359" s="431">
        <v>19.5</v>
      </c>
      <c r="I359" s="275">
        <v>17700</v>
      </c>
      <c r="J359" s="275">
        <v>98500</v>
      </c>
      <c r="K359" s="431">
        <v>18</v>
      </c>
      <c r="L359" s="275">
        <v>21300</v>
      </c>
      <c r="M359" s="275">
        <v>100500</v>
      </c>
      <c r="N359" s="431">
        <v>21.2</v>
      </c>
      <c r="O359" s="275">
        <v>20300</v>
      </c>
      <c r="P359" s="275">
        <v>103900</v>
      </c>
      <c r="Q359" s="431">
        <v>19.5</v>
      </c>
      <c r="R359" s="275">
        <v>20100</v>
      </c>
      <c r="S359" s="275">
        <v>104800</v>
      </c>
      <c r="T359" s="431">
        <v>19.2</v>
      </c>
      <c r="U359" s="275">
        <v>19700</v>
      </c>
      <c r="V359" s="275">
        <v>105800</v>
      </c>
      <c r="W359" s="431">
        <v>18.600000000000001</v>
      </c>
      <c r="X359" s="275">
        <v>17900</v>
      </c>
      <c r="Y359" s="275">
        <v>104100</v>
      </c>
      <c r="Z359" s="431">
        <v>17.2</v>
      </c>
      <c r="AA359" s="275">
        <v>16300</v>
      </c>
      <c r="AB359" s="275">
        <v>103900</v>
      </c>
      <c r="AC359" s="431">
        <v>15.7</v>
      </c>
      <c r="AD359" s="275">
        <v>16000</v>
      </c>
      <c r="AE359" s="275">
        <v>103900</v>
      </c>
      <c r="AF359" s="431">
        <v>15.4</v>
      </c>
      <c r="AG359" s="275">
        <v>16000</v>
      </c>
      <c r="AH359" s="275">
        <v>103700</v>
      </c>
      <c r="AI359" s="431">
        <v>15.5</v>
      </c>
      <c r="AJ359" s="275">
        <v>14400</v>
      </c>
      <c r="AK359" s="275">
        <v>103000</v>
      </c>
      <c r="AL359" s="431">
        <v>14</v>
      </c>
      <c r="AM359" s="275">
        <v>18000</v>
      </c>
      <c r="AN359" s="275">
        <v>103500</v>
      </c>
      <c r="AO359" s="431">
        <v>17.399999999999999</v>
      </c>
      <c r="AP359" s="147">
        <v>6900</v>
      </c>
      <c r="AQ359" s="147">
        <v>54500</v>
      </c>
      <c r="AR359" s="250">
        <v>12.6</v>
      </c>
      <c r="AS359" s="147">
        <v>7100</v>
      </c>
      <c r="AT359" s="147">
        <v>55700</v>
      </c>
      <c r="AU359" s="250">
        <v>12.8</v>
      </c>
      <c r="AV359" s="727"/>
    </row>
    <row r="360" spans="2:48" s="438" customFormat="1" ht="12.75" x14ac:dyDescent="0.2">
      <c r="B360" s="204" t="s">
        <v>85</v>
      </c>
      <c r="C360" s="432">
        <f>SUM(C296:C359)</f>
        <v>874600</v>
      </c>
      <c r="D360" s="432">
        <f>SUM(D296:D359)</f>
        <v>5693500</v>
      </c>
      <c r="E360" s="433">
        <f>(C360/D360)*100</f>
        <v>15.361377008869765</v>
      </c>
      <c r="F360" s="432">
        <f>SUM(F296:F359)</f>
        <v>890300</v>
      </c>
      <c r="G360" s="432">
        <f>SUM(G296:G359)</f>
        <v>5751000</v>
      </c>
      <c r="H360" s="433">
        <f>(F360/G360)*100</f>
        <v>15.480785950269519</v>
      </c>
      <c r="I360" s="432">
        <f>SUM(I296:I359)</f>
        <v>887700</v>
      </c>
      <c r="J360" s="432">
        <f>SUM(J296:J359)</f>
        <v>5811400</v>
      </c>
      <c r="K360" s="433">
        <f>(I360/J360)*100</f>
        <v>15.275148845372888</v>
      </c>
      <c r="L360" s="432">
        <f>SUM(L296:L359)</f>
        <v>879200</v>
      </c>
      <c r="M360" s="432">
        <f>SUM(M296:M359)</f>
        <v>5848500</v>
      </c>
      <c r="N360" s="433">
        <f>(L360/M360)*100</f>
        <v>15.032914422501495</v>
      </c>
      <c r="O360" s="432">
        <f>SUM(O296:O359)</f>
        <v>927600</v>
      </c>
      <c r="P360" s="432">
        <f>SUM(P296:P359)</f>
        <v>6083700</v>
      </c>
      <c r="Q360" s="433">
        <f>(O360/P360)*100</f>
        <v>15.247300162729918</v>
      </c>
      <c r="R360" s="432">
        <f>SUM(R296:R359)</f>
        <v>916100</v>
      </c>
      <c r="S360" s="432">
        <f>SUM(S296:S359)</f>
        <v>6102500</v>
      </c>
      <c r="T360" s="433">
        <f>(R360/S360)*100</f>
        <v>15.011880376894716</v>
      </c>
      <c r="U360" s="432">
        <f>SUM(U296:U359)</f>
        <v>872300</v>
      </c>
      <c r="V360" s="432">
        <f>SUM(V296:V359)</f>
        <v>6135200</v>
      </c>
      <c r="W360" s="433">
        <f>(U360/V360)*100</f>
        <v>14.217955404876776</v>
      </c>
      <c r="X360" s="432">
        <f>SUM(X296:X359)</f>
        <v>870900</v>
      </c>
      <c r="Y360" s="432">
        <f>SUM(Y296:Y359)</f>
        <v>6102200</v>
      </c>
      <c r="Z360" s="433">
        <f>(X360/Y360)*100</f>
        <v>14.271901937006326</v>
      </c>
      <c r="AA360" s="432">
        <f>SUM(AA296:AA359)</f>
        <v>817900</v>
      </c>
      <c r="AB360" s="432">
        <f>SUM(AB296:AB359)</f>
        <v>6125900</v>
      </c>
      <c r="AC360" s="433">
        <f>(AA360/AB360)*100</f>
        <v>13.351507533586901</v>
      </c>
      <c r="AD360" s="432">
        <f>SUM(AD296:AD359)</f>
        <v>794000</v>
      </c>
      <c r="AE360" s="432">
        <f>SUM(AE296:AE359)</f>
        <v>6142600</v>
      </c>
      <c r="AF360" s="433">
        <f>(AD360/AE360)*100</f>
        <v>12.926122488848371</v>
      </c>
      <c r="AG360" s="432">
        <f>SUM(AG296:AG359)</f>
        <v>801700</v>
      </c>
      <c r="AH360" s="432">
        <f>SUM(AH296:AH359)</f>
        <v>6144900</v>
      </c>
      <c r="AI360" s="433">
        <f>(AG360/AH360)*100</f>
        <v>13.046591482367493</v>
      </c>
      <c r="AJ360" s="432">
        <f>SUM(AJ296:AJ359)</f>
        <v>770200</v>
      </c>
      <c r="AK360" s="432">
        <f>SUM(AK296:AK359)</f>
        <v>6177800</v>
      </c>
      <c r="AL360" s="433">
        <f>(AJ360/AK360)*100</f>
        <v>12.467221340930429</v>
      </c>
      <c r="AM360" s="432">
        <f>SUM(AM296:AM359)</f>
        <v>755500</v>
      </c>
      <c r="AN360" s="432">
        <f>SUM(AN296:AN359)</f>
        <v>6192000</v>
      </c>
      <c r="AO360" s="433">
        <f>(AM360/AN360)*100</f>
        <v>12.201227390180879</v>
      </c>
      <c r="AP360" s="432">
        <f>SUM(AP296:AP359)</f>
        <v>760200</v>
      </c>
      <c r="AQ360" s="432">
        <f>SUM(AQ296:AQ359)</f>
        <v>6258900</v>
      </c>
      <c r="AR360" s="433">
        <f>(AP360/AQ360)*100</f>
        <v>12.1459042323731</v>
      </c>
      <c r="AS360" s="432">
        <f>SUM(AS296:AS359)</f>
        <v>726200</v>
      </c>
      <c r="AT360" s="432">
        <f>SUM(AT296:AT359)</f>
        <v>6249100</v>
      </c>
      <c r="AU360" s="433">
        <f>(AS360/AT360)*100</f>
        <v>11.62087340577043</v>
      </c>
    </row>
    <row r="361" spans="2:48" s="430" customFormat="1" ht="12.75" x14ac:dyDescent="0.2">
      <c r="B361" s="203" t="s">
        <v>90</v>
      </c>
      <c r="C361" s="275">
        <v>4591300</v>
      </c>
      <c r="D361" s="275">
        <v>31153700</v>
      </c>
      <c r="E361" s="431">
        <v>14.7</v>
      </c>
      <c r="F361" s="275">
        <v>4597700</v>
      </c>
      <c r="G361" s="275">
        <v>31517400</v>
      </c>
      <c r="H361" s="431">
        <v>14.6</v>
      </c>
      <c r="I361" s="275">
        <v>4548600</v>
      </c>
      <c r="J361" s="275">
        <v>31879000</v>
      </c>
      <c r="K361" s="431">
        <v>14.3</v>
      </c>
      <c r="L361" s="275">
        <v>4482800</v>
      </c>
      <c r="M361" s="275">
        <v>32137500</v>
      </c>
      <c r="N361" s="431">
        <v>13.9</v>
      </c>
      <c r="O361" s="275">
        <v>4715500</v>
      </c>
      <c r="P361" s="275">
        <v>33378000</v>
      </c>
      <c r="Q361" s="431">
        <v>14.1</v>
      </c>
      <c r="R361" s="275">
        <v>4663600</v>
      </c>
      <c r="S361" s="275">
        <v>33566700</v>
      </c>
      <c r="T361" s="431">
        <v>13.9</v>
      </c>
      <c r="U361" s="275">
        <v>4482300</v>
      </c>
      <c r="V361" s="275">
        <v>33792200</v>
      </c>
      <c r="W361" s="431">
        <v>13.3</v>
      </c>
      <c r="X361" s="275">
        <v>4493600</v>
      </c>
      <c r="Y361" s="275">
        <v>33713800</v>
      </c>
      <c r="Z361" s="431">
        <v>13.3</v>
      </c>
      <c r="AA361" s="275">
        <v>4189800</v>
      </c>
      <c r="AB361" s="275">
        <v>33892300</v>
      </c>
      <c r="AC361" s="431">
        <v>12.4</v>
      </c>
      <c r="AD361" s="275">
        <v>4108700</v>
      </c>
      <c r="AE361" s="275">
        <v>33958100</v>
      </c>
      <c r="AF361" s="431">
        <v>12.1</v>
      </c>
      <c r="AG361" s="275">
        <v>4072800</v>
      </c>
      <c r="AH361" s="275">
        <v>34059700</v>
      </c>
      <c r="AI361" s="431">
        <v>12</v>
      </c>
      <c r="AJ361" s="275">
        <v>3958100</v>
      </c>
      <c r="AK361" s="275">
        <v>34253500</v>
      </c>
      <c r="AL361" s="431">
        <v>11.6</v>
      </c>
      <c r="AM361" s="275">
        <v>3877200</v>
      </c>
      <c r="AN361" s="275">
        <v>34436300</v>
      </c>
      <c r="AO361" s="431">
        <v>11.3</v>
      </c>
      <c r="AP361" s="275">
        <v>3760900</v>
      </c>
      <c r="AQ361" s="275">
        <v>34551700</v>
      </c>
      <c r="AR361" s="431">
        <v>10.9</v>
      </c>
      <c r="AS361" s="537">
        <v>3678200</v>
      </c>
      <c r="AT361" s="537">
        <v>34636400</v>
      </c>
      <c r="AU361" s="537">
        <v>10.6</v>
      </c>
      <c r="AV361" s="727"/>
    </row>
    <row r="362" spans="2:48" s="438" customFormat="1" ht="12.75" x14ac:dyDescent="0.2">
      <c r="B362" s="176" t="s">
        <v>69</v>
      </c>
      <c r="C362" s="152">
        <v>5302800</v>
      </c>
      <c r="D362" s="152">
        <v>37184500</v>
      </c>
      <c r="E362" s="434">
        <v>14.3</v>
      </c>
      <c r="F362" s="152">
        <v>5318400</v>
      </c>
      <c r="G362" s="152">
        <v>37597900</v>
      </c>
      <c r="H362" s="434">
        <v>14.1</v>
      </c>
      <c r="I362" s="152">
        <v>5255600</v>
      </c>
      <c r="J362" s="152">
        <v>38009300</v>
      </c>
      <c r="K362" s="434">
        <v>13.8</v>
      </c>
      <c r="L362" s="152">
        <v>5187600</v>
      </c>
      <c r="M362" s="152">
        <v>38317300</v>
      </c>
      <c r="N362" s="434">
        <v>13.5</v>
      </c>
      <c r="O362" s="152">
        <v>5421800</v>
      </c>
      <c r="P362" s="152">
        <v>39813500</v>
      </c>
      <c r="Q362" s="434">
        <v>13.6</v>
      </c>
      <c r="R362" s="152">
        <v>5362000</v>
      </c>
      <c r="S362" s="152">
        <v>40031300</v>
      </c>
      <c r="T362" s="434">
        <v>13.4</v>
      </c>
      <c r="U362" s="152">
        <v>5194600</v>
      </c>
      <c r="V362" s="152">
        <v>40282700</v>
      </c>
      <c r="W362" s="434">
        <v>12.9</v>
      </c>
      <c r="X362" s="152">
        <v>5197300</v>
      </c>
      <c r="Y362" s="152">
        <v>40177800</v>
      </c>
      <c r="Z362" s="434">
        <v>12.9</v>
      </c>
      <c r="AA362" s="152">
        <v>4892900</v>
      </c>
      <c r="AB362" s="152">
        <v>40366100</v>
      </c>
      <c r="AC362" s="434">
        <v>12.1</v>
      </c>
      <c r="AD362" s="152">
        <v>4803700</v>
      </c>
      <c r="AE362" s="152">
        <v>40424300</v>
      </c>
      <c r="AF362" s="434">
        <v>11.9</v>
      </c>
      <c r="AG362" s="152">
        <v>4741400</v>
      </c>
      <c r="AH362" s="152">
        <v>40524600</v>
      </c>
      <c r="AI362" s="434">
        <v>11.7</v>
      </c>
      <c r="AJ362" s="152">
        <v>4610900</v>
      </c>
      <c r="AK362" s="152">
        <v>40721800</v>
      </c>
      <c r="AL362" s="434">
        <v>11.3</v>
      </c>
      <c r="AM362" s="152">
        <v>4477200</v>
      </c>
      <c r="AN362" s="152">
        <v>40901000</v>
      </c>
      <c r="AO362" s="434">
        <v>10.9</v>
      </c>
      <c r="AP362" s="152">
        <v>4389500</v>
      </c>
      <c r="AQ362" s="152">
        <v>41045900</v>
      </c>
      <c r="AR362" s="434">
        <v>10.7</v>
      </c>
      <c r="AS362" s="538">
        <v>4277300</v>
      </c>
      <c r="AT362" s="538">
        <v>41135100</v>
      </c>
      <c r="AU362" s="538">
        <v>10.4</v>
      </c>
    </row>
    <row r="363" spans="2:48" s="93" customFormat="1" ht="12.75" x14ac:dyDescent="0.2">
      <c r="B363" s="249" t="s">
        <v>70</v>
      </c>
      <c r="C363" s="147">
        <v>104500</v>
      </c>
      <c r="D363" s="147">
        <v>661400</v>
      </c>
      <c r="E363" s="250">
        <v>15.8</v>
      </c>
      <c r="F363" s="147">
        <v>100500</v>
      </c>
      <c r="G363" s="147">
        <v>667900</v>
      </c>
      <c r="H363" s="250">
        <v>15.1</v>
      </c>
      <c r="I363" s="147">
        <v>95300</v>
      </c>
      <c r="J363" s="147">
        <v>673000</v>
      </c>
      <c r="K363" s="250">
        <v>14.2</v>
      </c>
      <c r="L363" s="147">
        <v>102800</v>
      </c>
      <c r="M363" s="147">
        <v>676600</v>
      </c>
      <c r="N363" s="250">
        <v>15.2</v>
      </c>
      <c r="O363" s="147">
        <v>113100</v>
      </c>
      <c r="P363" s="147">
        <v>703900</v>
      </c>
      <c r="Q363" s="250">
        <v>16.100000000000001</v>
      </c>
      <c r="R363" s="147">
        <v>115500</v>
      </c>
      <c r="S363" s="147">
        <v>707300</v>
      </c>
      <c r="T363" s="250">
        <v>16.3</v>
      </c>
      <c r="U363" s="147">
        <v>109000</v>
      </c>
      <c r="V363" s="147">
        <v>707700</v>
      </c>
      <c r="W363" s="250">
        <v>15.4</v>
      </c>
      <c r="X363" s="147">
        <v>108200</v>
      </c>
      <c r="Y363" s="147">
        <v>705600</v>
      </c>
      <c r="Z363" s="250">
        <v>15.3</v>
      </c>
      <c r="AA363" s="147">
        <v>105600</v>
      </c>
      <c r="AB363" s="147">
        <v>709600</v>
      </c>
      <c r="AC363" s="250">
        <v>14.9</v>
      </c>
      <c r="AD363" s="147">
        <v>101400</v>
      </c>
      <c r="AE363" s="147">
        <v>713500</v>
      </c>
      <c r="AF363" s="250">
        <v>14.2</v>
      </c>
      <c r="AG363" s="147">
        <v>97400</v>
      </c>
      <c r="AH363" s="147">
        <v>711500</v>
      </c>
      <c r="AI363" s="250">
        <v>13.7</v>
      </c>
      <c r="AJ363" s="147">
        <v>97100</v>
      </c>
      <c r="AK363" s="147">
        <v>714800</v>
      </c>
      <c r="AL363" s="250">
        <v>13.6</v>
      </c>
      <c r="AM363" s="147">
        <v>93300</v>
      </c>
      <c r="AN363" s="147">
        <v>715200</v>
      </c>
      <c r="AO363" s="250">
        <v>13</v>
      </c>
      <c r="AP363" s="147">
        <v>91300</v>
      </c>
      <c r="AQ363" s="147">
        <v>721600</v>
      </c>
      <c r="AR363" s="250">
        <v>12.6</v>
      </c>
      <c r="AS363" s="147">
        <v>96000</v>
      </c>
      <c r="AT363" s="147">
        <v>727100</v>
      </c>
      <c r="AU363" s="250">
        <v>13.2</v>
      </c>
    </row>
    <row r="364" spans="2:48" s="93" customFormat="1" ht="12.75" x14ac:dyDescent="0.2">
      <c r="B364" s="249" t="s">
        <v>71</v>
      </c>
      <c r="C364" s="147">
        <v>59700</v>
      </c>
      <c r="D364" s="147">
        <v>508700</v>
      </c>
      <c r="E364" s="250">
        <v>11.7</v>
      </c>
      <c r="F364" s="147">
        <v>66000</v>
      </c>
      <c r="G364" s="147">
        <v>514300</v>
      </c>
      <c r="H364" s="250">
        <v>12.8</v>
      </c>
      <c r="I364" s="147">
        <v>66600</v>
      </c>
      <c r="J364" s="147">
        <v>521200</v>
      </c>
      <c r="K364" s="250">
        <v>12.8</v>
      </c>
      <c r="L364" s="147">
        <v>64700</v>
      </c>
      <c r="M364" s="147">
        <v>525000</v>
      </c>
      <c r="N364" s="250">
        <v>12.3</v>
      </c>
      <c r="O364" s="147">
        <v>71600</v>
      </c>
      <c r="P364" s="147">
        <v>546600</v>
      </c>
      <c r="Q364" s="250">
        <v>13.1</v>
      </c>
      <c r="R364" s="147">
        <v>68600</v>
      </c>
      <c r="S364" s="147">
        <v>544100</v>
      </c>
      <c r="T364" s="250">
        <v>12.6</v>
      </c>
      <c r="U364" s="147">
        <v>69200</v>
      </c>
      <c r="V364" s="147">
        <v>545600</v>
      </c>
      <c r="W364" s="250">
        <v>12.7</v>
      </c>
      <c r="X364" s="147">
        <v>75000</v>
      </c>
      <c r="Y364" s="147">
        <v>543000</v>
      </c>
      <c r="Z364" s="250">
        <v>13.8</v>
      </c>
      <c r="AA364" s="147">
        <v>62600</v>
      </c>
      <c r="AB364" s="147">
        <v>552900</v>
      </c>
      <c r="AC364" s="250">
        <v>11.3</v>
      </c>
      <c r="AD364" s="147">
        <v>55000</v>
      </c>
      <c r="AE364" s="147">
        <v>553000</v>
      </c>
      <c r="AF364" s="250">
        <v>10</v>
      </c>
      <c r="AG364" s="147">
        <v>69200</v>
      </c>
      <c r="AH364" s="147">
        <v>556600</v>
      </c>
      <c r="AI364" s="250">
        <v>12.4</v>
      </c>
      <c r="AJ364" s="147">
        <v>66200</v>
      </c>
      <c r="AK364" s="147">
        <v>564800</v>
      </c>
      <c r="AL364" s="250">
        <v>11.7</v>
      </c>
      <c r="AM364" s="147">
        <v>68000</v>
      </c>
      <c r="AN364" s="147">
        <v>566000</v>
      </c>
      <c r="AO364" s="250">
        <v>12</v>
      </c>
      <c r="AP364" s="147">
        <v>58700</v>
      </c>
      <c r="AQ364" s="147">
        <v>580500</v>
      </c>
      <c r="AR364" s="250">
        <v>10.1</v>
      </c>
      <c r="AS364" s="147">
        <v>54900</v>
      </c>
      <c r="AT364" s="147">
        <v>581900</v>
      </c>
      <c r="AU364" s="250">
        <v>9.4</v>
      </c>
    </row>
    <row r="365" spans="2:48" s="93" customFormat="1" ht="12.75" x14ac:dyDescent="0.2">
      <c r="B365" s="249" t="s">
        <v>72</v>
      </c>
      <c r="C365" s="147">
        <v>197200</v>
      </c>
      <c r="D365" s="147">
        <v>1261300</v>
      </c>
      <c r="E365" s="250">
        <v>15.6</v>
      </c>
      <c r="F365" s="147">
        <v>210700</v>
      </c>
      <c r="G365" s="147">
        <v>1271500</v>
      </c>
      <c r="H365" s="250">
        <v>16.600000000000001</v>
      </c>
      <c r="I365" s="147">
        <v>202100</v>
      </c>
      <c r="J365" s="147">
        <v>1279200</v>
      </c>
      <c r="K365" s="250">
        <v>15.8</v>
      </c>
      <c r="L365" s="147">
        <v>204000</v>
      </c>
      <c r="M365" s="147">
        <v>1282600</v>
      </c>
      <c r="N365" s="250">
        <v>15.9</v>
      </c>
      <c r="O365" s="147">
        <v>212200</v>
      </c>
      <c r="P365" s="147">
        <v>1334600</v>
      </c>
      <c r="Q365" s="250">
        <v>15.9</v>
      </c>
      <c r="R365" s="147">
        <v>213800</v>
      </c>
      <c r="S365" s="147">
        <v>1341100</v>
      </c>
      <c r="T365" s="250">
        <v>15.9</v>
      </c>
      <c r="U365" s="147">
        <v>182500</v>
      </c>
      <c r="V365" s="147">
        <v>1348300</v>
      </c>
      <c r="W365" s="250">
        <v>13.5</v>
      </c>
      <c r="X365" s="147">
        <v>190700</v>
      </c>
      <c r="Y365" s="147">
        <v>1337100</v>
      </c>
      <c r="Z365" s="250">
        <v>14.3</v>
      </c>
      <c r="AA365" s="147">
        <v>188500</v>
      </c>
      <c r="AB365" s="147">
        <v>1345400</v>
      </c>
      <c r="AC365" s="250">
        <v>14</v>
      </c>
      <c r="AD365" s="147">
        <v>184200</v>
      </c>
      <c r="AE365" s="147">
        <v>1345100</v>
      </c>
      <c r="AF365" s="250">
        <v>13.7</v>
      </c>
      <c r="AG365" s="147">
        <v>181900</v>
      </c>
      <c r="AH365" s="147">
        <v>1347200</v>
      </c>
      <c r="AI365" s="250">
        <v>13.5</v>
      </c>
      <c r="AJ365" s="147">
        <v>169100</v>
      </c>
      <c r="AK365" s="147">
        <v>1350200</v>
      </c>
      <c r="AL365" s="250">
        <v>12.5</v>
      </c>
      <c r="AM365" s="147">
        <v>167500</v>
      </c>
      <c r="AN365" s="147">
        <v>1354000</v>
      </c>
      <c r="AO365" s="250">
        <v>12.4</v>
      </c>
      <c r="AP365" s="147">
        <v>173200</v>
      </c>
      <c r="AQ365" s="147">
        <v>1366100</v>
      </c>
      <c r="AR365" s="250">
        <v>12.7</v>
      </c>
      <c r="AS365" s="147">
        <v>168700</v>
      </c>
      <c r="AT365" s="147">
        <v>1361700</v>
      </c>
      <c r="AU365" s="250">
        <v>12.4</v>
      </c>
    </row>
    <row r="366" spans="2:48" s="93" customFormat="1" ht="12.75" x14ac:dyDescent="0.2">
      <c r="B366" s="249" t="s">
        <v>73</v>
      </c>
      <c r="C366" s="147">
        <v>172600</v>
      </c>
      <c r="D366" s="147">
        <v>1130900</v>
      </c>
      <c r="E366" s="250">
        <v>15.3</v>
      </c>
      <c r="F366" s="147">
        <v>166500</v>
      </c>
      <c r="G366" s="147">
        <v>1144100</v>
      </c>
      <c r="H366" s="250">
        <v>14.6</v>
      </c>
      <c r="I366" s="147">
        <v>169400</v>
      </c>
      <c r="J366" s="147">
        <v>1158200</v>
      </c>
      <c r="K366" s="250">
        <v>14.6</v>
      </c>
      <c r="L366" s="147">
        <v>170800</v>
      </c>
      <c r="M366" s="147">
        <v>1165000</v>
      </c>
      <c r="N366" s="250">
        <v>14.7</v>
      </c>
      <c r="O366" s="147">
        <v>172600</v>
      </c>
      <c r="P366" s="147">
        <v>1206700</v>
      </c>
      <c r="Q366" s="250">
        <v>14.3</v>
      </c>
      <c r="R366" s="147">
        <v>174900</v>
      </c>
      <c r="S366" s="147">
        <v>1210800</v>
      </c>
      <c r="T366" s="250">
        <v>14.4</v>
      </c>
      <c r="U366" s="147">
        <v>179900</v>
      </c>
      <c r="V366" s="147">
        <v>1225200</v>
      </c>
      <c r="W366" s="250">
        <v>14.7</v>
      </c>
      <c r="X366" s="147">
        <v>177300</v>
      </c>
      <c r="Y366" s="147">
        <v>1223300</v>
      </c>
      <c r="Z366" s="250">
        <v>14.5</v>
      </c>
      <c r="AA366" s="147">
        <v>160900</v>
      </c>
      <c r="AB366" s="147">
        <v>1224300</v>
      </c>
      <c r="AC366" s="250">
        <v>13.1</v>
      </c>
      <c r="AD366" s="147">
        <v>155300</v>
      </c>
      <c r="AE366" s="147">
        <v>1227800</v>
      </c>
      <c r="AF366" s="250">
        <v>12.6</v>
      </c>
      <c r="AG366" s="147">
        <v>154400</v>
      </c>
      <c r="AH366" s="147">
        <v>1231300</v>
      </c>
      <c r="AI366" s="250">
        <v>12.5</v>
      </c>
      <c r="AJ366" s="147">
        <v>135500</v>
      </c>
      <c r="AK366" s="147">
        <v>1240500</v>
      </c>
      <c r="AL366" s="250">
        <v>10.9</v>
      </c>
      <c r="AM366" s="147">
        <v>141700</v>
      </c>
      <c r="AN366" s="147">
        <v>1247500</v>
      </c>
      <c r="AO366" s="250">
        <v>11.4</v>
      </c>
      <c r="AP366" s="147">
        <v>140900</v>
      </c>
      <c r="AQ366" s="147">
        <v>1261900</v>
      </c>
      <c r="AR366" s="250">
        <v>11.2</v>
      </c>
      <c r="AS366" s="147">
        <v>142000</v>
      </c>
      <c r="AT366" s="147">
        <v>1258700</v>
      </c>
      <c r="AU366" s="250">
        <v>11.3</v>
      </c>
    </row>
    <row r="367" spans="2:48" s="93" customFormat="1" ht="12.75" x14ac:dyDescent="0.2">
      <c r="B367" s="249" t="s">
        <v>74</v>
      </c>
      <c r="C367" s="147">
        <v>115200</v>
      </c>
      <c r="D367" s="147">
        <v>588200</v>
      </c>
      <c r="E367" s="250">
        <v>19.600000000000001</v>
      </c>
      <c r="F367" s="147">
        <v>113200</v>
      </c>
      <c r="G367" s="147">
        <v>595100</v>
      </c>
      <c r="H367" s="250">
        <v>19</v>
      </c>
      <c r="I367" s="147">
        <v>115000</v>
      </c>
      <c r="J367" s="147">
        <v>603400</v>
      </c>
      <c r="K367" s="250">
        <v>19.100000000000001</v>
      </c>
      <c r="L367" s="147">
        <v>108700</v>
      </c>
      <c r="M367" s="147">
        <v>610900</v>
      </c>
      <c r="N367" s="250">
        <v>17.8</v>
      </c>
      <c r="O367" s="147">
        <v>117000</v>
      </c>
      <c r="P367" s="147">
        <v>639700</v>
      </c>
      <c r="Q367" s="250">
        <v>18.3</v>
      </c>
      <c r="R367" s="147">
        <v>115000</v>
      </c>
      <c r="S367" s="147">
        <v>641900</v>
      </c>
      <c r="T367" s="250">
        <v>17.899999999999999</v>
      </c>
      <c r="U367" s="147">
        <v>100300</v>
      </c>
      <c r="V367" s="147">
        <v>645100</v>
      </c>
      <c r="W367" s="250">
        <v>15.6</v>
      </c>
      <c r="X367" s="147">
        <v>103200</v>
      </c>
      <c r="Y367" s="147">
        <v>638600</v>
      </c>
      <c r="Z367" s="250">
        <v>16.2</v>
      </c>
      <c r="AA367" s="147">
        <v>94100</v>
      </c>
      <c r="AB367" s="147">
        <v>636500</v>
      </c>
      <c r="AC367" s="250">
        <v>14.8</v>
      </c>
      <c r="AD367" s="147">
        <v>96200</v>
      </c>
      <c r="AE367" s="147">
        <v>639900</v>
      </c>
      <c r="AF367" s="250">
        <v>15</v>
      </c>
      <c r="AG367" s="147">
        <v>96400</v>
      </c>
      <c r="AH367" s="147">
        <v>640000</v>
      </c>
      <c r="AI367" s="250">
        <v>15.1</v>
      </c>
      <c r="AJ367" s="147">
        <v>93400</v>
      </c>
      <c r="AK367" s="147">
        <v>638300</v>
      </c>
      <c r="AL367" s="250">
        <v>14.6</v>
      </c>
      <c r="AM367" s="147">
        <v>94200</v>
      </c>
      <c r="AN367" s="147">
        <v>640100</v>
      </c>
      <c r="AO367" s="250">
        <v>14.7</v>
      </c>
      <c r="AP367" s="147">
        <v>96300</v>
      </c>
      <c r="AQ367" s="147">
        <v>641400</v>
      </c>
      <c r="AR367" s="250">
        <v>15</v>
      </c>
      <c r="AS367" s="147">
        <v>90100</v>
      </c>
      <c r="AT367" s="147">
        <v>640800</v>
      </c>
      <c r="AU367" s="250">
        <v>14.1</v>
      </c>
    </row>
    <row r="368" spans="2:48" s="93" customFormat="1" ht="12.75" x14ac:dyDescent="0.2">
      <c r="B368" s="249" t="s">
        <v>75</v>
      </c>
      <c r="C368" s="147">
        <v>78400</v>
      </c>
      <c r="D368" s="147">
        <v>575300</v>
      </c>
      <c r="E368" s="250">
        <v>13.6</v>
      </c>
      <c r="F368" s="147">
        <v>86000</v>
      </c>
      <c r="G368" s="147">
        <v>584600</v>
      </c>
      <c r="H368" s="250">
        <v>14.7</v>
      </c>
      <c r="I368" s="147">
        <v>93600</v>
      </c>
      <c r="J368" s="147">
        <v>593600</v>
      </c>
      <c r="K368" s="250">
        <v>15.8</v>
      </c>
      <c r="L368" s="147">
        <v>89100</v>
      </c>
      <c r="M368" s="147">
        <v>599500</v>
      </c>
      <c r="N368" s="250">
        <v>14.9</v>
      </c>
      <c r="O368" s="147">
        <v>83100</v>
      </c>
      <c r="P368" s="147">
        <v>621400</v>
      </c>
      <c r="Q368" s="250">
        <v>13.4</v>
      </c>
      <c r="R368" s="147">
        <v>74400</v>
      </c>
      <c r="S368" s="147">
        <v>625200</v>
      </c>
      <c r="T368" s="250">
        <v>11.9</v>
      </c>
      <c r="U368" s="147">
        <v>75200</v>
      </c>
      <c r="V368" s="147">
        <v>632500</v>
      </c>
      <c r="W368" s="250">
        <v>11.9</v>
      </c>
      <c r="X368" s="147">
        <v>80400</v>
      </c>
      <c r="Y368" s="147">
        <v>630000</v>
      </c>
      <c r="Z368" s="250">
        <v>12.8</v>
      </c>
      <c r="AA368" s="147">
        <v>82300</v>
      </c>
      <c r="AB368" s="147">
        <v>631900</v>
      </c>
      <c r="AC368" s="250">
        <v>13</v>
      </c>
      <c r="AD368" s="147">
        <v>76900</v>
      </c>
      <c r="AE368" s="147">
        <v>634700</v>
      </c>
      <c r="AF368" s="250">
        <v>12.1</v>
      </c>
      <c r="AG368" s="147">
        <v>84900</v>
      </c>
      <c r="AH368" s="147">
        <v>635900</v>
      </c>
      <c r="AI368" s="250">
        <v>13.4</v>
      </c>
      <c r="AJ368" s="147">
        <v>81900</v>
      </c>
      <c r="AK368" s="147">
        <v>649700</v>
      </c>
      <c r="AL368" s="250">
        <v>12.6</v>
      </c>
      <c r="AM368" s="147">
        <v>78400</v>
      </c>
      <c r="AN368" s="147">
        <v>645800</v>
      </c>
      <c r="AO368" s="250">
        <v>12.1</v>
      </c>
      <c r="AP368" s="147">
        <v>85300</v>
      </c>
      <c r="AQ368" s="147">
        <v>654700</v>
      </c>
      <c r="AR368" s="250">
        <v>13</v>
      </c>
      <c r="AS368" s="147">
        <v>70700</v>
      </c>
      <c r="AT368" s="147">
        <v>652500</v>
      </c>
      <c r="AU368" s="250">
        <v>10.8</v>
      </c>
    </row>
    <row r="369" spans="2:48" s="93" customFormat="1" ht="12.75" x14ac:dyDescent="0.2">
      <c r="B369" s="249" t="s">
        <v>76</v>
      </c>
      <c r="C369" s="147">
        <v>101700</v>
      </c>
      <c r="D369" s="147">
        <v>654700</v>
      </c>
      <c r="E369" s="250">
        <v>15.5</v>
      </c>
      <c r="F369" s="147">
        <v>109900</v>
      </c>
      <c r="G369" s="147">
        <v>658300</v>
      </c>
      <c r="H369" s="250">
        <v>16.7</v>
      </c>
      <c r="I369" s="147">
        <v>104700</v>
      </c>
      <c r="J369" s="147">
        <v>662300</v>
      </c>
      <c r="K369" s="250">
        <v>15.8</v>
      </c>
      <c r="L369" s="147">
        <v>105700</v>
      </c>
      <c r="M369" s="147">
        <v>667500</v>
      </c>
      <c r="N369" s="250">
        <v>15.8</v>
      </c>
      <c r="O369" s="147">
        <v>114000</v>
      </c>
      <c r="P369" s="147">
        <v>694900</v>
      </c>
      <c r="Q369" s="250">
        <v>16.399999999999999</v>
      </c>
      <c r="R369" s="147">
        <v>110900</v>
      </c>
      <c r="S369" s="147">
        <v>694100</v>
      </c>
      <c r="T369" s="250">
        <v>16</v>
      </c>
      <c r="U369" s="147">
        <v>103500</v>
      </c>
      <c r="V369" s="147">
        <v>694100</v>
      </c>
      <c r="W369" s="250">
        <v>14.9</v>
      </c>
      <c r="X369" s="147">
        <v>103400</v>
      </c>
      <c r="Y369" s="147">
        <v>684900</v>
      </c>
      <c r="Z369" s="250">
        <v>15.1</v>
      </c>
      <c r="AA369" s="147">
        <v>94300</v>
      </c>
      <c r="AB369" s="147">
        <v>689900</v>
      </c>
      <c r="AC369" s="250">
        <v>13.7</v>
      </c>
      <c r="AD369" s="147">
        <v>84000</v>
      </c>
      <c r="AE369" s="147">
        <v>688700</v>
      </c>
      <c r="AF369" s="250">
        <v>12.2</v>
      </c>
      <c r="AG369" s="147">
        <v>72400</v>
      </c>
      <c r="AH369" s="147">
        <v>685800</v>
      </c>
      <c r="AI369" s="250">
        <v>10.6</v>
      </c>
      <c r="AJ369" s="147">
        <v>85000</v>
      </c>
      <c r="AK369" s="147">
        <v>683700</v>
      </c>
      <c r="AL369" s="250">
        <v>12.4</v>
      </c>
      <c r="AM369" s="147">
        <v>82800</v>
      </c>
      <c r="AN369" s="147">
        <v>684000</v>
      </c>
      <c r="AO369" s="250">
        <v>12.1</v>
      </c>
      <c r="AP369" s="147">
        <v>86400</v>
      </c>
      <c r="AQ369" s="147">
        <v>686100</v>
      </c>
      <c r="AR369" s="250">
        <v>12.6</v>
      </c>
      <c r="AS369" s="147">
        <v>76400</v>
      </c>
      <c r="AT369" s="147">
        <v>683100</v>
      </c>
      <c r="AU369" s="250">
        <v>11.2</v>
      </c>
    </row>
    <row r="370" spans="2:48" s="93" customFormat="1" ht="12.75" x14ac:dyDescent="0.2">
      <c r="B370" s="249" t="s">
        <v>77</v>
      </c>
      <c r="C370" s="147">
        <v>60300</v>
      </c>
      <c r="D370" s="147">
        <v>375300</v>
      </c>
      <c r="E370" s="250">
        <v>16.100000000000001</v>
      </c>
      <c r="F370" s="147">
        <v>57300</v>
      </c>
      <c r="G370" s="147">
        <v>376500</v>
      </c>
      <c r="H370" s="250">
        <v>15.2</v>
      </c>
      <c r="I370" s="147">
        <v>58500</v>
      </c>
      <c r="J370" s="147">
        <v>383600</v>
      </c>
      <c r="K370" s="250">
        <v>15.2</v>
      </c>
      <c r="L370" s="147">
        <v>56200</v>
      </c>
      <c r="M370" s="147">
        <v>386700</v>
      </c>
      <c r="N370" s="250">
        <v>14.5</v>
      </c>
      <c r="O370" s="147">
        <v>65000</v>
      </c>
      <c r="P370" s="147">
        <v>402500</v>
      </c>
      <c r="Q370" s="250">
        <v>16.100000000000001</v>
      </c>
      <c r="R370" s="147">
        <v>62500</v>
      </c>
      <c r="S370" s="147">
        <v>401500</v>
      </c>
      <c r="T370" s="250">
        <v>15.6</v>
      </c>
      <c r="U370" s="147">
        <v>63700</v>
      </c>
      <c r="V370" s="147">
        <v>401000</v>
      </c>
      <c r="W370" s="250">
        <v>15.9</v>
      </c>
      <c r="X370" s="147">
        <v>54200</v>
      </c>
      <c r="Y370" s="147">
        <v>399900</v>
      </c>
      <c r="Z370" s="250">
        <v>13.6</v>
      </c>
      <c r="AA370" s="147">
        <v>48800</v>
      </c>
      <c r="AB370" s="147">
        <v>399200</v>
      </c>
      <c r="AC370" s="250">
        <v>12.2</v>
      </c>
      <c r="AD370" s="147">
        <v>54800</v>
      </c>
      <c r="AE370" s="147">
        <v>399400</v>
      </c>
      <c r="AF370" s="250">
        <v>13.7</v>
      </c>
      <c r="AG370" s="147">
        <v>52200</v>
      </c>
      <c r="AH370" s="147">
        <v>399600</v>
      </c>
      <c r="AI370" s="250">
        <v>13.1</v>
      </c>
      <c r="AJ370" s="147">
        <v>51900</v>
      </c>
      <c r="AK370" s="147">
        <v>398800</v>
      </c>
      <c r="AL370" s="250">
        <v>13</v>
      </c>
      <c r="AM370" s="147">
        <v>44700</v>
      </c>
      <c r="AN370" s="147">
        <v>398400</v>
      </c>
      <c r="AO370" s="250">
        <v>11.2</v>
      </c>
      <c r="AP370" s="147">
        <v>48800</v>
      </c>
      <c r="AQ370" s="147">
        <v>405700</v>
      </c>
      <c r="AR370" s="250">
        <v>12</v>
      </c>
      <c r="AS370" s="147">
        <v>42900</v>
      </c>
      <c r="AT370" s="147">
        <v>400800</v>
      </c>
      <c r="AU370" s="250">
        <v>10.7</v>
      </c>
    </row>
    <row r="371" spans="2:48" s="93" customFormat="1" ht="12.75" x14ac:dyDescent="0.2">
      <c r="B371" s="249" t="s">
        <v>78</v>
      </c>
      <c r="C371" s="147">
        <v>47400</v>
      </c>
      <c r="D371" s="147">
        <v>334100</v>
      </c>
      <c r="E371" s="250">
        <v>14.2</v>
      </c>
      <c r="F371" s="147">
        <v>44800</v>
      </c>
      <c r="G371" s="147">
        <v>337400</v>
      </c>
      <c r="H371" s="250">
        <v>13.3</v>
      </c>
      <c r="I371" s="147">
        <v>48000</v>
      </c>
      <c r="J371" s="147">
        <v>339500</v>
      </c>
      <c r="K371" s="250">
        <v>14.1</v>
      </c>
      <c r="L371" s="147">
        <v>46900</v>
      </c>
      <c r="M371" s="147">
        <v>338700</v>
      </c>
      <c r="N371" s="250">
        <v>13.8</v>
      </c>
      <c r="O371" s="147">
        <v>46600</v>
      </c>
      <c r="P371" s="147">
        <v>352300</v>
      </c>
      <c r="Q371" s="250">
        <v>13.2</v>
      </c>
      <c r="R371" s="147">
        <v>50200</v>
      </c>
      <c r="S371" s="147">
        <v>356200</v>
      </c>
      <c r="T371" s="250">
        <v>14.1</v>
      </c>
      <c r="U371" s="147">
        <v>54700</v>
      </c>
      <c r="V371" s="147">
        <v>356600</v>
      </c>
      <c r="W371" s="250">
        <v>15.3</v>
      </c>
      <c r="X371" s="147">
        <v>44900</v>
      </c>
      <c r="Y371" s="147">
        <v>352500</v>
      </c>
      <c r="Z371" s="250">
        <v>12.7</v>
      </c>
      <c r="AA371" s="147">
        <v>39500</v>
      </c>
      <c r="AB371" s="147">
        <v>350500</v>
      </c>
      <c r="AC371" s="250">
        <v>11.3</v>
      </c>
      <c r="AD371" s="147">
        <v>34400</v>
      </c>
      <c r="AE371" s="147">
        <v>351900</v>
      </c>
      <c r="AF371" s="250">
        <v>9.8000000000000007</v>
      </c>
      <c r="AG371" s="147">
        <v>39100</v>
      </c>
      <c r="AH371" s="147">
        <v>348200</v>
      </c>
      <c r="AI371" s="250">
        <v>11.2</v>
      </c>
      <c r="AJ371" s="147">
        <v>38100</v>
      </c>
      <c r="AK371" s="147">
        <v>349100</v>
      </c>
      <c r="AL371" s="250">
        <v>10.9</v>
      </c>
      <c r="AM371" s="147">
        <v>39700</v>
      </c>
      <c r="AN371" s="147">
        <v>347900</v>
      </c>
      <c r="AO371" s="250">
        <v>11.4</v>
      </c>
      <c r="AP371" s="147">
        <v>26100</v>
      </c>
      <c r="AQ371" s="147">
        <v>350400</v>
      </c>
      <c r="AR371" s="250">
        <v>7.4</v>
      </c>
      <c r="AS371" s="147">
        <v>33800</v>
      </c>
      <c r="AT371" s="147">
        <v>347200</v>
      </c>
      <c r="AU371" s="250">
        <v>9.6999999999999993</v>
      </c>
    </row>
    <row r="372" spans="2:48" s="93" customFormat="1" ht="18" customHeight="1" x14ac:dyDescent="0.2">
      <c r="B372" s="176" t="s">
        <v>497</v>
      </c>
      <c r="C372" s="435">
        <f>SUM(C363:C371)</f>
        <v>937000</v>
      </c>
      <c r="D372" s="435">
        <f>SUM(D363:D371)</f>
        <v>6089900</v>
      </c>
      <c r="E372" s="433">
        <f>(C372/D372)*100</f>
        <v>15.386131135158212</v>
      </c>
      <c r="F372" s="435">
        <f>SUM(F363:F371)</f>
        <v>954900</v>
      </c>
      <c r="G372" s="435">
        <f>SUM(G363:G371)</f>
        <v>6149700</v>
      </c>
      <c r="H372" s="433">
        <f>(F372/G372)*100</f>
        <v>15.527586711546903</v>
      </c>
      <c r="I372" s="435">
        <f>SUM(I363:I371)</f>
        <v>953200</v>
      </c>
      <c r="J372" s="435">
        <f>SUM(J363:J371)</f>
        <v>6214000</v>
      </c>
      <c r="K372" s="433">
        <f>(I372/J372)*100</f>
        <v>15.339555841647892</v>
      </c>
      <c r="L372" s="435">
        <f>SUM(L363:L371)</f>
        <v>948900</v>
      </c>
      <c r="M372" s="435">
        <f>SUM(M363:M371)</f>
        <v>6252500</v>
      </c>
      <c r="N372" s="433">
        <f>(L372/M372)*100</f>
        <v>15.176329468212716</v>
      </c>
      <c r="O372" s="435">
        <f>SUM(O363:O371)</f>
        <v>995200</v>
      </c>
      <c r="P372" s="435">
        <f>SUM(P363:P371)</f>
        <v>6502600</v>
      </c>
      <c r="Q372" s="433">
        <f>(O372/P372)*100</f>
        <v>15.304647371820504</v>
      </c>
      <c r="R372" s="435">
        <f>SUM(R363:R371)</f>
        <v>985800</v>
      </c>
      <c r="S372" s="435">
        <f>SUM(S363:S371)</f>
        <v>6522200</v>
      </c>
      <c r="T372" s="433">
        <f>(R372/S372)*100</f>
        <v>15.114531906411946</v>
      </c>
      <c r="U372" s="435">
        <f>SUM(U363:U371)</f>
        <v>938000</v>
      </c>
      <c r="V372" s="435">
        <f>SUM(V363:V371)</f>
        <v>6556100</v>
      </c>
      <c r="W372" s="433">
        <f>(U372/V372)*100</f>
        <v>14.307286344015496</v>
      </c>
      <c r="X372" s="435">
        <f>SUM(X363:X371)</f>
        <v>937300</v>
      </c>
      <c r="Y372" s="435">
        <f>SUM(Y363:Y371)</f>
        <v>6514900</v>
      </c>
      <c r="Z372" s="433">
        <f>(X372/Y372)*100</f>
        <v>14.387020522187601</v>
      </c>
      <c r="AA372" s="435">
        <f>SUM(AA363:AA371)</f>
        <v>876600</v>
      </c>
      <c r="AB372" s="435">
        <f>SUM(AB363:AB371)</f>
        <v>6540200</v>
      </c>
      <c r="AC372" s="433">
        <f>(AA372/AB372)*100</f>
        <v>13.403259839148651</v>
      </c>
      <c r="AD372" s="435">
        <f>SUM(AD363:AD371)</f>
        <v>842200</v>
      </c>
      <c r="AE372" s="435">
        <f>SUM(AE363:AE371)</f>
        <v>6554000</v>
      </c>
      <c r="AF372" s="433">
        <f>(AD372/AE372)*100</f>
        <v>12.850167836435764</v>
      </c>
      <c r="AG372" s="435">
        <f>SUM(AG363:AG371)</f>
        <v>847900</v>
      </c>
      <c r="AH372" s="435">
        <f>SUM(AH363:AH371)</f>
        <v>6556100</v>
      </c>
      <c r="AI372" s="433">
        <f>(AG372/AH372)*100</f>
        <v>12.932993700523177</v>
      </c>
      <c r="AJ372" s="435">
        <f>SUM(AJ363:AJ371)</f>
        <v>818200</v>
      </c>
      <c r="AK372" s="435">
        <f>SUM(AK363:AK371)</f>
        <v>6589900</v>
      </c>
      <c r="AL372" s="433">
        <f>(AJ372/AK372)*100</f>
        <v>12.415969893321597</v>
      </c>
      <c r="AM372" s="435">
        <f>SUM(AM363:AM371)</f>
        <v>810300</v>
      </c>
      <c r="AN372" s="435">
        <f>SUM(AN363:AN371)</f>
        <v>6598900</v>
      </c>
      <c r="AO372" s="433">
        <f>(AM372/AN372)*100</f>
        <v>12.279319280486142</v>
      </c>
      <c r="AP372" s="435">
        <f>SUM(AP363:AP371)</f>
        <v>807000</v>
      </c>
      <c r="AQ372" s="435">
        <f>SUM(AQ363:AQ371)</f>
        <v>6668400</v>
      </c>
      <c r="AR372" s="436">
        <f>AP372/AQ372*100</f>
        <v>12.101853518085298</v>
      </c>
      <c r="AS372" s="435">
        <f>SUM(AS363:AS371)</f>
        <v>775500</v>
      </c>
      <c r="AT372" s="435">
        <f>SUM(AT363:AT371)</f>
        <v>6653800</v>
      </c>
      <c r="AU372" s="436">
        <f>AS372/AT372*100</f>
        <v>11.654994138687668</v>
      </c>
    </row>
    <row r="373" spans="2:48" s="430" customFormat="1" ht="12.75" x14ac:dyDescent="0.2">
      <c r="B373" s="437" t="s">
        <v>116</v>
      </c>
      <c r="C373" s="727"/>
      <c r="D373" s="727"/>
      <c r="E373" s="727"/>
      <c r="F373" s="727"/>
      <c r="G373" s="727"/>
      <c r="H373" s="727"/>
      <c r="I373" s="727"/>
      <c r="J373" s="727"/>
      <c r="K373" s="727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7"/>
      <c r="W373" s="727"/>
      <c r="X373" s="727"/>
      <c r="Y373" s="727"/>
      <c r="Z373" s="727"/>
      <c r="AA373" s="727"/>
      <c r="AB373" s="727"/>
      <c r="AC373" s="727"/>
      <c r="AD373" s="727"/>
      <c r="AE373" s="727"/>
      <c r="AF373" s="727"/>
      <c r="AG373" s="727"/>
      <c r="AH373" s="727"/>
      <c r="AI373" s="727"/>
      <c r="AJ373" s="727"/>
      <c r="AK373" s="727"/>
      <c r="AL373" s="727"/>
      <c r="AM373" s="727"/>
      <c r="AN373" s="727"/>
      <c r="AO373" s="727"/>
      <c r="AP373" s="727"/>
      <c r="AQ373" s="727"/>
      <c r="AR373" s="727"/>
      <c r="AS373" s="727"/>
      <c r="AT373" s="727"/>
      <c r="AU373" s="727"/>
      <c r="AV373" s="727"/>
    </row>
    <row r="374" spans="2:48" s="10" customFormat="1" x14ac:dyDescent="0.25">
      <c r="B374" s="727"/>
      <c r="C374" s="727"/>
      <c r="D374" s="727"/>
      <c r="E374" s="727"/>
      <c r="F374" s="727"/>
      <c r="G374" s="727"/>
      <c r="H374" s="727"/>
      <c r="I374" s="727"/>
      <c r="J374" s="727"/>
      <c r="K374" s="727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7"/>
      <c r="W374" s="727"/>
      <c r="X374" s="727"/>
      <c r="Y374" s="727"/>
      <c r="Z374" s="727"/>
      <c r="AA374" s="727"/>
      <c r="AB374" s="727"/>
      <c r="AC374" s="727"/>
      <c r="AD374" s="727"/>
      <c r="AE374" s="727"/>
      <c r="AF374" s="727"/>
      <c r="AG374" s="727"/>
      <c r="AH374" s="727"/>
      <c r="AI374" s="727"/>
      <c r="AJ374" s="727"/>
      <c r="AK374" s="727"/>
      <c r="AL374" s="727"/>
      <c r="AM374" s="727"/>
      <c r="AN374" s="727"/>
      <c r="AO374" s="727"/>
      <c r="AP374" s="727"/>
      <c r="AQ374" s="727"/>
      <c r="AR374" s="727"/>
      <c r="AS374" s="727"/>
      <c r="AT374" s="727"/>
      <c r="AU374" s="727"/>
      <c r="AV374" s="727"/>
    </row>
    <row r="375" spans="2:48" s="10" customFormat="1" x14ac:dyDescent="0.25">
      <c r="B375" s="204" t="s">
        <v>124</v>
      </c>
      <c r="C375" s="727"/>
      <c r="D375" s="727"/>
      <c r="E375" s="727"/>
      <c r="F375" s="727"/>
      <c r="G375" s="727"/>
      <c r="H375" s="727"/>
      <c r="I375" s="727"/>
      <c r="J375" s="727"/>
      <c r="K375" s="72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7"/>
      <c r="W375" s="727"/>
      <c r="X375" s="727"/>
      <c r="Y375" s="727"/>
      <c r="Z375" s="727"/>
      <c r="AA375" s="727"/>
      <c r="AB375" s="727"/>
      <c r="AC375" s="727"/>
      <c r="AD375" s="727"/>
      <c r="AE375" s="727"/>
      <c r="AF375" s="727"/>
      <c r="AG375" s="727"/>
      <c r="AH375" s="727"/>
      <c r="AI375" s="727"/>
      <c r="AJ375" s="727"/>
      <c r="AK375" s="727"/>
      <c r="AL375" s="727"/>
      <c r="AM375" s="727"/>
      <c r="AN375" s="727"/>
      <c r="AO375" s="727"/>
      <c r="AP375" s="727"/>
      <c r="AQ375" s="727"/>
      <c r="AR375" s="727"/>
      <c r="AS375" s="727"/>
      <c r="AT375" s="727"/>
      <c r="AU375" s="727"/>
      <c r="AV375" s="727"/>
    </row>
    <row r="376" spans="2:48" s="10" customFormat="1" x14ac:dyDescent="0.25">
      <c r="B376" s="727"/>
      <c r="C376" s="727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7"/>
      <c r="W376" s="727"/>
      <c r="X376" s="727"/>
      <c r="Y376" s="727"/>
      <c r="Z376" s="727"/>
      <c r="AA376" s="727"/>
      <c r="AB376" s="727"/>
      <c r="AC376" s="727"/>
      <c r="AD376" s="727"/>
      <c r="AE376" s="727"/>
      <c r="AF376" s="727"/>
      <c r="AG376" s="727"/>
      <c r="AH376" s="727"/>
      <c r="AI376" s="727"/>
      <c r="AJ376" s="727"/>
      <c r="AK376" s="727"/>
      <c r="AL376" s="727"/>
      <c r="AM376" s="727"/>
      <c r="AN376" s="727"/>
      <c r="AO376" s="727"/>
      <c r="AP376" s="727"/>
      <c r="AQ376" s="727"/>
      <c r="AR376" s="727"/>
      <c r="AS376" s="727"/>
      <c r="AT376" s="727"/>
      <c r="AU376" s="727"/>
      <c r="AV376" s="727"/>
    </row>
    <row r="377" spans="2:48" s="430" customFormat="1" ht="21.95" customHeight="1" x14ac:dyDescent="0.2">
      <c r="B377" s="428" t="s">
        <v>92</v>
      </c>
      <c r="C377" s="840" t="s">
        <v>95</v>
      </c>
      <c r="D377" s="841"/>
      <c r="E377" s="841"/>
      <c r="F377" s="840" t="s">
        <v>96</v>
      </c>
      <c r="G377" s="841"/>
      <c r="H377" s="841"/>
      <c r="I377" s="840" t="s">
        <v>97</v>
      </c>
      <c r="J377" s="841"/>
      <c r="K377" s="841"/>
      <c r="L377" s="840" t="s">
        <v>98</v>
      </c>
      <c r="M377" s="841"/>
      <c r="N377" s="841"/>
      <c r="O377" s="840" t="s">
        <v>99</v>
      </c>
      <c r="P377" s="841"/>
      <c r="Q377" s="841"/>
      <c r="R377" s="840" t="s">
        <v>100</v>
      </c>
      <c r="S377" s="841"/>
      <c r="T377" s="841"/>
      <c r="U377" s="840" t="s">
        <v>101</v>
      </c>
      <c r="V377" s="841"/>
      <c r="W377" s="841"/>
      <c r="X377" s="840" t="s">
        <v>102</v>
      </c>
      <c r="Y377" s="841"/>
      <c r="Z377" s="841"/>
      <c r="AA377" s="840" t="s">
        <v>103</v>
      </c>
      <c r="AB377" s="841"/>
      <c r="AC377" s="841"/>
      <c r="AD377" s="840" t="s">
        <v>104</v>
      </c>
      <c r="AE377" s="841"/>
      <c r="AF377" s="841"/>
      <c r="AG377" s="840" t="s">
        <v>105</v>
      </c>
      <c r="AH377" s="841"/>
      <c r="AI377" s="841"/>
      <c r="AJ377" s="840" t="s">
        <v>106</v>
      </c>
      <c r="AK377" s="841"/>
      <c r="AL377" s="841"/>
      <c r="AM377" s="840" t="s">
        <v>107</v>
      </c>
      <c r="AN377" s="841"/>
      <c r="AO377" s="841"/>
      <c r="AP377" s="840" t="s">
        <v>108</v>
      </c>
      <c r="AQ377" s="841"/>
      <c r="AR377" s="841"/>
      <c r="AS377" s="840" t="s">
        <v>662</v>
      </c>
      <c r="AT377" s="841"/>
      <c r="AU377" s="841"/>
      <c r="AV377" s="727"/>
    </row>
    <row r="378" spans="2:48" s="430" customFormat="1" ht="25.5" customHeight="1" x14ac:dyDescent="0.2">
      <c r="B378" s="727"/>
      <c r="C378" s="429" t="s">
        <v>109</v>
      </c>
      <c r="D378" s="429" t="s">
        <v>110</v>
      </c>
      <c r="E378" s="429" t="s">
        <v>111</v>
      </c>
      <c r="F378" s="429" t="s">
        <v>109</v>
      </c>
      <c r="G378" s="429" t="s">
        <v>110</v>
      </c>
      <c r="H378" s="429" t="s">
        <v>111</v>
      </c>
      <c r="I378" s="429" t="s">
        <v>109</v>
      </c>
      <c r="J378" s="429" t="s">
        <v>110</v>
      </c>
      <c r="K378" s="429" t="s">
        <v>111</v>
      </c>
      <c r="L378" s="429" t="s">
        <v>109</v>
      </c>
      <c r="M378" s="429" t="s">
        <v>110</v>
      </c>
      <c r="N378" s="429" t="s">
        <v>111</v>
      </c>
      <c r="O378" s="429" t="s">
        <v>109</v>
      </c>
      <c r="P378" s="429" t="s">
        <v>110</v>
      </c>
      <c r="Q378" s="429" t="s">
        <v>111</v>
      </c>
      <c r="R378" s="429" t="s">
        <v>109</v>
      </c>
      <c r="S378" s="429" t="s">
        <v>110</v>
      </c>
      <c r="T378" s="429" t="s">
        <v>111</v>
      </c>
      <c r="U378" s="429" t="s">
        <v>109</v>
      </c>
      <c r="V378" s="429" t="s">
        <v>110</v>
      </c>
      <c r="W378" s="429" t="s">
        <v>111</v>
      </c>
      <c r="X378" s="429" t="s">
        <v>109</v>
      </c>
      <c r="Y378" s="429" t="s">
        <v>110</v>
      </c>
      <c r="Z378" s="429" t="s">
        <v>111</v>
      </c>
      <c r="AA378" s="429" t="s">
        <v>109</v>
      </c>
      <c r="AB378" s="429" t="s">
        <v>110</v>
      </c>
      <c r="AC378" s="429" t="s">
        <v>111</v>
      </c>
      <c r="AD378" s="429" t="s">
        <v>109</v>
      </c>
      <c r="AE378" s="429" t="s">
        <v>110</v>
      </c>
      <c r="AF378" s="429" t="s">
        <v>111</v>
      </c>
      <c r="AG378" s="429" t="s">
        <v>109</v>
      </c>
      <c r="AH378" s="429" t="s">
        <v>110</v>
      </c>
      <c r="AI378" s="429" t="s">
        <v>111</v>
      </c>
      <c r="AJ378" s="429" t="s">
        <v>109</v>
      </c>
      <c r="AK378" s="429" t="s">
        <v>110</v>
      </c>
      <c r="AL378" s="429" t="s">
        <v>111</v>
      </c>
      <c r="AM378" s="429" t="s">
        <v>109</v>
      </c>
      <c r="AN378" s="429" t="s">
        <v>110</v>
      </c>
      <c r="AO378" s="429" t="s">
        <v>111</v>
      </c>
      <c r="AP378" s="429" t="s">
        <v>109</v>
      </c>
      <c r="AQ378" s="429" t="s">
        <v>110</v>
      </c>
      <c r="AR378" s="429" t="s">
        <v>111</v>
      </c>
      <c r="AS378" s="429" t="s">
        <v>109</v>
      </c>
      <c r="AT378" s="429" t="s">
        <v>110</v>
      </c>
      <c r="AU378" s="429" t="s">
        <v>111</v>
      </c>
      <c r="AV378" s="727"/>
    </row>
    <row r="379" spans="2:48" s="430" customFormat="1" ht="12.75" x14ac:dyDescent="0.2">
      <c r="B379" s="203" t="s">
        <v>24</v>
      </c>
      <c r="C379" s="275">
        <v>147200</v>
      </c>
      <c r="D379" s="275">
        <v>613700</v>
      </c>
      <c r="E379" s="431">
        <v>24</v>
      </c>
      <c r="F379" s="275">
        <v>142600</v>
      </c>
      <c r="G379" s="275">
        <v>623700</v>
      </c>
      <c r="H379" s="431">
        <v>22.9</v>
      </c>
      <c r="I379" s="275">
        <v>141100</v>
      </c>
      <c r="J379" s="275">
        <v>633500</v>
      </c>
      <c r="K379" s="431">
        <v>22.3</v>
      </c>
      <c r="L379" s="275">
        <v>158500</v>
      </c>
      <c r="M379" s="275">
        <v>639200</v>
      </c>
      <c r="N379" s="431">
        <v>24.8</v>
      </c>
      <c r="O379" s="275">
        <v>155400</v>
      </c>
      <c r="P379" s="275">
        <v>660000</v>
      </c>
      <c r="Q379" s="431">
        <v>23.5</v>
      </c>
      <c r="R379" s="275">
        <v>164100</v>
      </c>
      <c r="S379" s="275">
        <v>664100</v>
      </c>
      <c r="T379" s="431">
        <v>24.7</v>
      </c>
      <c r="U379" s="275">
        <v>170400</v>
      </c>
      <c r="V379" s="275">
        <v>678200</v>
      </c>
      <c r="W379" s="431">
        <v>25.1</v>
      </c>
      <c r="X379" s="275">
        <v>171800</v>
      </c>
      <c r="Y379" s="275">
        <v>684600</v>
      </c>
      <c r="Z379" s="431">
        <v>25.1</v>
      </c>
      <c r="AA379" s="275">
        <v>187900</v>
      </c>
      <c r="AB379" s="275">
        <v>683500</v>
      </c>
      <c r="AC379" s="431">
        <v>27.5</v>
      </c>
      <c r="AD379" s="275">
        <v>176600</v>
      </c>
      <c r="AE379" s="275">
        <v>689500</v>
      </c>
      <c r="AF379" s="431">
        <v>25.6</v>
      </c>
      <c r="AG379" s="275">
        <v>195300</v>
      </c>
      <c r="AH379" s="275">
        <v>694300</v>
      </c>
      <c r="AI379" s="431">
        <v>28.1</v>
      </c>
      <c r="AJ379" s="275">
        <v>229300</v>
      </c>
      <c r="AK379" s="275">
        <v>702500</v>
      </c>
      <c r="AL379" s="431">
        <v>32.6</v>
      </c>
      <c r="AM379" s="275">
        <v>230400</v>
      </c>
      <c r="AN379" s="275">
        <v>712300</v>
      </c>
      <c r="AO379" s="431">
        <v>32.299999999999997</v>
      </c>
      <c r="AP379" s="147">
        <v>227100</v>
      </c>
      <c r="AQ379" s="147">
        <v>724300</v>
      </c>
      <c r="AR379" s="250">
        <v>31.4</v>
      </c>
      <c r="AS379" s="147">
        <v>241900</v>
      </c>
      <c r="AT379" s="147">
        <v>728100</v>
      </c>
      <c r="AU379" s="250">
        <v>33.200000000000003</v>
      </c>
      <c r="AV379" s="727"/>
    </row>
    <row r="380" spans="2:48" s="430" customFormat="1" ht="12.75" x14ac:dyDescent="0.2">
      <c r="B380" s="203" t="s">
        <v>2</v>
      </c>
      <c r="C380" s="275">
        <v>18400</v>
      </c>
      <c r="D380" s="275">
        <v>53500</v>
      </c>
      <c r="E380" s="431">
        <v>34.299999999999997</v>
      </c>
      <c r="F380" s="275">
        <v>17800</v>
      </c>
      <c r="G380" s="275">
        <v>54300</v>
      </c>
      <c r="H380" s="431">
        <v>32.700000000000003</v>
      </c>
      <c r="I380" s="275">
        <v>19800</v>
      </c>
      <c r="J380" s="275">
        <v>54900</v>
      </c>
      <c r="K380" s="431">
        <v>36</v>
      </c>
      <c r="L380" s="275">
        <v>15700</v>
      </c>
      <c r="M380" s="275">
        <v>55000</v>
      </c>
      <c r="N380" s="431">
        <v>28.6</v>
      </c>
      <c r="O380" s="275">
        <v>15100</v>
      </c>
      <c r="P380" s="275">
        <v>56800</v>
      </c>
      <c r="Q380" s="431">
        <v>26.5</v>
      </c>
      <c r="R380" s="275">
        <v>16900</v>
      </c>
      <c r="S380" s="275">
        <v>55900</v>
      </c>
      <c r="T380" s="431">
        <v>30.3</v>
      </c>
      <c r="U380" s="275">
        <v>17800</v>
      </c>
      <c r="V380" s="275">
        <v>56400</v>
      </c>
      <c r="W380" s="431">
        <v>31.6</v>
      </c>
      <c r="X380" s="275">
        <v>18900</v>
      </c>
      <c r="Y380" s="275">
        <v>56500</v>
      </c>
      <c r="Z380" s="431">
        <v>33.4</v>
      </c>
      <c r="AA380" s="275">
        <v>18700</v>
      </c>
      <c r="AB380" s="275">
        <v>55400</v>
      </c>
      <c r="AC380" s="431">
        <v>33.799999999999997</v>
      </c>
      <c r="AD380" s="275">
        <v>22000</v>
      </c>
      <c r="AE380" s="275">
        <v>54700</v>
      </c>
      <c r="AF380" s="431">
        <v>40.299999999999997</v>
      </c>
      <c r="AG380" s="275">
        <v>27400</v>
      </c>
      <c r="AH380" s="275">
        <v>56100</v>
      </c>
      <c r="AI380" s="431">
        <v>48.8</v>
      </c>
      <c r="AJ380" s="275">
        <v>21800</v>
      </c>
      <c r="AK380" s="275">
        <v>55700</v>
      </c>
      <c r="AL380" s="431">
        <v>39.200000000000003</v>
      </c>
      <c r="AM380" s="275">
        <v>24300</v>
      </c>
      <c r="AN380" s="275">
        <v>55800</v>
      </c>
      <c r="AO380" s="431">
        <v>43.6</v>
      </c>
      <c r="AP380" s="147">
        <v>26000</v>
      </c>
      <c r="AQ380" s="147">
        <v>57600</v>
      </c>
      <c r="AR380" s="250">
        <v>45.1</v>
      </c>
      <c r="AS380" s="147">
        <v>21900</v>
      </c>
      <c r="AT380" s="147">
        <v>56400</v>
      </c>
      <c r="AU380" s="250">
        <v>38.799999999999997</v>
      </c>
      <c r="AV380" s="727"/>
    </row>
    <row r="381" spans="2:48" s="430" customFormat="1" ht="12.75" x14ac:dyDescent="0.2">
      <c r="B381" s="203" t="s">
        <v>16</v>
      </c>
      <c r="C381" s="275">
        <v>11900</v>
      </c>
      <c r="D381" s="275">
        <v>59600</v>
      </c>
      <c r="E381" s="431">
        <v>20</v>
      </c>
      <c r="F381" s="275">
        <v>10400</v>
      </c>
      <c r="G381" s="275">
        <v>59700</v>
      </c>
      <c r="H381" s="431">
        <v>17.399999999999999</v>
      </c>
      <c r="I381" s="275">
        <v>11600</v>
      </c>
      <c r="J381" s="275">
        <v>60500</v>
      </c>
      <c r="K381" s="431">
        <v>19.100000000000001</v>
      </c>
      <c r="L381" s="275">
        <v>12700</v>
      </c>
      <c r="M381" s="275">
        <v>60700</v>
      </c>
      <c r="N381" s="431">
        <v>20.9</v>
      </c>
      <c r="O381" s="275">
        <v>8900</v>
      </c>
      <c r="P381" s="275">
        <v>61500</v>
      </c>
      <c r="Q381" s="431">
        <v>14.5</v>
      </c>
      <c r="R381" s="275">
        <v>7900</v>
      </c>
      <c r="S381" s="275">
        <v>62400</v>
      </c>
      <c r="T381" s="431">
        <v>12.7</v>
      </c>
      <c r="U381" s="275">
        <v>12600</v>
      </c>
      <c r="V381" s="275">
        <v>62200</v>
      </c>
      <c r="W381" s="431">
        <v>20.3</v>
      </c>
      <c r="X381" s="275">
        <v>9900</v>
      </c>
      <c r="Y381" s="275">
        <v>59500</v>
      </c>
      <c r="Z381" s="431">
        <v>16.7</v>
      </c>
      <c r="AA381" s="275">
        <v>10300</v>
      </c>
      <c r="AB381" s="275">
        <v>63300</v>
      </c>
      <c r="AC381" s="431">
        <v>16.3</v>
      </c>
      <c r="AD381" s="275">
        <v>14800</v>
      </c>
      <c r="AE381" s="275">
        <v>63200</v>
      </c>
      <c r="AF381" s="431">
        <v>23.4</v>
      </c>
      <c r="AG381" s="275">
        <v>13100</v>
      </c>
      <c r="AH381" s="275">
        <v>61900</v>
      </c>
      <c r="AI381" s="431">
        <v>21.2</v>
      </c>
      <c r="AJ381" s="275">
        <v>17400</v>
      </c>
      <c r="AK381" s="275">
        <v>61200</v>
      </c>
      <c r="AL381" s="431">
        <v>28.5</v>
      </c>
      <c r="AM381" s="275">
        <v>15400</v>
      </c>
      <c r="AN381" s="275">
        <v>60700</v>
      </c>
      <c r="AO381" s="431">
        <v>25.4</v>
      </c>
      <c r="AP381" s="147">
        <v>16800</v>
      </c>
      <c r="AQ381" s="147">
        <v>60800</v>
      </c>
      <c r="AR381" s="250">
        <v>27.7</v>
      </c>
      <c r="AS381" s="147">
        <v>16500</v>
      </c>
      <c r="AT381" s="147">
        <v>61800</v>
      </c>
      <c r="AU381" s="250">
        <v>26.6</v>
      </c>
      <c r="AV381" s="727"/>
    </row>
    <row r="382" spans="2:48" s="430" customFormat="1" ht="12.75" x14ac:dyDescent="0.2">
      <c r="B382" s="203" t="s">
        <v>26</v>
      </c>
      <c r="C382" s="275">
        <v>45300</v>
      </c>
      <c r="D382" s="275">
        <v>186200</v>
      </c>
      <c r="E382" s="431">
        <v>24.3</v>
      </c>
      <c r="F382" s="275">
        <v>48900</v>
      </c>
      <c r="G382" s="275">
        <v>188100</v>
      </c>
      <c r="H382" s="431">
        <v>26</v>
      </c>
      <c r="I382" s="275">
        <v>50500</v>
      </c>
      <c r="J382" s="275">
        <v>190000</v>
      </c>
      <c r="K382" s="431">
        <v>26.6</v>
      </c>
      <c r="L382" s="275">
        <v>46700</v>
      </c>
      <c r="M382" s="275">
        <v>191100</v>
      </c>
      <c r="N382" s="431">
        <v>24.4</v>
      </c>
      <c r="O382" s="275">
        <v>48000</v>
      </c>
      <c r="P382" s="275">
        <v>197800</v>
      </c>
      <c r="Q382" s="431">
        <v>24.3</v>
      </c>
      <c r="R382" s="275">
        <v>50700</v>
      </c>
      <c r="S382" s="275">
        <v>198700</v>
      </c>
      <c r="T382" s="431">
        <v>25.5</v>
      </c>
      <c r="U382" s="275">
        <v>58300</v>
      </c>
      <c r="V382" s="275">
        <v>202000</v>
      </c>
      <c r="W382" s="431">
        <v>28.9</v>
      </c>
      <c r="X382" s="275">
        <v>55000</v>
      </c>
      <c r="Y382" s="275">
        <v>205500</v>
      </c>
      <c r="Z382" s="431">
        <v>26.8</v>
      </c>
      <c r="AA382" s="275">
        <v>56600</v>
      </c>
      <c r="AB382" s="275">
        <v>211200</v>
      </c>
      <c r="AC382" s="431">
        <v>26.8</v>
      </c>
      <c r="AD382" s="275">
        <v>63800</v>
      </c>
      <c r="AE382" s="275">
        <v>216100</v>
      </c>
      <c r="AF382" s="431">
        <v>29.5</v>
      </c>
      <c r="AG382" s="275">
        <v>70700</v>
      </c>
      <c r="AH382" s="275">
        <v>220000</v>
      </c>
      <c r="AI382" s="431">
        <v>32.1</v>
      </c>
      <c r="AJ382" s="275">
        <v>66800</v>
      </c>
      <c r="AK382" s="275">
        <v>226600</v>
      </c>
      <c r="AL382" s="431">
        <v>29.5</v>
      </c>
      <c r="AM382" s="275">
        <v>77200</v>
      </c>
      <c r="AN382" s="275">
        <v>229200</v>
      </c>
      <c r="AO382" s="431">
        <v>33.700000000000003</v>
      </c>
      <c r="AP382" s="147">
        <v>82700</v>
      </c>
      <c r="AQ382" s="147">
        <v>238500</v>
      </c>
      <c r="AR382" s="250">
        <v>34.700000000000003</v>
      </c>
      <c r="AS382" s="147">
        <v>85400</v>
      </c>
      <c r="AT382" s="147">
        <v>241900</v>
      </c>
      <c r="AU382" s="250">
        <v>35.299999999999997</v>
      </c>
      <c r="AV382" s="727"/>
    </row>
    <row r="383" spans="2:48" s="430" customFormat="1" ht="12.75" x14ac:dyDescent="0.2">
      <c r="B383" s="203" t="s">
        <v>27</v>
      </c>
      <c r="C383" s="275">
        <v>39000</v>
      </c>
      <c r="D383" s="275">
        <v>186900</v>
      </c>
      <c r="E383" s="431">
        <v>20.9</v>
      </c>
      <c r="F383" s="275">
        <v>39400</v>
      </c>
      <c r="G383" s="275">
        <v>189000</v>
      </c>
      <c r="H383" s="431">
        <v>20.9</v>
      </c>
      <c r="I383" s="275">
        <v>39700</v>
      </c>
      <c r="J383" s="275">
        <v>188300</v>
      </c>
      <c r="K383" s="431">
        <v>21.1</v>
      </c>
      <c r="L383" s="275">
        <v>39000</v>
      </c>
      <c r="M383" s="275">
        <v>188800</v>
      </c>
      <c r="N383" s="431">
        <v>20.7</v>
      </c>
      <c r="O383" s="275">
        <v>44300</v>
      </c>
      <c r="P383" s="275">
        <v>196300</v>
      </c>
      <c r="Q383" s="431">
        <v>22.5</v>
      </c>
      <c r="R383" s="275">
        <v>42900</v>
      </c>
      <c r="S383" s="275">
        <v>196200</v>
      </c>
      <c r="T383" s="431">
        <v>21.9</v>
      </c>
      <c r="U383" s="275">
        <v>41900</v>
      </c>
      <c r="V383" s="275">
        <v>193700</v>
      </c>
      <c r="W383" s="431">
        <v>21.7</v>
      </c>
      <c r="X383" s="275">
        <v>46500</v>
      </c>
      <c r="Y383" s="275">
        <v>191100</v>
      </c>
      <c r="Z383" s="431">
        <v>24.3</v>
      </c>
      <c r="AA383" s="275">
        <v>49300</v>
      </c>
      <c r="AB383" s="275">
        <v>191900</v>
      </c>
      <c r="AC383" s="431">
        <v>25.7</v>
      </c>
      <c r="AD383" s="275">
        <v>46700</v>
      </c>
      <c r="AE383" s="275">
        <v>191800</v>
      </c>
      <c r="AF383" s="431">
        <v>24.4</v>
      </c>
      <c r="AG383" s="275">
        <v>45000</v>
      </c>
      <c r="AH383" s="275">
        <v>191600</v>
      </c>
      <c r="AI383" s="431">
        <v>23.5</v>
      </c>
      <c r="AJ383" s="275">
        <v>47500</v>
      </c>
      <c r="AK383" s="275">
        <v>192100</v>
      </c>
      <c r="AL383" s="431">
        <v>24.7</v>
      </c>
      <c r="AM383" s="275">
        <v>47600</v>
      </c>
      <c r="AN383" s="275">
        <v>190100</v>
      </c>
      <c r="AO383" s="431">
        <v>25</v>
      </c>
      <c r="AP383" s="147">
        <v>46100</v>
      </c>
      <c r="AQ383" s="147">
        <v>192000</v>
      </c>
      <c r="AR383" s="250">
        <v>24</v>
      </c>
      <c r="AS383" s="147">
        <v>47000</v>
      </c>
      <c r="AT383" s="147">
        <v>192800</v>
      </c>
      <c r="AU383" s="250">
        <v>24.4</v>
      </c>
      <c r="AV383" s="727"/>
    </row>
    <row r="384" spans="2:48" s="430" customFormat="1" ht="12.75" x14ac:dyDescent="0.2">
      <c r="B384" s="203" t="s">
        <v>17</v>
      </c>
      <c r="C384" s="275">
        <v>12400</v>
      </c>
      <c r="D384" s="275">
        <v>64900</v>
      </c>
      <c r="E384" s="431">
        <v>19.100000000000001</v>
      </c>
      <c r="F384" s="275">
        <v>14600</v>
      </c>
      <c r="G384" s="275">
        <v>65200</v>
      </c>
      <c r="H384" s="431">
        <v>22.3</v>
      </c>
      <c r="I384" s="275">
        <v>17700</v>
      </c>
      <c r="J384" s="275">
        <v>65800</v>
      </c>
      <c r="K384" s="431">
        <v>26.8</v>
      </c>
      <c r="L384" s="275">
        <v>17600</v>
      </c>
      <c r="M384" s="275">
        <v>68000</v>
      </c>
      <c r="N384" s="431">
        <v>25.8</v>
      </c>
      <c r="O384" s="275">
        <v>18200</v>
      </c>
      <c r="P384" s="275">
        <v>70500</v>
      </c>
      <c r="Q384" s="431">
        <v>25.9</v>
      </c>
      <c r="R384" s="275">
        <v>19700</v>
      </c>
      <c r="S384" s="275">
        <v>70500</v>
      </c>
      <c r="T384" s="431">
        <v>27.9</v>
      </c>
      <c r="U384" s="275">
        <v>22100</v>
      </c>
      <c r="V384" s="275">
        <v>72500</v>
      </c>
      <c r="W384" s="431">
        <v>30.5</v>
      </c>
      <c r="X384" s="275">
        <v>16300</v>
      </c>
      <c r="Y384" s="275">
        <v>70300</v>
      </c>
      <c r="Z384" s="431">
        <v>23.2</v>
      </c>
      <c r="AA384" s="275">
        <v>17900</v>
      </c>
      <c r="AB384" s="275">
        <v>70400</v>
      </c>
      <c r="AC384" s="431">
        <v>25.4</v>
      </c>
      <c r="AD384" s="275">
        <v>16900</v>
      </c>
      <c r="AE384" s="275">
        <v>70500</v>
      </c>
      <c r="AF384" s="431">
        <v>24</v>
      </c>
      <c r="AG384" s="275">
        <v>15700</v>
      </c>
      <c r="AH384" s="275">
        <v>72100</v>
      </c>
      <c r="AI384" s="431">
        <v>21.7</v>
      </c>
      <c r="AJ384" s="275">
        <v>18800</v>
      </c>
      <c r="AK384" s="275">
        <v>70200</v>
      </c>
      <c r="AL384" s="431">
        <v>26.8</v>
      </c>
      <c r="AM384" s="275">
        <v>22300</v>
      </c>
      <c r="AN384" s="275">
        <v>71700</v>
      </c>
      <c r="AO384" s="431">
        <v>31.1</v>
      </c>
      <c r="AP384" s="147">
        <v>23500</v>
      </c>
      <c r="AQ384" s="147">
        <v>71900</v>
      </c>
      <c r="AR384" s="250">
        <v>32.700000000000003</v>
      </c>
      <c r="AS384" s="147">
        <v>26500</v>
      </c>
      <c r="AT384" s="147">
        <v>70900</v>
      </c>
      <c r="AU384" s="250">
        <v>37.299999999999997</v>
      </c>
      <c r="AV384" s="727"/>
    </row>
    <row r="385" spans="2:48" s="430" customFormat="1" ht="12.75" x14ac:dyDescent="0.2">
      <c r="B385" s="203" t="s">
        <v>1</v>
      </c>
      <c r="C385" s="275">
        <v>25000</v>
      </c>
      <c r="D385" s="275">
        <v>103200</v>
      </c>
      <c r="E385" s="431">
        <v>24.3</v>
      </c>
      <c r="F385" s="275">
        <v>26800</v>
      </c>
      <c r="G385" s="275">
        <v>103300</v>
      </c>
      <c r="H385" s="431">
        <v>25.9</v>
      </c>
      <c r="I385" s="275">
        <v>29900</v>
      </c>
      <c r="J385" s="275">
        <v>105700</v>
      </c>
      <c r="K385" s="431">
        <v>28.3</v>
      </c>
      <c r="L385" s="275">
        <v>30200</v>
      </c>
      <c r="M385" s="275">
        <v>108000</v>
      </c>
      <c r="N385" s="431">
        <v>27.9</v>
      </c>
      <c r="O385" s="275">
        <v>32900</v>
      </c>
      <c r="P385" s="275">
        <v>111300</v>
      </c>
      <c r="Q385" s="431">
        <v>29.5</v>
      </c>
      <c r="R385" s="275">
        <v>30100</v>
      </c>
      <c r="S385" s="275">
        <v>110400</v>
      </c>
      <c r="T385" s="431">
        <v>27.2</v>
      </c>
      <c r="U385" s="275">
        <v>29900</v>
      </c>
      <c r="V385" s="275">
        <v>109000</v>
      </c>
      <c r="W385" s="431">
        <v>27.5</v>
      </c>
      <c r="X385" s="275">
        <v>31200</v>
      </c>
      <c r="Y385" s="275">
        <v>108300</v>
      </c>
      <c r="Z385" s="431">
        <v>28.8</v>
      </c>
      <c r="AA385" s="275">
        <v>33000</v>
      </c>
      <c r="AB385" s="275">
        <v>108100</v>
      </c>
      <c r="AC385" s="431">
        <v>30.5</v>
      </c>
      <c r="AD385" s="275">
        <v>33700</v>
      </c>
      <c r="AE385" s="275">
        <v>109600</v>
      </c>
      <c r="AF385" s="431">
        <v>30.7</v>
      </c>
      <c r="AG385" s="275">
        <v>36700</v>
      </c>
      <c r="AH385" s="275">
        <v>111200</v>
      </c>
      <c r="AI385" s="431">
        <v>33</v>
      </c>
      <c r="AJ385" s="275">
        <v>36900</v>
      </c>
      <c r="AK385" s="275">
        <v>109600</v>
      </c>
      <c r="AL385" s="431">
        <v>33.700000000000003</v>
      </c>
      <c r="AM385" s="275">
        <v>35100</v>
      </c>
      <c r="AN385" s="275">
        <v>110000</v>
      </c>
      <c r="AO385" s="431">
        <v>31.9</v>
      </c>
      <c r="AP385" s="147">
        <v>40500</v>
      </c>
      <c r="AQ385" s="147">
        <v>111500</v>
      </c>
      <c r="AR385" s="250">
        <v>36.299999999999997</v>
      </c>
      <c r="AS385" s="147">
        <v>39800</v>
      </c>
      <c r="AT385" s="147">
        <v>109500</v>
      </c>
      <c r="AU385" s="250">
        <v>36.4</v>
      </c>
      <c r="AV385" s="727"/>
    </row>
    <row r="386" spans="2:48" s="430" customFormat="1" ht="12.75" x14ac:dyDescent="0.2">
      <c r="B386" s="203" t="s">
        <v>18</v>
      </c>
      <c r="C386" s="275">
        <v>15400</v>
      </c>
      <c r="D386" s="275">
        <v>58800</v>
      </c>
      <c r="E386" s="431">
        <v>26.1</v>
      </c>
      <c r="F386" s="275">
        <v>11000</v>
      </c>
      <c r="G386" s="275">
        <v>58500</v>
      </c>
      <c r="H386" s="431">
        <v>18.7</v>
      </c>
      <c r="I386" s="275">
        <v>14600</v>
      </c>
      <c r="J386" s="275">
        <v>59100</v>
      </c>
      <c r="K386" s="431">
        <v>24.8</v>
      </c>
      <c r="L386" s="275">
        <v>19700</v>
      </c>
      <c r="M386" s="275">
        <v>58800</v>
      </c>
      <c r="N386" s="431">
        <v>33.6</v>
      </c>
      <c r="O386" s="275">
        <v>21500</v>
      </c>
      <c r="P386" s="275">
        <v>62100</v>
      </c>
      <c r="Q386" s="431">
        <v>34.700000000000003</v>
      </c>
      <c r="R386" s="275">
        <v>16400</v>
      </c>
      <c r="S386" s="275">
        <v>62400</v>
      </c>
      <c r="T386" s="431">
        <v>26.2</v>
      </c>
      <c r="U386" s="275">
        <v>18400</v>
      </c>
      <c r="V386" s="275">
        <v>62000</v>
      </c>
      <c r="W386" s="431">
        <v>29.7</v>
      </c>
      <c r="X386" s="275">
        <v>18800</v>
      </c>
      <c r="Y386" s="275">
        <v>61500</v>
      </c>
      <c r="Z386" s="431">
        <v>30.6</v>
      </c>
      <c r="AA386" s="275">
        <v>18800</v>
      </c>
      <c r="AB386" s="275">
        <v>60300</v>
      </c>
      <c r="AC386" s="431">
        <v>31.1</v>
      </c>
      <c r="AD386" s="275">
        <v>17300</v>
      </c>
      <c r="AE386" s="275">
        <v>59700</v>
      </c>
      <c r="AF386" s="431">
        <v>29</v>
      </c>
      <c r="AG386" s="275">
        <v>18300</v>
      </c>
      <c r="AH386" s="275">
        <v>58900</v>
      </c>
      <c r="AI386" s="431">
        <v>31.1</v>
      </c>
      <c r="AJ386" s="275">
        <v>21200</v>
      </c>
      <c r="AK386" s="275">
        <v>62400</v>
      </c>
      <c r="AL386" s="431">
        <v>34</v>
      </c>
      <c r="AM386" s="275">
        <v>19800</v>
      </c>
      <c r="AN386" s="275">
        <v>61100</v>
      </c>
      <c r="AO386" s="431">
        <v>32.4</v>
      </c>
      <c r="AP386" s="147">
        <v>20900</v>
      </c>
      <c r="AQ386" s="147">
        <v>62000</v>
      </c>
      <c r="AR386" s="250">
        <v>33.6</v>
      </c>
      <c r="AS386" s="147">
        <v>24100</v>
      </c>
      <c r="AT386" s="147">
        <v>59700</v>
      </c>
      <c r="AU386" s="250">
        <v>40.4</v>
      </c>
      <c r="AV386" s="727"/>
    </row>
    <row r="387" spans="2:48" s="430" customFormat="1" ht="12.75" x14ac:dyDescent="0.2">
      <c r="B387" s="203" t="s">
        <v>3</v>
      </c>
      <c r="C387" s="275">
        <v>12700</v>
      </c>
      <c r="D387" s="275">
        <v>41700</v>
      </c>
      <c r="E387" s="431">
        <v>30.5</v>
      </c>
      <c r="F387" s="275">
        <v>14900</v>
      </c>
      <c r="G387" s="275">
        <v>41600</v>
      </c>
      <c r="H387" s="431">
        <v>35.9</v>
      </c>
      <c r="I387" s="275">
        <v>16200</v>
      </c>
      <c r="J387" s="275">
        <v>42000</v>
      </c>
      <c r="K387" s="431">
        <v>38.6</v>
      </c>
      <c r="L387" s="275">
        <v>13300</v>
      </c>
      <c r="M387" s="275">
        <v>39300</v>
      </c>
      <c r="N387" s="431">
        <v>33.700000000000003</v>
      </c>
      <c r="O387" s="275">
        <v>13400</v>
      </c>
      <c r="P387" s="275">
        <v>43400</v>
      </c>
      <c r="Q387" s="431">
        <v>30.9</v>
      </c>
      <c r="R387" s="275">
        <v>14400</v>
      </c>
      <c r="S387" s="275">
        <v>43600</v>
      </c>
      <c r="T387" s="431">
        <v>33.1</v>
      </c>
      <c r="U387" s="275">
        <v>20000</v>
      </c>
      <c r="V387" s="275">
        <v>43900</v>
      </c>
      <c r="W387" s="431">
        <v>45.6</v>
      </c>
      <c r="X387" s="275">
        <v>18000</v>
      </c>
      <c r="Y387" s="275">
        <v>43500</v>
      </c>
      <c r="Z387" s="431">
        <v>41.5</v>
      </c>
      <c r="AA387" s="275">
        <v>15300</v>
      </c>
      <c r="AB387" s="275">
        <v>42200</v>
      </c>
      <c r="AC387" s="431">
        <v>36.4</v>
      </c>
      <c r="AD387" s="275">
        <v>16000</v>
      </c>
      <c r="AE387" s="275">
        <v>43300</v>
      </c>
      <c r="AF387" s="431">
        <v>37</v>
      </c>
      <c r="AG387" s="275">
        <v>15800</v>
      </c>
      <c r="AH387" s="275">
        <v>42700</v>
      </c>
      <c r="AI387" s="431">
        <v>37</v>
      </c>
      <c r="AJ387" s="275">
        <v>20800</v>
      </c>
      <c r="AK387" s="275">
        <v>41000</v>
      </c>
      <c r="AL387" s="431">
        <v>50.8</v>
      </c>
      <c r="AM387" s="275">
        <v>19800</v>
      </c>
      <c r="AN387" s="275">
        <v>42800</v>
      </c>
      <c r="AO387" s="431">
        <v>46.3</v>
      </c>
      <c r="AP387" s="147">
        <v>20000</v>
      </c>
      <c r="AQ387" s="147">
        <v>43600</v>
      </c>
      <c r="AR387" s="250">
        <v>45.9</v>
      </c>
      <c r="AS387" s="147">
        <v>19700</v>
      </c>
      <c r="AT387" s="147">
        <v>42900</v>
      </c>
      <c r="AU387" s="250">
        <v>46</v>
      </c>
      <c r="AV387" s="727"/>
    </row>
    <row r="388" spans="2:48" s="430" customFormat="1" ht="12.75" x14ac:dyDescent="0.2">
      <c r="B388" s="203" t="s">
        <v>19</v>
      </c>
      <c r="C388" s="275">
        <v>19600</v>
      </c>
      <c r="D388" s="275">
        <v>74900</v>
      </c>
      <c r="E388" s="431">
        <v>26.2</v>
      </c>
      <c r="F388" s="275">
        <v>19300</v>
      </c>
      <c r="G388" s="275">
        <v>74600</v>
      </c>
      <c r="H388" s="431">
        <v>25.9</v>
      </c>
      <c r="I388" s="275">
        <v>14700</v>
      </c>
      <c r="J388" s="275">
        <v>75300</v>
      </c>
      <c r="K388" s="431">
        <v>19.600000000000001</v>
      </c>
      <c r="L388" s="275">
        <v>17300</v>
      </c>
      <c r="M388" s="275">
        <v>76900</v>
      </c>
      <c r="N388" s="431">
        <v>22.6</v>
      </c>
      <c r="O388" s="275">
        <v>16700</v>
      </c>
      <c r="P388" s="275">
        <v>79900</v>
      </c>
      <c r="Q388" s="431">
        <v>20.9</v>
      </c>
      <c r="R388" s="275">
        <v>18100</v>
      </c>
      <c r="S388" s="275">
        <v>80000</v>
      </c>
      <c r="T388" s="431">
        <v>22.6</v>
      </c>
      <c r="U388" s="275">
        <v>25800</v>
      </c>
      <c r="V388" s="275">
        <v>79300</v>
      </c>
      <c r="W388" s="431">
        <v>32.6</v>
      </c>
      <c r="X388" s="275">
        <v>19100</v>
      </c>
      <c r="Y388" s="275">
        <v>78400</v>
      </c>
      <c r="Z388" s="431">
        <v>24.3</v>
      </c>
      <c r="AA388" s="275">
        <v>24200</v>
      </c>
      <c r="AB388" s="275">
        <v>78100</v>
      </c>
      <c r="AC388" s="431">
        <v>31</v>
      </c>
      <c r="AD388" s="275">
        <v>25200</v>
      </c>
      <c r="AE388" s="275">
        <v>79900</v>
      </c>
      <c r="AF388" s="431">
        <v>31.5</v>
      </c>
      <c r="AG388" s="275">
        <v>22000</v>
      </c>
      <c r="AH388" s="275">
        <v>78600</v>
      </c>
      <c r="AI388" s="431">
        <v>28</v>
      </c>
      <c r="AJ388" s="275">
        <v>22200</v>
      </c>
      <c r="AK388" s="275">
        <v>79600</v>
      </c>
      <c r="AL388" s="431">
        <v>27.9</v>
      </c>
      <c r="AM388" s="275">
        <v>29000</v>
      </c>
      <c r="AN388" s="275">
        <v>78800</v>
      </c>
      <c r="AO388" s="431">
        <v>36.9</v>
      </c>
      <c r="AP388" s="147">
        <v>22000</v>
      </c>
      <c r="AQ388" s="147">
        <v>82200</v>
      </c>
      <c r="AR388" s="250">
        <v>26.7</v>
      </c>
      <c r="AS388" s="147">
        <v>31400</v>
      </c>
      <c r="AT388" s="147">
        <v>83600</v>
      </c>
      <c r="AU388" s="250">
        <v>37.5</v>
      </c>
      <c r="AV388" s="727"/>
    </row>
    <row r="389" spans="2:48" s="430" customFormat="1" ht="12.75" x14ac:dyDescent="0.2">
      <c r="B389" s="203" t="s">
        <v>8</v>
      </c>
      <c r="C389" s="275">
        <v>7100</v>
      </c>
      <c r="D389" s="275">
        <v>38400</v>
      </c>
      <c r="E389" s="431">
        <v>18.5</v>
      </c>
      <c r="F389" s="275">
        <v>7900</v>
      </c>
      <c r="G389" s="275">
        <v>38000</v>
      </c>
      <c r="H389" s="431">
        <v>20.8</v>
      </c>
      <c r="I389" s="275">
        <v>8200</v>
      </c>
      <c r="J389" s="275">
        <v>39000</v>
      </c>
      <c r="K389" s="431">
        <v>21.1</v>
      </c>
      <c r="L389" s="275">
        <v>10000</v>
      </c>
      <c r="M389" s="275">
        <v>38900</v>
      </c>
      <c r="N389" s="431">
        <v>25.6</v>
      </c>
      <c r="O389" s="275">
        <v>12200</v>
      </c>
      <c r="P389" s="275">
        <v>40500</v>
      </c>
      <c r="Q389" s="431">
        <v>30.2</v>
      </c>
      <c r="R389" s="275">
        <v>8300</v>
      </c>
      <c r="S389" s="275">
        <v>38800</v>
      </c>
      <c r="T389" s="431">
        <v>21.3</v>
      </c>
      <c r="U389" s="275">
        <v>9600</v>
      </c>
      <c r="V389" s="275">
        <v>39300</v>
      </c>
      <c r="W389" s="431">
        <v>24.3</v>
      </c>
      <c r="X389" s="275">
        <v>9500</v>
      </c>
      <c r="Y389" s="275">
        <v>38800</v>
      </c>
      <c r="Z389" s="431">
        <v>24.6</v>
      </c>
      <c r="AA389" s="275">
        <v>11100</v>
      </c>
      <c r="AB389" s="275">
        <v>40700</v>
      </c>
      <c r="AC389" s="431">
        <v>27.3</v>
      </c>
      <c r="AD389" s="275">
        <v>10300</v>
      </c>
      <c r="AE389" s="275">
        <v>38800</v>
      </c>
      <c r="AF389" s="431">
        <v>26.6</v>
      </c>
      <c r="AG389" s="275">
        <v>8400</v>
      </c>
      <c r="AH389" s="275">
        <v>39300</v>
      </c>
      <c r="AI389" s="431">
        <v>21.3</v>
      </c>
      <c r="AJ389" s="275">
        <v>11900</v>
      </c>
      <c r="AK389" s="275">
        <v>39300</v>
      </c>
      <c r="AL389" s="431">
        <v>30.3</v>
      </c>
      <c r="AM389" s="275">
        <v>12200</v>
      </c>
      <c r="AN389" s="275">
        <v>39200</v>
      </c>
      <c r="AO389" s="431">
        <v>31</v>
      </c>
      <c r="AP389" s="147">
        <v>14700</v>
      </c>
      <c r="AQ389" s="147">
        <v>38800</v>
      </c>
      <c r="AR389" s="250">
        <v>37.799999999999997</v>
      </c>
      <c r="AS389" s="147">
        <v>14000</v>
      </c>
      <c r="AT389" s="147">
        <v>37600</v>
      </c>
      <c r="AU389" s="250">
        <v>37.299999999999997</v>
      </c>
      <c r="AV389" s="727"/>
    </row>
    <row r="390" spans="2:48" s="430" customFormat="1" ht="12.75" x14ac:dyDescent="0.2">
      <c r="B390" s="203" t="s">
        <v>9</v>
      </c>
      <c r="C390" s="275">
        <v>13800</v>
      </c>
      <c r="D390" s="275">
        <v>74500</v>
      </c>
      <c r="E390" s="431">
        <v>18.5</v>
      </c>
      <c r="F390" s="275">
        <v>10900</v>
      </c>
      <c r="G390" s="275">
        <v>76400</v>
      </c>
      <c r="H390" s="431">
        <v>14.2</v>
      </c>
      <c r="I390" s="275">
        <v>12900</v>
      </c>
      <c r="J390" s="275">
        <v>76700</v>
      </c>
      <c r="K390" s="431">
        <v>16.8</v>
      </c>
      <c r="L390" s="275">
        <v>15700</v>
      </c>
      <c r="M390" s="275">
        <v>76900</v>
      </c>
      <c r="N390" s="431">
        <v>20.399999999999999</v>
      </c>
      <c r="O390" s="275">
        <v>16600</v>
      </c>
      <c r="P390" s="275">
        <v>80700</v>
      </c>
      <c r="Q390" s="431">
        <v>20.6</v>
      </c>
      <c r="R390" s="275">
        <v>15600</v>
      </c>
      <c r="S390" s="275">
        <v>79700</v>
      </c>
      <c r="T390" s="431">
        <v>19.600000000000001</v>
      </c>
      <c r="U390" s="275">
        <v>14700</v>
      </c>
      <c r="V390" s="275">
        <v>78100</v>
      </c>
      <c r="W390" s="431">
        <v>18.899999999999999</v>
      </c>
      <c r="X390" s="275">
        <v>17100</v>
      </c>
      <c r="Y390" s="275">
        <v>76500</v>
      </c>
      <c r="Z390" s="431">
        <v>22.4</v>
      </c>
      <c r="AA390" s="275">
        <v>19500</v>
      </c>
      <c r="AB390" s="275">
        <v>78000</v>
      </c>
      <c r="AC390" s="431">
        <v>25</v>
      </c>
      <c r="AD390" s="275">
        <v>22200</v>
      </c>
      <c r="AE390" s="275">
        <v>77500</v>
      </c>
      <c r="AF390" s="431">
        <v>28.7</v>
      </c>
      <c r="AG390" s="275">
        <v>14700</v>
      </c>
      <c r="AH390" s="275">
        <v>78500</v>
      </c>
      <c r="AI390" s="431">
        <v>18.7</v>
      </c>
      <c r="AJ390" s="275">
        <v>22100</v>
      </c>
      <c r="AK390" s="275">
        <v>77200</v>
      </c>
      <c r="AL390" s="431">
        <v>28.6</v>
      </c>
      <c r="AM390" s="275">
        <v>18200</v>
      </c>
      <c r="AN390" s="275">
        <v>77600</v>
      </c>
      <c r="AO390" s="431">
        <v>23.4</v>
      </c>
      <c r="AP390" s="147">
        <v>14300</v>
      </c>
      <c r="AQ390" s="147">
        <v>78800</v>
      </c>
      <c r="AR390" s="250">
        <v>18.100000000000001</v>
      </c>
      <c r="AS390" s="147">
        <v>18500</v>
      </c>
      <c r="AT390" s="147">
        <v>79400</v>
      </c>
      <c r="AU390" s="250">
        <v>23.3</v>
      </c>
      <c r="AV390" s="727"/>
    </row>
    <row r="391" spans="2:48" s="430" customFormat="1" ht="12.75" x14ac:dyDescent="0.2">
      <c r="B391" s="203" t="s">
        <v>4</v>
      </c>
      <c r="C391" s="275">
        <v>12900</v>
      </c>
      <c r="D391" s="275">
        <v>51300</v>
      </c>
      <c r="E391" s="431">
        <v>25.1</v>
      </c>
      <c r="F391" s="275">
        <v>12500</v>
      </c>
      <c r="G391" s="275">
        <v>51400</v>
      </c>
      <c r="H391" s="431">
        <v>24.3</v>
      </c>
      <c r="I391" s="275">
        <v>11100</v>
      </c>
      <c r="J391" s="275">
        <v>52200</v>
      </c>
      <c r="K391" s="431">
        <v>21.3</v>
      </c>
      <c r="L391" s="275">
        <v>13600</v>
      </c>
      <c r="M391" s="275">
        <v>53600</v>
      </c>
      <c r="N391" s="431">
        <v>25.4</v>
      </c>
      <c r="O391" s="275">
        <v>11600</v>
      </c>
      <c r="P391" s="275">
        <v>57100</v>
      </c>
      <c r="Q391" s="431">
        <v>20.3</v>
      </c>
      <c r="R391" s="275">
        <v>10500</v>
      </c>
      <c r="S391" s="275">
        <v>56600</v>
      </c>
      <c r="T391" s="431">
        <v>18.600000000000001</v>
      </c>
      <c r="U391" s="275">
        <v>11400</v>
      </c>
      <c r="V391" s="275">
        <v>57500</v>
      </c>
      <c r="W391" s="431">
        <v>19.899999999999999</v>
      </c>
      <c r="X391" s="275">
        <v>11100</v>
      </c>
      <c r="Y391" s="275">
        <v>53200</v>
      </c>
      <c r="Z391" s="431">
        <v>20.9</v>
      </c>
      <c r="AA391" s="275">
        <v>15700</v>
      </c>
      <c r="AB391" s="275">
        <v>54600</v>
      </c>
      <c r="AC391" s="431">
        <v>28.8</v>
      </c>
      <c r="AD391" s="275">
        <v>16000</v>
      </c>
      <c r="AE391" s="275">
        <v>56100</v>
      </c>
      <c r="AF391" s="431">
        <v>28.6</v>
      </c>
      <c r="AG391" s="275">
        <v>14300</v>
      </c>
      <c r="AH391" s="275">
        <v>54500</v>
      </c>
      <c r="AI391" s="431">
        <v>26.3</v>
      </c>
      <c r="AJ391" s="275">
        <v>13700</v>
      </c>
      <c r="AK391" s="275">
        <v>54300</v>
      </c>
      <c r="AL391" s="431">
        <v>25.2</v>
      </c>
      <c r="AM391" s="275">
        <v>15500</v>
      </c>
      <c r="AN391" s="275">
        <v>52200</v>
      </c>
      <c r="AO391" s="431">
        <v>29.8</v>
      </c>
      <c r="AP391" s="147">
        <v>10800</v>
      </c>
      <c r="AQ391" s="147">
        <v>51500</v>
      </c>
      <c r="AR391" s="250">
        <v>20.9</v>
      </c>
      <c r="AS391" s="147">
        <v>15500</v>
      </c>
      <c r="AT391" s="147">
        <v>51300</v>
      </c>
      <c r="AU391" s="250">
        <v>30.2</v>
      </c>
      <c r="AV391" s="727"/>
    </row>
    <row r="392" spans="2:48" s="430" customFormat="1" ht="12.75" x14ac:dyDescent="0.2">
      <c r="B392" s="203" t="s">
        <v>10</v>
      </c>
      <c r="C392" s="275">
        <v>13600</v>
      </c>
      <c r="D392" s="275">
        <v>55600</v>
      </c>
      <c r="E392" s="431">
        <v>24.5</v>
      </c>
      <c r="F392" s="275">
        <v>14400</v>
      </c>
      <c r="G392" s="275">
        <v>57300</v>
      </c>
      <c r="H392" s="431">
        <v>25.2</v>
      </c>
      <c r="I392" s="275">
        <v>16400</v>
      </c>
      <c r="J392" s="275">
        <v>57100</v>
      </c>
      <c r="K392" s="431">
        <v>28.7</v>
      </c>
      <c r="L392" s="275">
        <v>15800</v>
      </c>
      <c r="M392" s="275">
        <v>57700</v>
      </c>
      <c r="N392" s="431">
        <v>27.4</v>
      </c>
      <c r="O392" s="275">
        <v>19000</v>
      </c>
      <c r="P392" s="275">
        <v>60600</v>
      </c>
      <c r="Q392" s="431">
        <v>31.4</v>
      </c>
      <c r="R392" s="275">
        <v>21900</v>
      </c>
      <c r="S392" s="275">
        <v>61600</v>
      </c>
      <c r="T392" s="431">
        <v>35.6</v>
      </c>
      <c r="U392" s="275">
        <v>18700</v>
      </c>
      <c r="V392" s="275">
        <v>61300</v>
      </c>
      <c r="W392" s="431">
        <v>30.5</v>
      </c>
      <c r="X392" s="275">
        <v>18400</v>
      </c>
      <c r="Y392" s="275">
        <v>61600</v>
      </c>
      <c r="Z392" s="431">
        <v>29.9</v>
      </c>
      <c r="AA392" s="275">
        <v>24400</v>
      </c>
      <c r="AB392" s="275">
        <v>61800</v>
      </c>
      <c r="AC392" s="431">
        <v>39.5</v>
      </c>
      <c r="AD392" s="275">
        <v>25700</v>
      </c>
      <c r="AE392" s="275">
        <v>60900</v>
      </c>
      <c r="AF392" s="431">
        <v>42.3</v>
      </c>
      <c r="AG392" s="275">
        <v>23300</v>
      </c>
      <c r="AH392" s="275">
        <v>60400</v>
      </c>
      <c r="AI392" s="431">
        <v>38.6</v>
      </c>
      <c r="AJ392" s="275">
        <v>23800</v>
      </c>
      <c r="AK392" s="275">
        <v>61400</v>
      </c>
      <c r="AL392" s="431">
        <v>38.799999999999997</v>
      </c>
      <c r="AM392" s="275">
        <v>25700</v>
      </c>
      <c r="AN392" s="275">
        <v>61100</v>
      </c>
      <c r="AO392" s="431">
        <v>42</v>
      </c>
      <c r="AP392" s="147">
        <v>26900</v>
      </c>
      <c r="AQ392" s="147">
        <v>63000</v>
      </c>
      <c r="AR392" s="250">
        <v>42.7</v>
      </c>
      <c r="AS392" s="147">
        <v>25200</v>
      </c>
      <c r="AT392" s="147">
        <v>64400</v>
      </c>
      <c r="AU392" s="250">
        <v>39.1</v>
      </c>
      <c r="AV392" s="727"/>
    </row>
    <row r="393" spans="2:48" s="430" customFormat="1" ht="12.75" x14ac:dyDescent="0.2">
      <c r="B393" s="203" t="s">
        <v>28</v>
      </c>
      <c r="C393" s="275">
        <v>27200</v>
      </c>
      <c r="D393" s="275">
        <v>174500</v>
      </c>
      <c r="E393" s="431">
        <v>15.6</v>
      </c>
      <c r="F393" s="275">
        <v>28700</v>
      </c>
      <c r="G393" s="275">
        <v>176500</v>
      </c>
      <c r="H393" s="431">
        <v>16.3</v>
      </c>
      <c r="I393" s="275">
        <v>28900</v>
      </c>
      <c r="J393" s="275">
        <v>178500</v>
      </c>
      <c r="K393" s="431">
        <v>16.2</v>
      </c>
      <c r="L393" s="275">
        <v>24800</v>
      </c>
      <c r="M393" s="275">
        <v>180600</v>
      </c>
      <c r="N393" s="431">
        <v>13.7</v>
      </c>
      <c r="O393" s="275">
        <v>26000</v>
      </c>
      <c r="P393" s="275">
        <v>187400</v>
      </c>
      <c r="Q393" s="431">
        <v>13.9</v>
      </c>
      <c r="R393" s="275">
        <v>29300</v>
      </c>
      <c r="S393" s="275">
        <v>190100</v>
      </c>
      <c r="T393" s="431">
        <v>15.4</v>
      </c>
      <c r="U393" s="275">
        <v>33700</v>
      </c>
      <c r="V393" s="275">
        <v>192400</v>
      </c>
      <c r="W393" s="431">
        <v>17.5</v>
      </c>
      <c r="X393" s="275">
        <v>34900</v>
      </c>
      <c r="Y393" s="275">
        <v>192400</v>
      </c>
      <c r="Z393" s="431">
        <v>18.100000000000001</v>
      </c>
      <c r="AA393" s="275">
        <v>37900</v>
      </c>
      <c r="AB393" s="275">
        <v>195100</v>
      </c>
      <c r="AC393" s="431">
        <v>19.399999999999999</v>
      </c>
      <c r="AD393" s="275">
        <v>38200</v>
      </c>
      <c r="AE393" s="275">
        <v>195800</v>
      </c>
      <c r="AF393" s="431">
        <v>19.5</v>
      </c>
      <c r="AG393" s="275">
        <v>42300</v>
      </c>
      <c r="AH393" s="275">
        <v>195600</v>
      </c>
      <c r="AI393" s="431">
        <v>21.6</v>
      </c>
      <c r="AJ393" s="275">
        <v>39200</v>
      </c>
      <c r="AK393" s="275">
        <v>197500</v>
      </c>
      <c r="AL393" s="431">
        <v>19.8</v>
      </c>
      <c r="AM393" s="275">
        <v>38800</v>
      </c>
      <c r="AN393" s="275">
        <v>198200</v>
      </c>
      <c r="AO393" s="431">
        <v>19.600000000000001</v>
      </c>
      <c r="AP393" s="147">
        <v>42600</v>
      </c>
      <c r="AQ393" s="147">
        <v>200200</v>
      </c>
      <c r="AR393" s="250">
        <v>21.3</v>
      </c>
      <c r="AS393" s="147">
        <v>42600</v>
      </c>
      <c r="AT393" s="147">
        <v>202100</v>
      </c>
      <c r="AU393" s="250">
        <v>21.1</v>
      </c>
      <c r="AV393" s="727"/>
    </row>
    <row r="394" spans="2:48" s="430" customFormat="1" ht="12.75" x14ac:dyDescent="0.2">
      <c r="B394" s="203" t="s">
        <v>14</v>
      </c>
      <c r="C394" s="275">
        <v>45700</v>
      </c>
      <c r="D394" s="275">
        <v>170300</v>
      </c>
      <c r="E394" s="431">
        <v>26.9</v>
      </c>
      <c r="F394" s="275">
        <v>44700</v>
      </c>
      <c r="G394" s="275">
        <v>171800</v>
      </c>
      <c r="H394" s="431">
        <v>26</v>
      </c>
      <c r="I394" s="275">
        <v>46300</v>
      </c>
      <c r="J394" s="275">
        <v>174300</v>
      </c>
      <c r="K394" s="431">
        <v>26.6</v>
      </c>
      <c r="L394" s="275">
        <v>57500</v>
      </c>
      <c r="M394" s="275">
        <v>174700</v>
      </c>
      <c r="N394" s="431">
        <v>32.9</v>
      </c>
      <c r="O394" s="275">
        <v>53900</v>
      </c>
      <c r="P394" s="275">
        <v>184000</v>
      </c>
      <c r="Q394" s="431">
        <v>29.3</v>
      </c>
      <c r="R394" s="275">
        <v>53100</v>
      </c>
      <c r="S394" s="275">
        <v>184300</v>
      </c>
      <c r="T394" s="431">
        <v>28.8</v>
      </c>
      <c r="U394" s="275">
        <v>53300</v>
      </c>
      <c r="V394" s="275">
        <v>183800</v>
      </c>
      <c r="W394" s="431">
        <v>29</v>
      </c>
      <c r="X394" s="275">
        <v>55500</v>
      </c>
      <c r="Y394" s="275">
        <v>183900</v>
      </c>
      <c r="Z394" s="431">
        <v>30.2</v>
      </c>
      <c r="AA394" s="275">
        <v>54200</v>
      </c>
      <c r="AB394" s="275">
        <v>184500</v>
      </c>
      <c r="AC394" s="431">
        <v>29.4</v>
      </c>
      <c r="AD394" s="275">
        <v>57200</v>
      </c>
      <c r="AE394" s="275">
        <v>183800</v>
      </c>
      <c r="AF394" s="431">
        <v>31.1</v>
      </c>
      <c r="AG394" s="275">
        <v>61600</v>
      </c>
      <c r="AH394" s="275">
        <v>182100</v>
      </c>
      <c r="AI394" s="431">
        <v>33.799999999999997</v>
      </c>
      <c r="AJ394" s="275">
        <v>65000</v>
      </c>
      <c r="AK394" s="275">
        <v>182000</v>
      </c>
      <c r="AL394" s="431">
        <v>35.700000000000003</v>
      </c>
      <c r="AM394" s="275">
        <v>58000</v>
      </c>
      <c r="AN394" s="275">
        <v>181600</v>
      </c>
      <c r="AO394" s="431">
        <v>32</v>
      </c>
      <c r="AP394" s="147">
        <v>59000</v>
      </c>
      <c r="AQ394" s="147">
        <v>184400</v>
      </c>
      <c r="AR394" s="250">
        <v>32</v>
      </c>
      <c r="AS394" s="147">
        <v>69000</v>
      </c>
      <c r="AT394" s="147">
        <v>182500</v>
      </c>
      <c r="AU394" s="250">
        <v>37.799999999999997</v>
      </c>
      <c r="AV394" s="727"/>
    </row>
    <row r="395" spans="2:48" s="430" customFormat="1" ht="12.75" x14ac:dyDescent="0.2">
      <c r="B395" s="203" t="s">
        <v>25</v>
      </c>
      <c r="C395" s="275">
        <v>32900</v>
      </c>
      <c r="D395" s="275">
        <v>120900</v>
      </c>
      <c r="E395" s="431">
        <v>27.2</v>
      </c>
      <c r="F395" s="275">
        <v>36500</v>
      </c>
      <c r="G395" s="275">
        <v>121800</v>
      </c>
      <c r="H395" s="431">
        <v>29.9</v>
      </c>
      <c r="I395" s="275">
        <v>37100</v>
      </c>
      <c r="J395" s="275">
        <v>122600</v>
      </c>
      <c r="K395" s="431">
        <v>30.3</v>
      </c>
      <c r="L395" s="275">
        <v>36400</v>
      </c>
      <c r="M395" s="275">
        <v>121700</v>
      </c>
      <c r="N395" s="431">
        <v>29.9</v>
      </c>
      <c r="O395" s="275">
        <v>40300</v>
      </c>
      <c r="P395" s="275">
        <v>127400</v>
      </c>
      <c r="Q395" s="431">
        <v>31.7</v>
      </c>
      <c r="R395" s="275">
        <v>40300</v>
      </c>
      <c r="S395" s="275">
        <v>127200</v>
      </c>
      <c r="T395" s="431">
        <v>31.7</v>
      </c>
      <c r="U395" s="275">
        <v>41000</v>
      </c>
      <c r="V395" s="275">
        <v>126100</v>
      </c>
      <c r="W395" s="431">
        <v>32.5</v>
      </c>
      <c r="X395" s="275">
        <v>45300</v>
      </c>
      <c r="Y395" s="275">
        <v>126100</v>
      </c>
      <c r="Z395" s="431">
        <v>35.9</v>
      </c>
      <c r="AA395" s="275">
        <v>48600</v>
      </c>
      <c r="AB395" s="275">
        <v>126600</v>
      </c>
      <c r="AC395" s="431">
        <v>38.4</v>
      </c>
      <c r="AD395" s="275">
        <v>49900</v>
      </c>
      <c r="AE395" s="275">
        <v>127100</v>
      </c>
      <c r="AF395" s="431">
        <v>39.200000000000003</v>
      </c>
      <c r="AG395" s="275">
        <v>48400</v>
      </c>
      <c r="AH395" s="275">
        <v>125900</v>
      </c>
      <c r="AI395" s="431">
        <v>38.4</v>
      </c>
      <c r="AJ395" s="275">
        <v>44900</v>
      </c>
      <c r="AK395" s="275">
        <v>126000</v>
      </c>
      <c r="AL395" s="431">
        <v>35.700000000000003</v>
      </c>
      <c r="AM395" s="275">
        <v>46600</v>
      </c>
      <c r="AN395" s="275">
        <v>128000</v>
      </c>
      <c r="AO395" s="431">
        <v>36.4</v>
      </c>
      <c r="AP395" s="147">
        <v>50400</v>
      </c>
      <c r="AQ395" s="147">
        <v>128200</v>
      </c>
      <c r="AR395" s="250">
        <v>39.299999999999997</v>
      </c>
      <c r="AS395" s="147">
        <v>50700</v>
      </c>
      <c r="AT395" s="147">
        <v>126200</v>
      </c>
      <c r="AU395" s="250">
        <v>40.200000000000003</v>
      </c>
      <c r="AV395" s="727"/>
    </row>
    <row r="396" spans="2:48" s="430" customFormat="1" ht="12.75" x14ac:dyDescent="0.2">
      <c r="B396" s="203" t="s">
        <v>20</v>
      </c>
      <c r="C396" s="275">
        <v>15700</v>
      </c>
      <c r="D396" s="275">
        <v>64200</v>
      </c>
      <c r="E396" s="431">
        <v>24.4</v>
      </c>
      <c r="F396" s="275">
        <v>14400</v>
      </c>
      <c r="G396" s="275">
        <v>64900</v>
      </c>
      <c r="H396" s="431">
        <v>22.2</v>
      </c>
      <c r="I396" s="275">
        <v>17700</v>
      </c>
      <c r="J396" s="275">
        <v>65500</v>
      </c>
      <c r="K396" s="431">
        <v>27.1</v>
      </c>
      <c r="L396" s="275">
        <v>19400</v>
      </c>
      <c r="M396" s="275">
        <v>65600</v>
      </c>
      <c r="N396" s="431">
        <v>29.5</v>
      </c>
      <c r="O396" s="275">
        <v>21500</v>
      </c>
      <c r="P396" s="275">
        <v>68000</v>
      </c>
      <c r="Q396" s="431">
        <v>31.7</v>
      </c>
      <c r="R396" s="275">
        <v>19900</v>
      </c>
      <c r="S396" s="275">
        <v>67600</v>
      </c>
      <c r="T396" s="431">
        <v>29.5</v>
      </c>
      <c r="U396" s="275">
        <v>17900</v>
      </c>
      <c r="V396" s="275">
        <v>67200</v>
      </c>
      <c r="W396" s="431">
        <v>26.7</v>
      </c>
      <c r="X396" s="275">
        <v>21800</v>
      </c>
      <c r="Y396" s="275">
        <v>65100</v>
      </c>
      <c r="Z396" s="431">
        <v>33.5</v>
      </c>
      <c r="AA396" s="275">
        <v>19800</v>
      </c>
      <c r="AB396" s="275">
        <v>66900</v>
      </c>
      <c r="AC396" s="431">
        <v>29.6</v>
      </c>
      <c r="AD396" s="275">
        <v>18200</v>
      </c>
      <c r="AE396" s="275">
        <v>67500</v>
      </c>
      <c r="AF396" s="431">
        <v>26.9</v>
      </c>
      <c r="AG396" s="275">
        <v>22300</v>
      </c>
      <c r="AH396" s="275">
        <v>69100</v>
      </c>
      <c r="AI396" s="431">
        <v>32.200000000000003</v>
      </c>
      <c r="AJ396" s="275">
        <v>26000</v>
      </c>
      <c r="AK396" s="275">
        <v>66000</v>
      </c>
      <c r="AL396" s="431">
        <v>39.299999999999997</v>
      </c>
      <c r="AM396" s="275">
        <v>23700</v>
      </c>
      <c r="AN396" s="275">
        <v>67300</v>
      </c>
      <c r="AO396" s="431">
        <v>35.200000000000003</v>
      </c>
      <c r="AP396" s="147">
        <v>21500</v>
      </c>
      <c r="AQ396" s="147">
        <v>66200</v>
      </c>
      <c r="AR396" s="250">
        <v>32.4</v>
      </c>
      <c r="AS396" s="147">
        <v>23500</v>
      </c>
      <c r="AT396" s="147">
        <v>63800</v>
      </c>
      <c r="AU396" s="250">
        <v>36.799999999999997</v>
      </c>
      <c r="AV396" s="727"/>
    </row>
    <row r="397" spans="2:48" s="430" customFormat="1" ht="12.75" x14ac:dyDescent="0.2">
      <c r="B397" s="203" t="s">
        <v>21</v>
      </c>
      <c r="C397" s="275">
        <v>22800</v>
      </c>
      <c r="D397" s="275">
        <v>75800</v>
      </c>
      <c r="E397" s="431">
        <v>30.1</v>
      </c>
      <c r="F397" s="275">
        <v>19900</v>
      </c>
      <c r="G397" s="275">
        <v>77300</v>
      </c>
      <c r="H397" s="431">
        <v>25.8</v>
      </c>
      <c r="I397" s="275">
        <v>23700</v>
      </c>
      <c r="J397" s="275">
        <v>77700</v>
      </c>
      <c r="K397" s="431">
        <v>30.5</v>
      </c>
      <c r="L397" s="275">
        <v>23000</v>
      </c>
      <c r="M397" s="275">
        <v>76700</v>
      </c>
      <c r="N397" s="431">
        <v>30</v>
      </c>
      <c r="O397" s="275">
        <v>25700</v>
      </c>
      <c r="P397" s="275">
        <v>80400</v>
      </c>
      <c r="Q397" s="431">
        <v>31.9</v>
      </c>
      <c r="R397" s="275">
        <v>30200</v>
      </c>
      <c r="S397" s="275">
        <v>81300</v>
      </c>
      <c r="T397" s="431">
        <v>37.200000000000003</v>
      </c>
      <c r="U397" s="275">
        <v>29500</v>
      </c>
      <c r="V397" s="275">
        <v>82700</v>
      </c>
      <c r="W397" s="431">
        <v>35.700000000000003</v>
      </c>
      <c r="X397" s="275">
        <v>29300</v>
      </c>
      <c r="Y397" s="275">
        <v>80400</v>
      </c>
      <c r="Z397" s="431">
        <v>36.4</v>
      </c>
      <c r="AA397" s="275">
        <v>27100</v>
      </c>
      <c r="AB397" s="275">
        <v>80900</v>
      </c>
      <c r="AC397" s="431">
        <v>33.5</v>
      </c>
      <c r="AD397" s="275">
        <v>29900</v>
      </c>
      <c r="AE397" s="275">
        <v>81200</v>
      </c>
      <c r="AF397" s="431">
        <v>36.9</v>
      </c>
      <c r="AG397" s="275">
        <v>34200</v>
      </c>
      <c r="AH397" s="275">
        <v>81500</v>
      </c>
      <c r="AI397" s="431">
        <v>41.9</v>
      </c>
      <c r="AJ397" s="275">
        <v>33900</v>
      </c>
      <c r="AK397" s="275">
        <v>81600</v>
      </c>
      <c r="AL397" s="431">
        <v>41.6</v>
      </c>
      <c r="AM397" s="275">
        <v>37000</v>
      </c>
      <c r="AN397" s="275">
        <v>80300</v>
      </c>
      <c r="AO397" s="431">
        <v>46.1</v>
      </c>
      <c r="AP397" s="147">
        <v>38700</v>
      </c>
      <c r="AQ397" s="147">
        <v>77500</v>
      </c>
      <c r="AR397" s="250">
        <v>49.9</v>
      </c>
      <c r="AS397" s="147">
        <v>38100</v>
      </c>
      <c r="AT397" s="147">
        <v>79400</v>
      </c>
      <c r="AU397" s="250">
        <v>47.9</v>
      </c>
      <c r="AV397" s="727"/>
    </row>
    <row r="398" spans="2:48" s="430" customFormat="1" ht="12.75" x14ac:dyDescent="0.2">
      <c r="B398" s="203" t="s">
        <v>22</v>
      </c>
      <c r="C398" s="275">
        <v>10900</v>
      </c>
      <c r="D398" s="275">
        <v>57900</v>
      </c>
      <c r="E398" s="431">
        <v>18.8</v>
      </c>
      <c r="F398" s="275">
        <v>15000</v>
      </c>
      <c r="G398" s="275">
        <v>58700</v>
      </c>
      <c r="H398" s="431">
        <v>25.6</v>
      </c>
      <c r="I398" s="275">
        <v>16900</v>
      </c>
      <c r="J398" s="275">
        <v>58100</v>
      </c>
      <c r="K398" s="431">
        <v>29</v>
      </c>
      <c r="L398" s="275">
        <v>14800</v>
      </c>
      <c r="M398" s="275">
        <v>58800</v>
      </c>
      <c r="N398" s="431">
        <v>25.1</v>
      </c>
      <c r="O398" s="275">
        <v>15800</v>
      </c>
      <c r="P398" s="275">
        <v>62700</v>
      </c>
      <c r="Q398" s="431">
        <v>25.3</v>
      </c>
      <c r="R398" s="275">
        <v>17300</v>
      </c>
      <c r="S398" s="275">
        <v>60000</v>
      </c>
      <c r="T398" s="431">
        <v>28.8</v>
      </c>
      <c r="U398" s="275">
        <v>20900</v>
      </c>
      <c r="V398" s="275">
        <v>59900</v>
      </c>
      <c r="W398" s="431">
        <v>34.9</v>
      </c>
      <c r="X398" s="275">
        <v>20100</v>
      </c>
      <c r="Y398" s="275">
        <v>61400</v>
      </c>
      <c r="Z398" s="431">
        <v>32.700000000000003</v>
      </c>
      <c r="AA398" s="275">
        <v>17700</v>
      </c>
      <c r="AB398" s="275">
        <v>60900</v>
      </c>
      <c r="AC398" s="431">
        <v>29.1</v>
      </c>
      <c r="AD398" s="275">
        <v>18700</v>
      </c>
      <c r="AE398" s="275">
        <v>60600</v>
      </c>
      <c r="AF398" s="431">
        <v>30.8</v>
      </c>
      <c r="AG398" s="275">
        <v>15000</v>
      </c>
      <c r="AH398" s="275">
        <v>57800</v>
      </c>
      <c r="AI398" s="431">
        <v>26</v>
      </c>
      <c r="AJ398" s="275">
        <v>11500</v>
      </c>
      <c r="AK398" s="275">
        <v>56300</v>
      </c>
      <c r="AL398" s="431">
        <v>20.399999999999999</v>
      </c>
      <c r="AM398" s="275">
        <v>16100</v>
      </c>
      <c r="AN398" s="275">
        <v>58500</v>
      </c>
      <c r="AO398" s="431">
        <v>27.6</v>
      </c>
      <c r="AP398" s="147">
        <v>22100</v>
      </c>
      <c r="AQ398" s="147">
        <v>60400</v>
      </c>
      <c r="AR398" s="250">
        <v>36.6</v>
      </c>
      <c r="AS398" s="147">
        <v>23300</v>
      </c>
      <c r="AT398" s="147">
        <v>58500</v>
      </c>
      <c r="AU398" s="250">
        <v>39.9</v>
      </c>
      <c r="AV398" s="727"/>
    </row>
    <row r="399" spans="2:48" s="430" customFormat="1" ht="12.75" x14ac:dyDescent="0.2">
      <c r="B399" s="203" t="s">
        <v>15</v>
      </c>
      <c r="C399" s="275">
        <v>18800</v>
      </c>
      <c r="D399" s="275">
        <v>150200</v>
      </c>
      <c r="E399" s="431">
        <v>12.5</v>
      </c>
      <c r="F399" s="275">
        <v>22400</v>
      </c>
      <c r="G399" s="275">
        <v>150400</v>
      </c>
      <c r="H399" s="431">
        <v>14.9</v>
      </c>
      <c r="I399" s="275">
        <v>25900</v>
      </c>
      <c r="J399" s="275">
        <v>151800</v>
      </c>
      <c r="K399" s="431">
        <v>17</v>
      </c>
      <c r="L399" s="275">
        <v>24600</v>
      </c>
      <c r="M399" s="275">
        <v>153600</v>
      </c>
      <c r="N399" s="431">
        <v>16</v>
      </c>
      <c r="O399" s="275">
        <v>22100</v>
      </c>
      <c r="P399" s="275">
        <v>160100</v>
      </c>
      <c r="Q399" s="431">
        <v>13.8</v>
      </c>
      <c r="R399" s="275">
        <v>28300</v>
      </c>
      <c r="S399" s="275">
        <v>160400</v>
      </c>
      <c r="T399" s="431">
        <v>17.600000000000001</v>
      </c>
      <c r="U399" s="275">
        <v>28400</v>
      </c>
      <c r="V399" s="275">
        <v>159200</v>
      </c>
      <c r="W399" s="431">
        <v>17.8</v>
      </c>
      <c r="X399" s="275">
        <v>28700</v>
      </c>
      <c r="Y399" s="275">
        <v>158500</v>
      </c>
      <c r="Z399" s="431">
        <v>18.100000000000001</v>
      </c>
      <c r="AA399" s="275">
        <v>29900</v>
      </c>
      <c r="AB399" s="275">
        <v>159200</v>
      </c>
      <c r="AC399" s="431">
        <v>18.8</v>
      </c>
      <c r="AD399" s="275">
        <v>30400</v>
      </c>
      <c r="AE399" s="275">
        <v>157800</v>
      </c>
      <c r="AF399" s="431">
        <v>19.3</v>
      </c>
      <c r="AG399" s="275">
        <v>33500</v>
      </c>
      <c r="AH399" s="275">
        <v>156900</v>
      </c>
      <c r="AI399" s="431">
        <v>21.3</v>
      </c>
      <c r="AJ399" s="275">
        <v>38300</v>
      </c>
      <c r="AK399" s="275">
        <v>157400</v>
      </c>
      <c r="AL399" s="431">
        <v>24.4</v>
      </c>
      <c r="AM399" s="275">
        <v>32800</v>
      </c>
      <c r="AN399" s="275">
        <v>158100</v>
      </c>
      <c r="AO399" s="431">
        <v>20.7</v>
      </c>
      <c r="AP399" s="147">
        <v>36900</v>
      </c>
      <c r="AQ399" s="147">
        <v>158000</v>
      </c>
      <c r="AR399" s="250">
        <v>23.4</v>
      </c>
      <c r="AS399" s="147">
        <v>35600</v>
      </c>
      <c r="AT399" s="147">
        <v>158200</v>
      </c>
      <c r="AU399" s="250">
        <v>22.5</v>
      </c>
      <c r="AV399" s="727"/>
    </row>
    <row r="400" spans="2:48" s="430" customFormat="1" ht="12.75" x14ac:dyDescent="0.2">
      <c r="B400" s="203" t="s">
        <v>11</v>
      </c>
      <c r="C400" s="275">
        <v>18100</v>
      </c>
      <c r="D400" s="275">
        <v>67900</v>
      </c>
      <c r="E400" s="431">
        <v>26.6</v>
      </c>
      <c r="F400" s="275">
        <v>21000</v>
      </c>
      <c r="G400" s="275">
        <v>67900</v>
      </c>
      <c r="H400" s="431">
        <v>31</v>
      </c>
      <c r="I400" s="275">
        <v>24100</v>
      </c>
      <c r="J400" s="275">
        <v>70300</v>
      </c>
      <c r="K400" s="431">
        <v>34.200000000000003</v>
      </c>
      <c r="L400" s="275">
        <v>24100</v>
      </c>
      <c r="M400" s="275">
        <v>70900</v>
      </c>
      <c r="N400" s="431">
        <v>33.9</v>
      </c>
      <c r="O400" s="275">
        <v>25400</v>
      </c>
      <c r="P400" s="275">
        <v>75700</v>
      </c>
      <c r="Q400" s="431">
        <v>33.5</v>
      </c>
      <c r="R400" s="275">
        <v>28300</v>
      </c>
      <c r="S400" s="275">
        <v>73000</v>
      </c>
      <c r="T400" s="431">
        <v>38.9</v>
      </c>
      <c r="U400" s="275">
        <v>26600</v>
      </c>
      <c r="V400" s="275">
        <v>70900</v>
      </c>
      <c r="W400" s="431">
        <v>37.5</v>
      </c>
      <c r="X400" s="275">
        <v>23800</v>
      </c>
      <c r="Y400" s="275">
        <v>71300</v>
      </c>
      <c r="Z400" s="431">
        <v>33.299999999999997</v>
      </c>
      <c r="AA400" s="275">
        <v>27100</v>
      </c>
      <c r="AB400" s="275">
        <v>72200</v>
      </c>
      <c r="AC400" s="431">
        <v>37.5</v>
      </c>
      <c r="AD400" s="275">
        <v>29100</v>
      </c>
      <c r="AE400" s="275">
        <v>70500</v>
      </c>
      <c r="AF400" s="431">
        <v>41.3</v>
      </c>
      <c r="AG400" s="275">
        <v>35200</v>
      </c>
      <c r="AH400" s="275">
        <v>69800</v>
      </c>
      <c r="AI400" s="431">
        <v>50.5</v>
      </c>
      <c r="AJ400" s="275">
        <v>33500</v>
      </c>
      <c r="AK400" s="275">
        <v>71000</v>
      </c>
      <c r="AL400" s="431">
        <v>47.2</v>
      </c>
      <c r="AM400" s="275">
        <v>31400</v>
      </c>
      <c r="AN400" s="275">
        <v>69300</v>
      </c>
      <c r="AO400" s="431">
        <v>45.4</v>
      </c>
      <c r="AP400" s="147">
        <v>34800</v>
      </c>
      <c r="AQ400" s="147">
        <v>72800</v>
      </c>
      <c r="AR400" s="250">
        <v>47.8</v>
      </c>
      <c r="AS400" s="147">
        <v>30900</v>
      </c>
      <c r="AT400" s="147">
        <v>70400</v>
      </c>
      <c r="AU400" s="250">
        <v>43.9</v>
      </c>
      <c r="AV400" s="727"/>
    </row>
    <row r="401" spans="2:48" s="430" customFormat="1" ht="12.75" x14ac:dyDescent="0.2">
      <c r="B401" s="203" t="s">
        <v>23</v>
      </c>
      <c r="C401" s="275">
        <v>5900</v>
      </c>
      <c r="D401" s="275">
        <v>48200</v>
      </c>
      <c r="E401" s="431">
        <v>12.3</v>
      </c>
      <c r="F401" s="275">
        <v>9400</v>
      </c>
      <c r="G401" s="275">
        <v>48900</v>
      </c>
      <c r="H401" s="431">
        <v>19.2</v>
      </c>
      <c r="I401" s="275">
        <v>9600</v>
      </c>
      <c r="J401" s="275">
        <v>48300</v>
      </c>
      <c r="K401" s="431">
        <v>19.8</v>
      </c>
      <c r="L401" s="275">
        <v>9400</v>
      </c>
      <c r="M401" s="275">
        <v>48400</v>
      </c>
      <c r="N401" s="431">
        <v>19.3</v>
      </c>
      <c r="O401" s="275">
        <v>9200</v>
      </c>
      <c r="P401" s="275">
        <v>49800</v>
      </c>
      <c r="Q401" s="431">
        <v>18.5</v>
      </c>
      <c r="R401" s="275">
        <v>6700</v>
      </c>
      <c r="S401" s="275">
        <v>49400</v>
      </c>
      <c r="T401" s="431">
        <v>13.6</v>
      </c>
      <c r="U401" s="275">
        <v>8500</v>
      </c>
      <c r="V401" s="275">
        <v>49200</v>
      </c>
      <c r="W401" s="431">
        <v>17.2</v>
      </c>
      <c r="X401" s="275">
        <v>6600</v>
      </c>
      <c r="Y401" s="275">
        <v>49800</v>
      </c>
      <c r="Z401" s="431">
        <v>13.2</v>
      </c>
      <c r="AA401" s="275">
        <v>7500</v>
      </c>
      <c r="AB401" s="275">
        <v>49800</v>
      </c>
      <c r="AC401" s="431">
        <v>15.1</v>
      </c>
      <c r="AD401" s="275">
        <v>5300</v>
      </c>
      <c r="AE401" s="275">
        <v>48300</v>
      </c>
      <c r="AF401" s="431">
        <v>11</v>
      </c>
      <c r="AG401" s="275">
        <v>9500</v>
      </c>
      <c r="AH401" s="275">
        <v>49000</v>
      </c>
      <c r="AI401" s="431">
        <v>19.399999999999999</v>
      </c>
      <c r="AJ401" s="275">
        <v>13300</v>
      </c>
      <c r="AK401" s="275">
        <v>49000</v>
      </c>
      <c r="AL401" s="431">
        <v>27.2</v>
      </c>
      <c r="AM401" s="275">
        <v>13500</v>
      </c>
      <c r="AN401" s="275">
        <v>47400</v>
      </c>
      <c r="AO401" s="431">
        <v>28.5</v>
      </c>
      <c r="AP401" s="147">
        <v>7500</v>
      </c>
      <c r="AQ401" s="147">
        <v>47000</v>
      </c>
      <c r="AR401" s="250">
        <v>15.9</v>
      </c>
      <c r="AS401" s="147">
        <v>9200</v>
      </c>
      <c r="AT401" s="147">
        <v>47000</v>
      </c>
      <c r="AU401" s="250">
        <v>19.600000000000001</v>
      </c>
      <c r="AV401" s="727"/>
    </row>
    <row r="402" spans="2:48" s="430" customFormat="1" ht="12.75" x14ac:dyDescent="0.2">
      <c r="B402" s="203" t="s">
        <v>13</v>
      </c>
      <c r="C402" s="275">
        <v>19600</v>
      </c>
      <c r="D402" s="275">
        <v>101800</v>
      </c>
      <c r="E402" s="431">
        <v>19.3</v>
      </c>
      <c r="F402" s="275">
        <v>23100</v>
      </c>
      <c r="G402" s="275">
        <v>101400</v>
      </c>
      <c r="H402" s="431">
        <v>22.8</v>
      </c>
      <c r="I402" s="275">
        <v>21300</v>
      </c>
      <c r="J402" s="275">
        <v>103600</v>
      </c>
      <c r="K402" s="431">
        <v>20.5</v>
      </c>
      <c r="L402" s="275">
        <v>22200</v>
      </c>
      <c r="M402" s="275">
        <v>104000</v>
      </c>
      <c r="N402" s="431">
        <v>21.4</v>
      </c>
      <c r="O402" s="275">
        <v>23000</v>
      </c>
      <c r="P402" s="275">
        <v>107200</v>
      </c>
      <c r="Q402" s="431">
        <v>21.5</v>
      </c>
      <c r="R402" s="275">
        <v>21900</v>
      </c>
      <c r="S402" s="275">
        <v>106800</v>
      </c>
      <c r="T402" s="431">
        <v>20.5</v>
      </c>
      <c r="U402" s="275">
        <v>25900</v>
      </c>
      <c r="V402" s="275">
        <v>108200</v>
      </c>
      <c r="W402" s="431">
        <v>24</v>
      </c>
      <c r="X402" s="275">
        <v>27300</v>
      </c>
      <c r="Y402" s="275">
        <v>107700</v>
      </c>
      <c r="Z402" s="431">
        <v>25.3</v>
      </c>
      <c r="AA402" s="275">
        <v>26400</v>
      </c>
      <c r="AB402" s="275">
        <v>106600</v>
      </c>
      <c r="AC402" s="431">
        <v>24.8</v>
      </c>
      <c r="AD402" s="275">
        <v>28800</v>
      </c>
      <c r="AE402" s="275">
        <v>106000</v>
      </c>
      <c r="AF402" s="431">
        <v>27.2</v>
      </c>
      <c r="AG402" s="275">
        <v>27200</v>
      </c>
      <c r="AH402" s="275">
        <v>106200</v>
      </c>
      <c r="AI402" s="431">
        <v>25.6</v>
      </c>
      <c r="AJ402" s="275">
        <v>28300</v>
      </c>
      <c r="AK402" s="275">
        <v>107200</v>
      </c>
      <c r="AL402" s="431">
        <v>26.4</v>
      </c>
      <c r="AM402" s="275">
        <v>32400</v>
      </c>
      <c r="AN402" s="275">
        <v>106800</v>
      </c>
      <c r="AO402" s="431">
        <v>30.3</v>
      </c>
      <c r="AP402" s="147">
        <v>32400</v>
      </c>
      <c r="AQ402" s="147">
        <v>109800</v>
      </c>
      <c r="AR402" s="250">
        <v>29.5</v>
      </c>
      <c r="AS402" s="147">
        <v>32500</v>
      </c>
      <c r="AT402" s="147">
        <v>108900</v>
      </c>
      <c r="AU402" s="250">
        <v>29.8</v>
      </c>
      <c r="AV402" s="727"/>
    </row>
    <row r="403" spans="2:48" s="430" customFormat="1" ht="12.75" x14ac:dyDescent="0.2">
      <c r="B403" s="203" t="s">
        <v>29</v>
      </c>
      <c r="C403" s="275">
        <v>27900</v>
      </c>
      <c r="D403" s="275">
        <v>153800</v>
      </c>
      <c r="E403" s="431">
        <v>18.100000000000001</v>
      </c>
      <c r="F403" s="275">
        <v>25800</v>
      </c>
      <c r="G403" s="275">
        <v>154200</v>
      </c>
      <c r="H403" s="431">
        <v>16.7</v>
      </c>
      <c r="I403" s="275">
        <v>25000</v>
      </c>
      <c r="J403" s="275">
        <v>156500</v>
      </c>
      <c r="K403" s="431">
        <v>16</v>
      </c>
      <c r="L403" s="275">
        <v>26200</v>
      </c>
      <c r="M403" s="275">
        <v>157200</v>
      </c>
      <c r="N403" s="431">
        <v>16.7</v>
      </c>
      <c r="O403" s="275">
        <v>30200</v>
      </c>
      <c r="P403" s="275">
        <v>162700</v>
      </c>
      <c r="Q403" s="431">
        <v>18.5</v>
      </c>
      <c r="R403" s="275">
        <v>29000</v>
      </c>
      <c r="S403" s="275">
        <v>164200</v>
      </c>
      <c r="T403" s="431">
        <v>17.7</v>
      </c>
      <c r="U403" s="275">
        <v>30200</v>
      </c>
      <c r="V403" s="275">
        <v>165500</v>
      </c>
      <c r="W403" s="431">
        <v>18.2</v>
      </c>
      <c r="X403" s="275">
        <v>34400</v>
      </c>
      <c r="Y403" s="275">
        <v>164500</v>
      </c>
      <c r="Z403" s="431">
        <v>20.9</v>
      </c>
      <c r="AA403" s="275">
        <v>38200</v>
      </c>
      <c r="AB403" s="275">
        <v>164000</v>
      </c>
      <c r="AC403" s="431">
        <v>23.3</v>
      </c>
      <c r="AD403" s="275">
        <v>40000</v>
      </c>
      <c r="AE403" s="275">
        <v>167100</v>
      </c>
      <c r="AF403" s="431">
        <v>23.9</v>
      </c>
      <c r="AG403" s="275">
        <v>39400</v>
      </c>
      <c r="AH403" s="275">
        <v>166600</v>
      </c>
      <c r="AI403" s="431">
        <v>23.7</v>
      </c>
      <c r="AJ403" s="275">
        <v>35400</v>
      </c>
      <c r="AK403" s="275">
        <v>166900</v>
      </c>
      <c r="AL403" s="431">
        <v>21.2</v>
      </c>
      <c r="AM403" s="275">
        <v>40600</v>
      </c>
      <c r="AN403" s="275">
        <v>166900</v>
      </c>
      <c r="AO403" s="431">
        <v>24.3</v>
      </c>
      <c r="AP403" s="147">
        <v>45700</v>
      </c>
      <c r="AQ403" s="147">
        <v>168500</v>
      </c>
      <c r="AR403" s="250">
        <v>27.1</v>
      </c>
      <c r="AS403" s="147">
        <v>51400</v>
      </c>
      <c r="AT403" s="147">
        <v>170300</v>
      </c>
      <c r="AU403" s="250">
        <v>30.2</v>
      </c>
      <c r="AV403" s="727"/>
    </row>
    <row r="404" spans="2:48" s="430" customFormat="1" ht="12.75" x14ac:dyDescent="0.2">
      <c r="B404" s="203" t="s">
        <v>12</v>
      </c>
      <c r="C404" s="275">
        <v>30500</v>
      </c>
      <c r="D404" s="275">
        <v>86100</v>
      </c>
      <c r="E404" s="431">
        <v>35.5</v>
      </c>
      <c r="F404" s="275">
        <v>34000</v>
      </c>
      <c r="G404" s="275">
        <v>86700</v>
      </c>
      <c r="H404" s="431">
        <v>39.200000000000003</v>
      </c>
      <c r="I404" s="275">
        <v>33400</v>
      </c>
      <c r="J404" s="275">
        <v>88100</v>
      </c>
      <c r="K404" s="431">
        <v>37.9</v>
      </c>
      <c r="L404" s="275">
        <v>37200</v>
      </c>
      <c r="M404" s="275">
        <v>89500</v>
      </c>
      <c r="N404" s="431">
        <v>41.6</v>
      </c>
      <c r="O404" s="275">
        <v>36300</v>
      </c>
      <c r="P404" s="275">
        <v>91500</v>
      </c>
      <c r="Q404" s="431">
        <v>39.700000000000003</v>
      </c>
      <c r="R404" s="275">
        <v>36500</v>
      </c>
      <c r="S404" s="275">
        <v>92300</v>
      </c>
      <c r="T404" s="431">
        <v>39.6</v>
      </c>
      <c r="U404" s="275">
        <v>38300</v>
      </c>
      <c r="V404" s="275">
        <v>94000</v>
      </c>
      <c r="W404" s="431">
        <v>40.700000000000003</v>
      </c>
      <c r="X404" s="275">
        <v>36500</v>
      </c>
      <c r="Y404" s="275">
        <v>89300</v>
      </c>
      <c r="Z404" s="431">
        <v>40.9</v>
      </c>
      <c r="AA404" s="275">
        <v>38600</v>
      </c>
      <c r="AB404" s="275">
        <v>89000</v>
      </c>
      <c r="AC404" s="431">
        <v>43.4</v>
      </c>
      <c r="AD404" s="275">
        <v>42000</v>
      </c>
      <c r="AE404" s="275">
        <v>89200</v>
      </c>
      <c r="AF404" s="431">
        <v>47.1</v>
      </c>
      <c r="AG404" s="275">
        <v>40600</v>
      </c>
      <c r="AH404" s="275">
        <v>88700</v>
      </c>
      <c r="AI404" s="431">
        <v>45.8</v>
      </c>
      <c r="AJ404" s="275">
        <v>48500</v>
      </c>
      <c r="AK404" s="275">
        <v>89300</v>
      </c>
      <c r="AL404" s="431">
        <v>54.3</v>
      </c>
      <c r="AM404" s="275">
        <v>39900</v>
      </c>
      <c r="AN404" s="275">
        <v>89600</v>
      </c>
      <c r="AO404" s="431">
        <v>44.5</v>
      </c>
      <c r="AP404" s="147">
        <v>47400</v>
      </c>
      <c r="AQ404" s="147">
        <v>88600</v>
      </c>
      <c r="AR404" s="250">
        <v>53.6</v>
      </c>
      <c r="AS404" s="147">
        <v>48300</v>
      </c>
      <c r="AT404" s="147">
        <v>88200</v>
      </c>
      <c r="AU404" s="250">
        <v>54.7</v>
      </c>
      <c r="AV404" s="727"/>
    </row>
    <row r="405" spans="2:48" s="430" customFormat="1" ht="12.75" x14ac:dyDescent="0.2">
      <c r="B405" s="203" t="s">
        <v>30</v>
      </c>
      <c r="C405" s="275">
        <v>24800</v>
      </c>
      <c r="D405" s="275">
        <v>146100</v>
      </c>
      <c r="E405" s="431">
        <v>17</v>
      </c>
      <c r="F405" s="275">
        <v>27900</v>
      </c>
      <c r="G405" s="275">
        <v>148200</v>
      </c>
      <c r="H405" s="431">
        <v>18.8</v>
      </c>
      <c r="I405" s="275">
        <v>27500</v>
      </c>
      <c r="J405" s="275">
        <v>149800</v>
      </c>
      <c r="K405" s="431">
        <v>18.399999999999999</v>
      </c>
      <c r="L405" s="275">
        <v>27600</v>
      </c>
      <c r="M405" s="275">
        <v>150100</v>
      </c>
      <c r="N405" s="431">
        <v>18.399999999999999</v>
      </c>
      <c r="O405" s="275">
        <v>31800</v>
      </c>
      <c r="P405" s="275">
        <v>157400</v>
      </c>
      <c r="Q405" s="431">
        <v>20.2</v>
      </c>
      <c r="R405" s="275">
        <v>29500</v>
      </c>
      <c r="S405" s="275">
        <v>156800</v>
      </c>
      <c r="T405" s="431">
        <v>18.8</v>
      </c>
      <c r="U405" s="275">
        <v>29500</v>
      </c>
      <c r="V405" s="275">
        <v>156000</v>
      </c>
      <c r="W405" s="431">
        <v>18.899999999999999</v>
      </c>
      <c r="X405" s="275">
        <v>31500</v>
      </c>
      <c r="Y405" s="275">
        <v>157500</v>
      </c>
      <c r="Z405" s="431">
        <v>20</v>
      </c>
      <c r="AA405" s="275">
        <v>32500</v>
      </c>
      <c r="AB405" s="275">
        <v>158600</v>
      </c>
      <c r="AC405" s="431">
        <v>20.5</v>
      </c>
      <c r="AD405" s="275">
        <v>31800</v>
      </c>
      <c r="AE405" s="275">
        <v>158700</v>
      </c>
      <c r="AF405" s="431">
        <v>20</v>
      </c>
      <c r="AG405" s="275">
        <v>37200</v>
      </c>
      <c r="AH405" s="275">
        <v>157700</v>
      </c>
      <c r="AI405" s="431">
        <v>23.6</v>
      </c>
      <c r="AJ405" s="275">
        <v>37900</v>
      </c>
      <c r="AK405" s="275">
        <v>158200</v>
      </c>
      <c r="AL405" s="431">
        <v>23.9</v>
      </c>
      <c r="AM405" s="275">
        <v>37400</v>
      </c>
      <c r="AN405" s="275">
        <v>160100</v>
      </c>
      <c r="AO405" s="431">
        <v>23.3</v>
      </c>
      <c r="AP405" s="147">
        <v>42100</v>
      </c>
      <c r="AQ405" s="147">
        <v>160800</v>
      </c>
      <c r="AR405" s="250">
        <v>26.2</v>
      </c>
      <c r="AS405" s="147">
        <v>36900</v>
      </c>
      <c r="AT405" s="147">
        <v>161900</v>
      </c>
      <c r="AU405" s="250">
        <v>22.8</v>
      </c>
      <c r="AV405" s="727"/>
    </row>
    <row r="406" spans="2:48" s="430" customFormat="1" ht="12.75" x14ac:dyDescent="0.2">
      <c r="B406" s="203" t="s">
        <v>5</v>
      </c>
      <c r="C406" s="275">
        <v>15500</v>
      </c>
      <c r="D406" s="275">
        <v>59100</v>
      </c>
      <c r="E406" s="431">
        <v>26.3</v>
      </c>
      <c r="F406" s="275">
        <v>18200</v>
      </c>
      <c r="G406" s="275">
        <v>60500</v>
      </c>
      <c r="H406" s="431">
        <v>30.1</v>
      </c>
      <c r="I406" s="275">
        <v>20600</v>
      </c>
      <c r="J406" s="275">
        <v>59800</v>
      </c>
      <c r="K406" s="431">
        <v>34.5</v>
      </c>
      <c r="L406" s="275">
        <v>21600</v>
      </c>
      <c r="M406" s="275">
        <v>61300</v>
      </c>
      <c r="N406" s="431">
        <v>35.200000000000003</v>
      </c>
      <c r="O406" s="275">
        <v>21100</v>
      </c>
      <c r="P406" s="275">
        <v>61400</v>
      </c>
      <c r="Q406" s="431">
        <v>34.4</v>
      </c>
      <c r="R406" s="275">
        <v>19200</v>
      </c>
      <c r="S406" s="275">
        <v>63500</v>
      </c>
      <c r="T406" s="431">
        <v>30.2</v>
      </c>
      <c r="U406" s="275">
        <v>18200</v>
      </c>
      <c r="V406" s="275">
        <v>65300</v>
      </c>
      <c r="W406" s="431">
        <v>27.8</v>
      </c>
      <c r="X406" s="275">
        <v>22700</v>
      </c>
      <c r="Y406" s="275">
        <v>65200</v>
      </c>
      <c r="Z406" s="431">
        <v>34.799999999999997</v>
      </c>
      <c r="AA406" s="275">
        <v>20900</v>
      </c>
      <c r="AB406" s="275">
        <v>65500</v>
      </c>
      <c r="AC406" s="431">
        <v>31.8</v>
      </c>
      <c r="AD406" s="275">
        <v>21300</v>
      </c>
      <c r="AE406" s="275">
        <v>66500</v>
      </c>
      <c r="AF406" s="431">
        <v>32.1</v>
      </c>
      <c r="AG406" s="275">
        <v>26600</v>
      </c>
      <c r="AH406" s="275">
        <v>65600</v>
      </c>
      <c r="AI406" s="431">
        <v>40.6</v>
      </c>
      <c r="AJ406" s="275">
        <v>24300</v>
      </c>
      <c r="AK406" s="275">
        <v>64900</v>
      </c>
      <c r="AL406" s="431">
        <v>37.4</v>
      </c>
      <c r="AM406" s="275">
        <v>27800</v>
      </c>
      <c r="AN406" s="275">
        <v>65800</v>
      </c>
      <c r="AO406" s="431">
        <v>42.3</v>
      </c>
      <c r="AP406" s="147">
        <v>26400</v>
      </c>
      <c r="AQ406" s="147">
        <v>65800</v>
      </c>
      <c r="AR406" s="250">
        <v>40.1</v>
      </c>
      <c r="AS406" s="147">
        <v>18800</v>
      </c>
      <c r="AT406" s="147">
        <v>65900</v>
      </c>
      <c r="AU406" s="250">
        <v>28.5</v>
      </c>
      <c r="AV406" s="727"/>
    </row>
    <row r="407" spans="2:48" s="430" customFormat="1" ht="12.75" x14ac:dyDescent="0.2">
      <c r="B407" s="203" t="s">
        <v>6</v>
      </c>
      <c r="C407" s="275">
        <v>16500</v>
      </c>
      <c r="D407" s="275">
        <v>68700</v>
      </c>
      <c r="E407" s="431">
        <v>24</v>
      </c>
      <c r="F407" s="275">
        <v>14200</v>
      </c>
      <c r="G407" s="275">
        <v>69000</v>
      </c>
      <c r="H407" s="431">
        <v>20.6</v>
      </c>
      <c r="I407" s="275">
        <v>20600</v>
      </c>
      <c r="J407" s="275">
        <v>69200</v>
      </c>
      <c r="K407" s="431">
        <v>29.8</v>
      </c>
      <c r="L407" s="275">
        <v>19100</v>
      </c>
      <c r="M407" s="275">
        <v>69800</v>
      </c>
      <c r="N407" s="431">
        <v>27.3</v>
      </c>
      <c r="O407" s="275">
        <v>18300</v>
      </c>
      <c r="P407" s="275">
        <v>72000</v>
      </c>
      <c r="Q407" s="431">
        <v>25.5</v>
      </c>
      <c r="R407" s="275">
        <v>24600</v>
      </c>
      <c r="S407" s="275">
        <v>74200</v>
      </c>
      <c r="T407" s="431">
        <v>33.1</v>
      </c>
      <c r="U407" s="275">
        <v>23000</v>
      </c>
      <c r="V407" s="275">
        <v>72500</v>
      </c>
      <c r="W407" s="431">
        <v>31.7</v>
      </c>
      <c r="X407" s="275">
        <v>23500</v>
      </c>
      <c r="Y407" s="275">
        <v>72300</v>
      </c>
      <c r="Z407" s="431">
        <v>32.4</v>
      </c>
      <c r="AA407" s="275">
        <v>26100</v>
      </c>
      <c r="AB407" s="275">
        <v>72400</v>
      </c>
      <c r="AC407" s="431">
        <v>36</v>
      </c>
      <c r="AD407" s="275">
        <v>27900</v>
      </c>
      <c r="AE407" s="275">
        <v>72700</v>
      </c>
      <c r="AF407" s="431">
        <v>38.4</v>
      </c>
      <c r="AG407" s="275">
        <v>24600</v>
      </c>
      <c r="AH407" s="275">
        <v>70800</v>
      </c>
      <c r="AI407" s="431">
        <v>34.700000000000003</v>
      </c>
      <c r="AJ407" s="275">
        <v>29900</v>
      </c>
      <c r="AK407" s="275">
        <v>74000</v>
      </c>
      <c r="AL407" s="431">
        <v>40.4</v>
      </c>
      <c r="AM407" s="275">
        <v>30500</v>
      </c>
      <c r="AN407" s="275">
        <v>73000</v>
      </c>
      <c r="AO407" s="431">
        <v>41.8</v>
      </c>
      <c r="AP407" s="147">
        <v>26800</v>
      </c>
      <c r="AQ407" s="147">
        <v>73300</v>
      </c>
      <c r="AR407" s="250">
        <v>36.6</v>
      </c>
      <c r="AS407" s="147">
        <v>31300</v>
      </c>
      <c r="AT407" s="147">
        <v>73600</v>
      </c>
      <c r="AU407" s="250">
        <v>42.5</v>
      </c>
      <c r="AV407" s="727"/>
    </row>
    <row r="408" spans="2:48" s="430" customFormat="1" ht="12.75" x14ac:dyDescent="0.2">
      <c r="B408" s="203" t="s">
        <v>7</v>
      </c>
      <c r="C408" s="275">
        <v>14400</v>
      </c>
      <c r="D408" s="275">
        <v>59800</v>
      </c>
      <c r="E408" s="431">
        <v>24.1</v>
      </c>
      <c r="F408" s="275">
        <v>11800</v>
      </c>
      <c r="G408" s="275">
        <v>60600</v>
      </c>
      <c r="H408" s="431">
        <v>19.399999999999999</v>
      </c>
      <c r="I408" s="275">
        <v>12200</v>
      </c>
      <c r="J408" s="275">
        <v>61200</v>
      </c>
      <c r="K408" s="431">
        <v>19.899999999999999</v>
      </c>
      <c r="L408" s="275">
        <v>11800</v>
      </c>
      <c r="M408" s="275">
        <v>59700</v>
      </c>
      <c r="N408" s="431">
        <v>19.8</v>
      </c>
      <c r="O408" s="275">
        <v>12400</v>
      </c>
      <c r="P408" s="275">
        <v>61500</v>
      </c>
      <c r="Q408" s="431">
        <v>20.2</v>
      </c>
      <c r="R408" s="275">
        <v>13900</v>
      </c>
      <c r="S408" s="275">
        <v>62200</v>
      </c>
      <c r="T408" s="431">
        <v>22.3</v>
      </c>
      <c r="U408" s="275">
        <v>14200</v>
      </c>
      <c r="V408" s="275">
        <v>61100</v>
      </c>
      <c r="W408" s="431">
        <v>23.2</v>
      </c>
      <c r="X408" s="275">
        <v>13200</v>
      </c>
      <c r="Y408" s="275">
        <v>61800</v>
      </c>
      <c r="Z408" s="431">
        <v>21.3</v>
      </c>
      <c r="AA408" s="275">
        <v>17100</v>
      </c>
      <c r="AB408" s="275">
        <v>60400</v>
      </c>
      <c r="AC408" s="431">
        <v>28.3</v>
      </c>
      <c r="AD408" s="275">
        <v>18900</v>
      </c>
      <c r="AE408" s="275">
        <v>58600</v>
      </c>
      <c r="AF408" s="431">
        <v>32.299999999999997</v>
      </c>
      <c r="AG408" s="275">
        <v>16600</v>
      </c>
      <c r="AH408" s="275">
        <v>58500</v>
      </c>
      <c r="AI408" s="431">
        <v>28.3</v>
      </c>
      <c r="AJ408" s="275">
        <v>19900</v>
      </c>
      <c r="AK408" s="275">
        <v>59300</v>
      </c>
      <c r="AL408" s="431">
        <v>33.6</v>
      </c>
      <c r="AM408" s="275">
        <v>19200</v>
      </c>
      <c r="AN408" s="275">
        <v>58300</v>
      </c>
      <c r="AO408" s="431">
        <v>32.9</v>
      </c>
      <c r="AP408" s="147">
        <v>18000</v>
      </c>
      <c r="AQ408" s="147">
        <v>58600</v>
      </c>
      <c r="AR408" s="250">
        <v>30.7</v>
      </c>
      <c r="AS408" s="147">
        <v>18900</v>
      </c>
      <c r="AT408" s="147">
        <v>57000</v>
      </c>
      <c r="AU408" s="250">
        <v>33.1</v>
      </c>
      <c r="AV408" s="727"/>
    </row>
    <row r="409" spans="2:48" s="430" customFormat="1" ht="12.75" x14ac:dyDescent="0.2">
      <c r="B409" s="203" t="s">
        <v>35</v>
      </c>
      <c r="C409" s="275">
        <v>11800</v>
      </c>
      <c r="D409" s="275">
        <v>73800</v>
      </c>
      <c r="E409" s="431">
        <v>15.9</v>
      </c>
      <c r="F409" s="275">
        <v>17200</v>
      </c>
      <c r="G409" s="275">
        <v>73200</v>
      </c>
      <c r="H409" s="431">
        <v>23.5</v>
      </c>
      <c r="I409" s="275">
        <v>19700</v>
      </c>
      <c r="J409" s="275">
        <v>73800</v>
      </c>
      <c r="K409" s="431">
        <v>26.7</v>
      </c>
      <c r="L409" s="275">
        <v>20700</v>
      </c>
      <c r="M409" s="275">
        <v>73700</v>
      </c>
      <c r="N409" s="431">
        <v>28</v>
      </c>
      <c r="O409" s="275">
        <v>16400</v>
      </c>
      <c r="P409" s="275">
        <v>77600</v>
      </c>
      <c r="Q409" s="431">
        <v>21.2</v>
      </c>
      <c r="R409" s="275">
        <v>21900</v>
      </c>
      <c r="S409" s="275">
        <v>78200</v>
      </c>
      <c r="T409" s="431">
        <v>28</v>
      </c>
      <c r="U409" s="275">
        <v>21200</v>
      </c>
      <c r="V409" s="275">
        <v>78600</v>
      </c>
      <c r="W409" s="431">
        <v>26.9</v>
      </c>
      <c r="X409" s="275">
        <v>22500</v>
      </c>
      <c r="Y409" s="275">
        <v>78000</v>
      </c>
      <c r="Z409" s="431">
        <v>28.9</v>
      </c>
      <c r="AA409" s="275">
        <v>24900</v>
      </c>
      <c r="AB409" s="275">
        <v>75800</v>
      </c>
      <c r="AC409" s="431">
        <v>32.9</v>
      </c>
      <c r="AD409" s="275">
        <v>21900</v>
      </c>
      <c r="AE409" s="275">
        <v>78800</v>
      </c>
      <c r="AF409" s="431">
        <v>27.8</v>
      </c>
      <c r="AG409" s="275">
        <v>27900</v>
      </c>
      <c r="AH409" s="275">
        <v>79200</v>
      </c>
      <c r="AI409" s="431">
        <v>35.200000000000003</v>
      </c>
      <c r="AJ409" s="275">
        <v>27400</v>
      </c>
      <c r="AK409" s="275">
        <v>78400</v>
      </c>
      <c r="AL409" s="431">
        <v>34.9</v>
      </c>
      <c r="AM409" s="275">
        <v>28100</v>
      </c>
      <c r="AN409" s="275">
        <v>77700</v>
      </c>
      <c r="AO409" s="431">
        <v>36.200000000000003</v>
      </c>
      <c r="AP409" s="147">
        <v>21200</v>
      </c>
      <c r="AQ409" s="147">
        <v>96400</v>
      </c>
      <c r="AR409" s="250">
        <v>22</v>
      </c>
      <c r="AS409" s="147">
        <v>22000</v>
      </c>
      <c r="AT409" s="147">
        <v>96700</v>
      </c>
      <c r="AU409" s="250">
        <v>22.8</v>
      </c>
      <c r="AV409" s="727"/>
    </row>
    <row r="410" spans="2:48" s="430" customFormat="1" ht="12.75" x14ac:dyDescent="0.2">
      <c r="B410" s="203" t="s">
        <v>41</v>
      </c>
      <c r="C410" s="275">
        <v>9400</v>
      </c>
      <c r="D410" s="275">
        <v>71200</v>
      </c>
      <c r="E410" s="431">
        <v>13.3</v>
      </c>
      <c r="F410" s="275">
        <v>10600</v>
      </c>
      <c r="G410" s="275">
        <v>72000</v>
      </c>
      <c r="H410" s="431">
        <v>14.7</v>
      </c>
      <c r="I410" s="275">
        <v>9400</v>
      </c>
      <c r="J410" s="275">
        <v>73500</v>
      </c>
      <c r="K410" s="431">
        <v>12.8</v>
      </c>
      <c r="L410" s="275">
        <v>11300</v>
      </c>
      <c r="M410" s="275">
        <v>71600</v>
      </c>
      <c r="N410" s="431">
        <v>15.7</v>
      </c>
      <c r="O410" s="275">
        <v>12000</v>
      </c>
      <c r="P410" s="275">
        <v>75600</v>
      </c>
      <c r="Q410" s="431">
        <v>15.8</v>
      </c>
      <c r="R410" s="275">
        <v>11700</v>
      </c>
      <c r="S410" s="275">
        <v>75600</v>
      </c>
      <c r="T410" s="431">
        <v>15.4</v>
      </c>
      <c r="U410" s="275">
        <v>14000</v>
      </c>
      <c r="V410" s="275">
        <v>74700</v>
      </c>
      <c r="W410" s="431">
        <v>18.7</v>
      </c>
      <c r="X410" s="275">
        <v>13500</v>
      </c>
      <c r="Y410" s="275">
        <v>72800</v>
      </c>
      <c r="Z410" s="431">
        <v>18.600000000000001</v>
      </c>
      <c r="AA410" s="275">
        <v>15500</v>
      </c>
      <c r="AB410" s="275">
        <v>77100</v>
      </c>
      <c r="AC410" s="431">
        <v>20.2</v>
      </c>
      <c r="AD410" s="275">
        <v>13400</v>
      </c>
      <c r="AE410" s="275">
        <v>77600</v>
      </c>
      <c r="AF410" s="431">
        <v>17.3</v>
      </c>
      <c r="AG410" s="275">
        <v>13900</v>
      </c>
      <c r="AH410" s="275">
        <v>77700</v>
      </c>
      <c r="AI410" s="431">
        <v>17.899999999999999</v>
      </c>
      <c r="AJ410" s="275">
        <v>16900</v>
      </c>
      <c r="AK410" s="275">
        <v>76700</v>
      </c>
      <c r="AL410" s="431">
        <v>22</v>
      </c>
      <c r="AM410" s="275">
        <v>12100</v>
      </c>
      <c r="AN410" s="275">
        <v>75000</v>
      </c>
      <c r="AO410" s="431">
        <v>16.100000000000001</v>
      </c>
      <c r="AP410" s="147">
        <v>28200</v>
      </c>
      <c r="AQ410" s="147">
        <v>103400</v>
      </c>
      <c r="AR410" s="250">
        <v>27.3</v>
      </c>
      <c r="AS410" s="147">
        <v>24100</v>
      </c>
      <c r="AT410" s="147">
        <v>103200</v>
      </c>
      <c r="AU410" s="250">
        <v>23.4</v>
      </c>
      <c r="AV410" s="727"/>
    </row>
    <row r="411" spans="2:48" s="430" customFormat="1" ht="12.75" x14ac:dyDescent="0.2">
      <c r="B411" s="203" t="s">
        <v>42</v>
      </c>
      <c r="C411" s="275">
        <v>16600</v>
      </c>
      <c r="D411" s="275">
        <v>66000</v>
      </c>
      <c r="E411" s="431">
        <v>25.2</v>
      </c>
      <c r="F411" s="275">
        <v>12400</v>
      </c>
      <c r="G411" s="275">
        <v>66900</v>
      </c>
      <c r="H411" s="431">
        <v>18.5</v>
      </c>
      <c r="I411" s="275">
        <v>15200</v>
      </c>
      <c r="J411" s="275">
        <v>67100</v>
      </c>
      <c r="K411" s="431">
        <v>22.6</v>
      </c>
      <c r="L411" s="275">
        <v>17300</v>
      </c>
      <c r="M411" s="275">
        <v>67300</v>
      </c>
      <c r="N411" s="431">
        <v>25.7</v>
      </c>
      <c r="O411" s="275">
        <v>13800</v>
      </c>
      <c r="P411" s="275">
        <v>69700</v>
      </c>
      <c r="Q411" s="431">
        <v>19.8</v>
      </c>
      <c r="R411" s="275">
        <v>10800</v>
      </c>
      <c r="S411" s="275">
        <v>69800</v>
      </c>
      <c r="T411" s="431">
        <v>15.5</v>
      </c>
      <c r="U411" s="275">
        <v>14500</v>
      </c>
      <c r="V411" s="275">
        <v>71400</v>
      </c>
      <c r="W411" s="431">
        <v>20.2</v>
      </c>
      <c r="X411" s="275">
        <v>20700</v>
      </c>
      <c r="Y411" s="275">
        <v>69300</v>
      </c>
      <c r="Z411" s="431">
        <v>29.9</v>
      </c>
      <c r="AA411" s="275">
        <v>19800</v>
      </c>
      <c r="AB411" s="275">
        <v>70100</v>
      </c>
      <c r="AC411" s="431">
        <v>28.3</v>
      </c>
      <c r="AD411" s="275">
        <v>16200</v>
      </c>
      <c r="AE411" s="275">
        <v>68700</v>
      </c>
      <c r="AF411" s="431">
        <v>23.6</v>
      </c>
      <c r="AG411" s="275">
        <v>13900</v>
      </c>
      <c r="AH411" s="275">
        <v>68500</v>
      </c>
      <c r="AI411" s="431">
        <v>20.3</v>
      </c>
      <c r="AJ411" s="275">
        <v>17200</v>
      </c>
      <c r="AK411" s="275">
        <v>69600</v>
      </c>
      <c r="AL411" s="431">
        <v>24.7</v>
      </c>
      <c r="AM411" s="275">
        <v>20200</v>
      </c>
      <c r="AN411" s="275">
        <v>68500</v>
      </c>
      <c r="AO411" s="431">
        <v>29.5</v>
      </c>
      <c r="AP411" s="147">
        <v>26600</v>
      </c>
      <c r="AQ411" s="147">
        <v>78400</v>
      </c>
      <c r="AR411" s="250">
        <v>33.9</v>
      </c>
      <c r="AS411" s="147">
        <v>23900</v>
      </c>
      <c r="AT411" s="147">
        <v>75000</v>
      </c>
      <c r="AU411" s="250">
        <v>31.8</v>
      </c>
      <c r="AV411" s="727"/>
    </row>
    <row r="412" spans="2:48" s="430" customFormat="1" ht="12.75" x14ac:dyDescent="0.2">
      <c r="B412" s="203" t="s">
        <v>49</v>
      </c>
      <c r="C412" s="275">
        <v>14800</v>
      </c>
      <c r="D412" s="275">
        <v>55700</v>
      </c>
      <c r="E412" s="431">
        <v>26.6</v>
      </c>
      <c r="F412" s="275">
        <v>12700</v>
      </c>
      <c r="G412" s="275">
        <v>55300</v>
      </c>
      <c r="H412" s="431">
        <v>23</v>
      </c>
      <c r="I412" s="275">
        <v>14400</v>
      </c>
      <c r="J412" s="275">
        <v>56500</v>
      </c>
      <c r="K412" s="431">
        <v>25.5</v>
      </c>
      <c r="L412" s="275">
        <v>14500</v>
      </c>
      <c r="M412" s="275">
        <v>56800</v>
      </c>
      <c r="N412" s="431">
        <v>25.6</v>
      </c>
      <c r="O412" s="275">
        <v>13000</v>
      </c>
      <c r="P412" s="275">
        <v>58800</v>
      </c>
      <c r="Q412" s="431">
        <v>22.1</v>
      </c>
      <c r="R412" s="275">
        <v>13100</v>
      </c>
      <c r="S412" s="275">
        <v>60900</v>
      </c>
      <c r="T412" s="431">
        <v>21.4</v>
      </c>
      <c r="U412" s="275">
        <v>14400</v>
      </c>
      <c r="V412" s="275">
        <v>60700</v>
      </c>
      <c r="W412" s="431">
        <v>23.7</v>
      </c>
      <c r="X412" s="275">
        <v>14200</v>
      </c>
      <c r="Y412" s="275">
        <v>60200</v>
      </c>
      <c r="Z412" s="431">
        <v>23.7</v>
      </c>
      <c r="AA412" s="275">
        <v>13900</v>
      </c>
      <c r="AB412" s="275">
        <v>57600</v>
      </c>
      <c r="AC412" s="431">
        <v>24.1</v>
      </c>
      <c r="AD412" s="275">
        <v>22100</v>
      </c>
      <c r="AE412" s="275">
        <v>58300</v>
      </c>
      <c r="AF412" s="431">
        <v>37.9</v>
      </c>
      <c r="AG412" s="275">
        <v>21400</v>
      </c>
      <c r="AH412" s="275">
        <v>56100</v>
      </c>
      <c r="AI412" s="431">
        <v>38.1</v>
      </c>
      <c r="AJ412" s="275">
        <v>21700</v>
      </c>
      <c r="AK412" s="275">
        <v>59700</v>
      </c>
      <c r="AL412" s="431">
        <v>36.4</v>
      </c>
      <c r="AM412" s="275">
        <v>18700</v>
      </c>
      <c r="AN412" s="275">
        <v>59500</v>
      </c>
      <c r="AO412" s="431">
        <v>31.5</v>
      </c>
      <c r="AP412" s="147">
        <v>14300</v>
      </c>
      <c r="AQ412" s="147">
        <v>79400</v>
      </c>
      <c r="AR412" s="250">
        <v>18.100000000000001</v>
      </c>
      <c r="AS412" s="147">
        <v>13400</v>
      </c>
      <c r="AT412" s="147">
        <v>78800</v>
      </c>
      <c r="AU412" s="250">
        <v>17</v>
      </c>
      <c r="AV412" s="727"/>
    </row>
    <row r="413" spans="2:48" s="430" customFormat="1" ht="12.75" x14ac:dyDescent="0.2">
      <c r="B413" s="203" t="s">
        <v>32</v>
      </c>
      <c r="C413" s="275">
        <v>5300</v>
      </c>
      <c r="D413" s="275">
        <v>45200</v>
      </c>
      <c r="E413" s="431">
        <v>11.7</v>
      </c>
      <c r="F413" s="275">
        <v>4200</v>
      </c>
      <c r="G413" s="275">
        <v>45800</v>
      </c>
      <c r="H413" s="431">
        <v>9.1999999999999993</v>
      </c>
      <c r="I413" s="275">
        <v>6300</v>
      </c>
      <c r="J413" s="275">
        <v>45600</v>
      </c>
      <c r="K413" s="431">
        <v>13.8</v>
      </c>
      <c r="L413" s="275">
        <v>8500</v>
      </c>
      <c r="M413" s="275">
        <v>45600</v>
      </c>
      <c r="N413" s="431">
        <v>18.600000000000001</v>
      </c>
      <c r="O413" s="275">
        <v>7500</v>
      </c>
      <c r="P413" s="275">
        <v>48200</v>
      </c>
      <c r="Q413" s="431">
        <v>15.6</v>
      </c>
      <c r="R413" s="275">
        <v>11400</v>
      </c>
      <c r="S413" s="275">
        <v>48100</v>
      </c>
      <c r="T413" s="431">
        <v>23.7</v>
      </c>
      <c r="U413" s="275">
        <v>10700</v>
      </c>
      <c r="V413" s="275">
        <v>48200</v>
      </c>
      <c r="W413" s="431">
        <v>22.3</v>
      </c>
      <c r="X413" s="275">
        <v>11500</v>
      </c>
      <c r="Y413" s="275">
        <v>46800</v>
      </c>
      <c r="Z413" s="431">
        <v>24.5</v>
      </c>
      <c r="AA413" s="275">
        <v>13400</v>
      </c>
      <c r="AB413" s="275">
        <v>48900</v>
      </c>
      <c r="AC413" s="431">
        <v>27.4</v>
      </c>
      <c r="AD413" s="275">
        <v>12000</v>
      </c>
      <c r="AE413" s="275">
        <v>48800</v>
      </c>
      <c r="AF413" s="431">
        <v>24.5</v>
      </c>
      <c r="AG413" s="275">
        <v>8600</v>
      </c>
      <c r="AH413" s="275">
        <v>48700</v>
      </c>
      <c r="AI413" s="431">
        <v>17.8</v>
      </c>
      <c r="AJ413" s="275">
        <v>8500</v>
      </c>
      <c r="AK413" s="275">
        <v>47400</v>
      </c>
      <c r="AL413" s="431">
        <v>18</v>
      </c>
      <c r="AM413" s="275">
        <v>10600</v>
      </c>
      <c r="AN413" s="275">
        <v>48900</v>
      </c>
      <c r="AO413" s="431">
        <v>21.6</v>
      </c>
      <c r="AP413" s="147">
        <v>21600</v>
      </c>
      <c r="AQ413" s="147">
        <v>68700</v>
      </c>
      <c r="AR413" s="250">
        <v>31.5</v>
      </c>
      <c r="AS413" s="147">
        <v>14000</v>
      </c>
      <c r="AT413" s="147">
        <v>68900</v>
      </c>
      <c r="AU413" s="250">
        <v>20.3</v>
      </c>
      <c r="AV413" s="727"/>
    </row>
    <row r="414" spans="2:48" s="430" customFormat="1" ht="12.75" x14ac:dyDescent="0.2">
      <c r="B414" s="203" t="s">
        <v>56</v>
      </c>
      <c r="C414" s="275">
        <v>3300</v>
      </c>
      <c r="D414" s="275">
        <v>33900</v>
      </c>
      <c r="E414" s="431">
        <v>9.8000000000000007</v>
      </c>
      <c r="F414" s="275">
        <v>1900</v>
      </c>
      <c r="G414" s="275">
        <v>34700</v>
      </c>
      <c r="H414" s="431">
        <v>5.6</v>
      </c>
      <c r="I414" s="275">
        <v>2100</v>
      </c>
      <c r="J414" s="275">
        <v>36300</v>
      </c>
      <c r="K414" s="431">
        <v>5.8</v>
      </c>
      <c r="L414" s="275">
        <v>4900</v>
      </c>
      <c r="M414" s="275">
        <v>36500</v>
      </c>
      <c r="N414" s="431">
        <v>13.5</v>
      </c>
      <c r="O414" s="275">
        <v>5400</v>
      </c>
      <c r="P414" s="275">
        <v>38500</v>
      </c>
      <c r="Q414" s="431">
        <v>14.1</v>
      </c>
      <c r="R414" s="275">
        <v>8300</v>
      </c>
      <c r="S414" s="275">
        <v>39100</v>
      </c>
      <c r="T414" s="431">
        <v>21.2</v>
      </c>
      <c r="U414" s="275">
        <v>5800</v>
      </c>
      <c r="V414" s="275">
        <v>41300</v>
      </c>
      <c r="W414" s="431">
        <v>14.1</v>
      </c>
      <c r="X414" s="275">
        <v>6700</v>
      </c>
      <c r="Y414" s="275">
        <v>41100</v>
      </c>
      <c r="Z414" s="431">
        <v>16.3</v>
      </c>
      <c r="AA414" s="275">
        <v>5000</v>
      </c>
      <c r="AB414" s="275">
        <v>39700</v>
      </c>
      <c r="AC414" s="431">
        <v>12.6</v>
      </c>
      <c r="AD414" s="275">
        <v>5100</v>
      </c>
      <c r="AE414" s="275">
        <v>40000</v>
      </c>
      <c r="AF414" s="431">
        <v>12.8</v>
      </c>
      <c r="AG414" s="275">
        <v>4200</v>
      </c>
      <c r="AH414" s="275">
        <v>40600</v>
      </c>
      <c r="AI414" s="431">
        <v>10.199999999999999</v>
      </c>
      <c r="AJ414" s="275">
        <v>9700</v>
      </c>
      <c r="AK414" s="275">
        <v>40100</v>
      </c>
      <c r="AL414" s="431">
        <v>24.3</v>
      </c>
      <c r="AM414" s="275">
        <v>5500</v>
      </c>
      <c r="AN414" s="275">
        <v>41100</v>
      </c>
      <c r="AO414" s="431">
        <v>13.5</v>
      </c>
      <c r="AP414" s="147">
        <v>18900</v>
      </c>
      <c r="AQ414" s="147">
        <v>58600</v>
      </c>
      <c r="AR414" s="250">
        <v>32.299999999999997</v>
      </c>
      <c r="AS414" s="147">
        <v>20500</v>
      </c>
      <c r="AT414" s="147">
        <v>57600</v>
      </c>
      <c r="AU414" s="250">
        <v>35.6</v>
      </c>
      <c r="AV414" s="727"/>
    </row>
    <row r="415" spans="2:48" s="430" customFormat="1" ht="12.75" x14ac:dyDescent="0.2">
      <c r="B415" s="203" t="s">
        <v>45</v>
      </c>
      <c r="C415" s="275">
        <v>24500</v>
      </c>
      <c r="D415" s="275">
        <v>69000</v>
      </c>
      <c r="E415" s="431">
        <v>35.5</v>
      </c>
      <c r="F415" s="275">
        <v>23100</v>
      </c>
      <c r="G415" s="275">
        <v>68500</v>
      </c>
      <c r="H415" s="431">
        <v>33.700000000000003</v>
      </c>
      <c r="I415" s="275">
        <v>22800</v>
      </c>
      <c r="J415" s="275">
        <v>68500</v>
      </c>
      <c r="K415" s="431">
        <v>33.200000000000003</v>
      </c>
      <c r="L415" s="275">
        <v>24000</v>
      </c>
      <c r="M415" s="275">
        <v>67800</v>
      </c>
      <c r="N415" s="431">
        <v>35.5</v>
      </c>
      <c r="O415" s="275">
        <v>25700</v>
      </c>
      <c r="P415" s="275">
        <v>70600</v>
      </c>
      <c r="Q415" s="431">
        <v>36.4</v>
      </c>
      <c r="R415" s="275">
        <v>25400</v>
      </c>
      <c r="S415" s="275">
        <v>71200</v>
      </c>
      <c r="T415" s="431">
        <v>35.6</v>
      </c>
      <c r="U415" s="275">
        <v>22700</v>
      </c>
      <c r="V415" s="275">
        <v>69400</v>
      </c>
      <c r="W415" s="431">
        <v>32.700000000000003</v>
      </c>
      <c r="X415" s="275">
        <v>26700</v>
      </c>
      <c r="Y415" s="275">
        <v>69900</v>
      </c>
      <c r="Z415" s="431">
        <v>38.1</v>
      </c>
      <c r="AA415" s="275">
        <v>23000</v>
      </c>
      <c r="AB415" s="275">
        <v>69600</v>
      </c>
      <c r="AC415" s="431">
        <v>33</v>
      </c>
      <c r="AD415" s="275">
        <v>25500</v>
      </c>
      <c r="AE415" s="275">
        <v>70300</v>
      </c>
      <c r="AF415" s="431">
        <v>36.299999999999997</v>
      </c>
      <c r="AG415" s="275">
        <v>23400</v>
      </c>
      <c r="AH415" s="275">
        <v>69900</v>
      </c>
      <c r="AI415" s="431">
        <v>33.5</v>
      </c>
      <c r="AJ415" s="275">
        <v>26900</v>
      </c>
      <c r="AK415" s="275">
        <v>70000</v>
      </c>
      <c r="AL415" s="431">
        <v>38.4</v>
      </c>
      <c r="AM415" s="275">
        <v>26100</v>
      </c>
      <c r="AN415" s="275">
        <v>70600</v>
      </c>
      <c r="AO415" s="431">
        <v>37</v>
      </c>
      <c r="AP415" s="147">
        <v>12300</v>
      </c>
      <c r="AQ415" s="147">
        <v>47600</v>
      </c>
      <c r="AR415" s="250">
        <v>25.8</v>
      </c>
      <c r="AS415" s="147">
        <v>14100</v>
      </c>
      <c r="AT415" s="147">
        <v>49200</v>
      </c>
      <c r="AU415" s="250">
        <v>28.7</v>
      </c>
      <c r="AV415" s="727"/>
    </row>
    <row r="416" spans="2:48" s="430" customFormat="1" ht="12.75" x14ac:dyDescent="0.2">
      <c r="B416" s="203" t="s">
        <v>50</v>
      </c>
      <c r="C416" s="275">
        <v>25400</v>
      </c>
      <c r="D416" s="275">
        <v>99800</v>
      </c>
      <c r="E416" s="431">
        <v>25.4</v>
      </c>
      <c r="F416" s="275">
        <v>26700</v>
      </c>
      <c r="G416" s="275">
        <v>100900</v>
      </c>
      <c r="H416" s="431">
        <v>26.5</v>
      </c>
      <c r="I416" s="275">
        <v>28600</v>
      </c>
      <c r="J416" s="275">
        <v>102800</v>
      </c>
      <c r="K416" s="431">
        <v>27.8</v>
      </c>
      <c r="L416" s="275">
        <v>25400</v>
      </c>
      <c r="M416" s="275">
        <v>102300</v>
      </c>
      <c r="N416" s="431">
        <v>24.8</v>
      </c>
      <c r="O416" s="275">
        <v>31600</v>
      </c>
      <c r="P416" s="275">
        <v>105200</v>
      </c>
      <c r="Q416" s="431">
        <v>30.1</v>
      </c>
      <c r="R416" s="275">
        <v>37700</v>
      </c>
      <c r="S416" s="275">
        <v>106300</v>
      </c>
      <c r="T416" s="431">
        <v>35.4</v>
      </c>
      <c r="U416" s="275">
        <v>36000</v>
      </c>
      <c r="V416" s="275">
        <v>108300</v>
      </c>
      <c r="W416" s="431">
        <v>33.299999999999997</v>
      </c>
      <c r="X416" s="275">
        <v>35300</v>
      </c>
      <c r="Y416" s="275">
        <v>107200</v>
      </c>
      <c r="Z416" s="431">
        <v>32.9</v>
      </c>
      <c r="AA416" s="275">
        <v>36900</v>
      </c>
      <c r="AB416" s="275">
        <v>108900</v>
      </c>
      <c r="AC416" s="431">
        <v>33.9</v>
      </c>
      <c r="AD416" s="275">
        <v>36400</v>
      </c>
      <c r="AE416" s="275">
        <v>110700</v>
      </c>
      <c r="AF416" s="431">
        <v>32.9</v>
      </c>
      <c r="AG416" s="275">
        <v>41000</v>
      </c>
      <c r="AH416" s="275">
        <v>114300</v>
      </c>
      <c r="AI416" s="431">
        <v>35.9</v>
      </c>
      <c r="AJ416" s="275">
        <v>41400</v>
      </c>
      <c r="AK416" s="275">
        <v>116000</v>
      </c>
      <c r="AL416" s="431">
        <v>35.700000000000003</v>
      </c>
      <c r="AM416" s="275">
        <v>43100</v>
      </c>
      <c r="AN416" s="275">
        <v>115100</v>
      </c>
      <c r="AO416" s="431">
        <v>37.5</v>
      </c>
      <c r="AP416" s="147">
        <v>4800</v>
      </c>
      <c r="AQ416" s="147">
        <v>41000</v>
      </c>
      <c r="AR416" s="250">
        <v>11.8</v>
      </c>
      <c r="AS416" s="147">
        <v>7000</v>
      </c>
      <c r="AT416" s="147">
        <v>40300</v>
      </c>
      <c r="AU416" s="250">
        <v>17.3</v>
      </c>
      <c r="AV416" s="727"/>
    </row>
    <row r="417" spans="2:48" s="430" customFormat="1" ht="12.75" x14ac:dyDescent="0.2">
      <c r="B417" s="203" t="s">
        <v>33</v>
      </c>
      <c r="C417" s="275">
        <v>11500</v>
      </c>
      <c r="D417" s="275">
        <v>61700</v>
      </c>
      <c r="E417" s="431">
        <v>18.600000000000001</v>
      </c>
      <c r="F417" s="275">
        <v>12500</v>
      </c>
      <c r="G417" s="275">
        <v>62400</v>
      </c>
      <c r="H417" s="431">
        <v>20</v>
      </c>
      <c r="I417" s="275">
        <v>14100</v>
      </c>
      <c r="J417" s="275">
        <v>62400</v>
      </c>
      <c r="K417" s="431">
        <v>22.6</v>
      </c>
      <c r="L417" s="275">
        <v>13900</v>
      </c>
      <c r="M417" s="275">
        <v>62700</v>
      </c>
      <c r="N417" s="431">
        <v>22.1</v>
      </c>
      <c r="O417" s="275">
        <v>18700</v>
      </c>
      <c r="P417" s="275">
        <v>66500</v>
      </c>
      <c r="Q417" s="431">
        <v>28.1</v>
      </c>
      <c r="R417" s="275">
        <v>18800</v>
      </c>
      <c r="S417" s="275">
        <v>66000</v>
      </c>
      <c r="T417" s="431">
        <v>28.5</v>
      </c>
      <c r="U417" s="275">
        <v>14900</v>
      </c>
      <c r="V417" s="275">
        <v>66700</v>
      </c>
      <c r="W417" s="431">
        <v>22.3</v>
      </c>
      <c r="X417" s="275">
        <v>19400</v>
      </c>
      <c r="Y417" s="275">
        <v>64800</v>
      </c>
      <c r="Z417" s="431">
        <v>29.9</v>
      </c>
      <c r="AA417" s="275">
        <v>21700</v>
      </c>
      <c r="AB417" s="275">
        <v>65800</v>
      </c>
      <c r="AC417" s="431">
        <v>33</v>
      </c>
      <c r="AD417" s="275">
        <v>18300</v>
      </c>
      <c r="AE417" s="275">
        <v>65500</v>
      </c>
      <c r="AF417" s="431">
        <v>27.9</v>
      </c>
      <c r="AG417" s="275">
        <v>16200</v>
      </c>
      <c r="AH417" s="275">
        <v>63000</v>
      </c>
      <c r="AI417" s="431">
        <v>25.7</v>
      </c>
      <c r="AJ417" s="275">
        <v>16100</v>
      </c>
      <c r="AK417" s="275">
        <v>63100</v>
      </c>
      <c r="AL417" s="431">
        <v>25.5</v>
      </c>
      <c r="AM417" s="275">
        <v>20000</v>
      </c>
      <c r="AN417" s="275">
        <v>63800</v>
      </c>
      <c r="AO417" s="431">
        <v>31.4</v>
      </c>
      <c r="AP417" s="147">
        <v>27700</v>
      </c>
      <c r="AQ417" s="147">
        <v>71100</v>
      </c>
      <c r="AR417" s="250">
        <v>39</v>
      </c>
      <c r="AS417" s="147">
        <v>29000</v>
      </c>
      <c r="AT417" s="147">
        <v>69900</v>
      </c>
      <c r="AU417" s="250">
        <v>41.5</v>
      </c>
      <c r="AV417" s="727"/>
    </row>
    <row r="418" spans="2:48" s="430" customFormat="1" ht="12.75" x14ac:dyDescent="0.2">
      <c r="B418" s="203" t="s">
        <v>31</v>
      </c>
      <c r="C418" s="275">
        <v>33000</v>
      </c>
      <c r="D418" s="275">
        <v>144000</v>
      </c>
      <c r="E418" s="431">
        <v>22.9</v>
      </c>
      <c r="F418" s="275">
        <v>31900</v>
      </c>
      <c r="G418" s="275">
        <v>145300</v>
      </c>
      <c r="H418" s="431">
        <v>22</v>
      </c>
      <c r="I418" s="275">
        <v>35300</v>
      </c>
      <c r="J418" s="275">
        <v>147600</v>
      </c>
      <c r="K418" s="431">
        <v>23.9</v>
      </c>
      <c r="L418" s="275">
        <v>38300</v>
      </c>
      <c r="M418" s="275">
        <v>149700</v>
      </c>
      <c r="N418" s="431">
        <v>25.6</v>
      </c>
      <c r="O418" s="275">
        <v>40300</v>
      </c>
      <c r="P418" s="275">
        <v>154000</v>
      </c>
      <c r="Q418" s="431">
        <v>26.2</v>
      </c>
      <c r="R418" s="275">
        <v>41100</v>
      </c>
      <c r="S418" s="275">
        <v>155700</v>
      </c>
      <c r="T418" s="431">
        <v>26.4</v>
      </c>
      <c r="U418" s="275">
        <v>44200</v>
      </c>
      <c r="V418" s="275">
        <v>158100</v>
      </c>
      <c r="W418" s="431">
        <v>28</v>
      </c>
      <c r="X418" s="275">
        <v>42600</v>
      </c>
      <c r="Y418" s="275">
        <v>157200</v>
      </c>
      <c r="Z418" s="431">
        <v>27.1</v>
      </c>
      <c r="AA418" s="275">
        <v>44200</v>
      </c>
      <c r="AB418" s="275">
        <v>158400</v>
      </c>
      <c r="AC418" s="431">
        <v>27.9</v>
      </c>
      <c r="AD418" s="275">
        <v>46300</v>
      </c>
      <c r="AE418" s="275">
        <v>158400</v>
      </c>
      <c r="AF418" s="431">
        <v>29.2</v>
      </c>
      <c r="AG418" s="275">
        <v>48500</v>
      </c>
      <c r="AH418" s="275">
        <v>158000</v>
      </c>
      <c r="AI418" s="431">
        <v>30.7</v>
      </c>
      <c r="AJ418" s="275">
        <v>51400</v>
      </c>
      <c r="AK418" s="275">
        <v>158300</v>
      </c>
      <c r="AL418" s="431">
        <v>32.5</v>
      </c>
      <c r="AM418" s="275">
        <v>53700</v>
      </c>
      <c r="AN418" s="275">
        <v>161200</v>
      </c>
      <c r="AO418" s="431">
        <v>33.299999999999997</v>
      </c>
      <c r="AP418" s="147">
        <v>44000</v>
      </c>
      <c r="AQ418" s="147">
        <v>116600</v>
      </c>
      <c r="AR418" s="250">
        <v>37.799999999999997</v>
      </c>
      <c r="AS418" s="147">
        <v>45400</v>
      </c>
      <c r="AT418" s="147">
        <v>118200</v>
      </c>
      <c r="AU418" s="250">
        <v>38.4</v>
      </c>
      <c r="AV418" s="727"/>
    </row>
    <row r="419" spans="2:48" s="430" customFormat="1" ht="12.75" x14ac:dyDescent="0.2">
      <c r="B419" s="203" t="s">
        <v>37</v>
      </c>
      <c r="C419" s="275">
        <v>17200</v>
      </c>
      <c r="D419" s="275">
        <v>42000</v>
      </c>
      <c r="E419" s="431">
        <v>40.9</v>
      </c>
      <c r="F419" s="275">
        <v>14000</v>
      </c>
      <c r="G419" s="275">
        <v>41100</v>
      </c>
      <c r="H419" s="431">
        <v>34.200000000000003</v>
      </c>
      <c r="I419" s="275">
        <v>13500</v>
      </c>
      <c r="J419" s="275">
        <v>41300</v>
      </c>
      <c r="K419" s="431">
        <v>32.700000000000003</v>
      </c>
      <c r="L419" s="275">
        <v>13700</v>
      </c>
      <c r="M419" s="275">
        <v>41000</v>
      </c>
      <c r="N419" s="431">
        <v>33.299999999999997</v>
      </c>
      <c r="O419" s="275">
        <v>12200</v>
      </c>
      <c r="P419" s="275">
        <v>42200</v>
      </c>
      <c r="Q419" s="431">
        <v>28.9</v>
      </c>
      <c r="R419" s="275">
        <v>11100</v>
      </c>
      <c r="S419" s="275">
        <v>41700</v>
      </c>
      <c r="T419" s="431">
        <v>26.7</v>
      </c>
      <c r="U419" s="275">
        <v>18500</v>
      </c>
      <c r="V419" s="275">
        <v>40600</v>
      </c>
      <c r="W419" s="431">
        <v>45.5</v>
      </c>
      <c r="X419" s="275">
        <v>15900</v>
      </c>
      <c r="Y419" s="275">
        <v>40700</v>
      </c>
      <c r="Z419" s="431">
        <v>39</v>
      </c>
      <c r="AA419" s="275">
        <v>11800</v>
      </c>
      <c r="AB419" s="275">
        <v>42500</v>
      </c>
      <c r="AC419" s="431">
        <v>27.7</v>
      </c>
      <c r="AD419" s="275">
        <v>15400</v>
      </c>
      <c r="AE419" s="275">
        <v>41900</v>
      </c>
      <c r="AF419" s="431">
        <v>36.700000000000003</v>
      </c>
      <c r="AG419" s="275">
        <v>16400</v>
      </c>
      <c r="AH419" s="275">
        <v>41200</v>
      </c>
      <c r="AI419" s="431">
        <v>39.799999999999997</v>
      </c>
      <c r="AJ419" s="275">
        <v>17300</v>
      </c>
      <c r="AK419" s="275">
        <v>41100</v>
      </c>
      <c r="AL419" s="431">
        <v>42.1</v>
      </c>
      <c r="AM419" s="275">
        <v>15200</v>
      </c>
      <c r="AN419" s="275">
        <v>42000</v>
      </c>
      <c r="AO419" s="431">
        <v>36.200000000000003</v>
      </c>
      <c r="AP419" s="147">
        <v>16500</v>
      </c>
      <c r="AQ419" s="147">
        <v>63300</v>
      </c>
      <c r="AR419" s="250">
        <v>26.1</v>
      </c>
      <c r="AS419" s="147">
        <v>19000</v>
      </c>
      <c r="AT419" s="147">
        <v>66200</v>
      </c>
      <c r="AU419" s="250">
        <v>28.7</v>
      </c>
      <c r="AV419" s="727"/>
    </row>
    <row r="420" spans="2:48" s="430" customFormat="1" ht="12.75" x14ac:dyDescent="0.2">
      <c r="B420" s="203" t="s">
        <v>57</v>
      </c>
      <c r="C420" s="275">
        <v>12300</v>
      </c>
      <c r="D420" s="275">
        <v>75000</v>
      </c>
      <c r="E420" s="431">
        <v>16.399999999999999</v>
      </c>
      <c r="F420" s="275">
        <v>15500</v>
      </c>
      <c r="G420" s="275">
        <v>76700</v>
      </c>
      <c r="H420" s="431">
        <v>20.2</v>
      </c>
      <c r="I420" s="275">
        <v>15700</v>
      </c>
      <c r="J420" s="275">
        <v>76000</v>
      </c>
      <c r="K420" s="431">
        <v>20.6</v>
      </c>
      <c r="L420" s="275">
        <v>17700</v>
      </c>
      <c r="M420" s="275">
        <v>76200</v>
      </c>
      <c r="N420" s="431">
        <v>23.3</v>
      </c>
      <c r="O420" s="275">
        <v>16100</v>
      </c>
      <c r="P420" s="275">
        <v>81200</v>
      </c>
      <c r="Q420" s="431">
        <v>19.899999999999999</v>
      </c>
      <c r="R420" s="275">
        <v>17100</v>
      </c>
      <c r="S420" s="275">
        <v>80800</v>
      </c>
      <c r="T420" s="431">
        <v>21.2</v>
      </c>
      <c r="U420" s="275">
        <v>18700</v>
      </c>
      <c r="V420" s="275">
        <v>79500</v>
      </c>
      <c r="W420" s="431">
        <v>23.5</v>
      </c>
      <c r="X420" s="275">
        <v>17400</v>
      </c>
      <c r="Y420" s="275">
        <v>76000</v>
      </c>
      <c r="Z420" s="431">
        <v>22.8</v>
      </c>
      <c r="AA420" s="275">
        <v>18900</v>
      </c>
      <c r="AB420" s="275">
        <v>75800</v>
      </c>
      <c r="AC420" s="431">
        <v>24.9</v>
      </c>
      <c r="AD420" s="275">
        <v>15900</v>
      </c>
      <c r="AE420" s="275">
        <v>75800</v>
      </c>
      <c r="AF420" s="431">
        <v>20.9</v>
      </c>
      <c r="AG420" s="275">
        <v>13900</v>
      </c>
      <c r="AH420" s="275">
        <v>74800</v>
      </c>
      <c r="AI420" s="431">
        <v>18.5</v>
      </c>
      <c r="AJ420" s="275">
        <v>18500</v>
      </c>
      <c r="AK420" s="275">
        <v>73300</v>
      </c>
      <c r="AL420" s="431">
        <v>25.2</v>
      </c>
      <c r="AM420" s="275">
        <v>14000</v>
      </c>
      <c r="AN420" s="275">
        <v>73100</v>
      </c>
      <c r="AO420" s="431">
        <v>19.2</v>
      </c>
      <c r="AP420" s="147">
        <v>50700</v>
      </c>
      <c r="AQ420" s="147">
        <v>158700</v>
      </c>
      <c r="AR420" s="250">
        <v>32</v>
      </c>
      <c r="AS420" s="147">
        <v>55500</v>
      </c>
      <c r="AT420" s="147">
        <v>160500</v>
      </c>
      <c r="AU420" s="250">
        <v>34.6</v>
      </c>
      <c r="AV420" s="727"/>
    </row>
    <row r="421" spans="2:48" s="430" customFormat="1" ht="12.75" x14ac:dyDescent="0.2">
      <c r="B421" s="203" t="s">
        <v>38</v>
      </c>
      <c r="C421" s="275">
        <v>12300</v>
      </c>
      <c r="D421" s="275">
        <v>69500</v>
      </c>
      <c r="E421" s="431">
        <v>17.8</v>
      </c>
      <c r="F421" s="275">
        <v>12800</v>
      </c>
      <c r="G421" s="275">
        <v>68600</v>
      </c>
      <c r="H421" s="431">
        <v>18.7</v>
      </c>
      <c r="I421" s="275">
        <v>14200</v>
      </c>
      <c r="J421" s="275">
        <v>68000</v>
      </c>
      <c r="K421" s="431">
        <v>20.9</v>
      </c>
      <c r="L421" s="275">
        <v>14300</v>
      </c>
      <c r="M421" s="275">
        <v>68700</v>
      </c>
      <c r="N421" s="431">
        <v>20.8</v>
      </c>
      <c r="O421" s="275">
        <v>14500</v>
      </c>
      <c r="P421" s="275">
        <v>72300</v>
      </c>
      <c r="Q421" s="431">
        <v>20</v>
      </c>
      <c r="R421" s="275">
        <v>15500</v>
      </c>
      <c r="S421" s="275">
        <v>70500</v>
      </c>
      <c r="T421" s="431">
        <v>22</v>
      </c>
      <c r="U421" s="275">
        <v>19200</v>
      </c>
      <c r="V421" s="275">
        <v>70200</v>
      </c>
      <c r="W421" s="431">
        <v>27.4</v>
      </c>
      <c r="X421" s="275">
        <v>17300</v>
      </c>
      <c r="Y421" s="275">
        <v>72600</v>
      </c>
      <c r="Z421" s="431">
        <v>23.9</v>
      </c>
      <c r="AA421" s="275">
        <v>20600</v>
      </c>
      <c r="AB421" s="275">
        <v>71500</v>
      </c>
      <c r="AC421" s="431">
        <v>28.8</v>
      </c>
      <c r="AD421" s="275">
        <v>20400</v>
      </c>
      <c r="AE421" s="275">
        <v>69300</v>
      </c>
      <c r="AF421" s="431">
        <v>29.5</v>
      </c>
      <c r="AG421" s="275">
        <v>20400</v>
      </c>
      <c r="AH421" s="275">
        <v>70400</v>
      </c>
      <c r="AI421" s="431">
        <v>29</v>
      </c>
      <c r="AJ421" s="275">
        <v>24200</v>
      </c>
      <c r="AK421" s="275">
        <v>70700</v>
      </c>
      <c r="AL421" s="431">
        <v>34.200000000000003</v>
      </c>
      <c r="AM421" s="275">
        <v>19500</v>
      </c>
      <c r="AN421" s="275">
        <v>70700</v>
      </c>
      <c r="AO421" s="431">
        <v>27.6</v>
      </c>
      <c r="AP421" s="147">
        <v>19900</v>
      </c>
      <c r="AQ421" s="147">
        <v>42000</v>
      </c>
      <c r="AR421" s="250">
        <v>47.4</v>
      </c>
      <c r="AS421" s="147">
        <v>19700</v>
      </c>
      <c r="AT421" s="147">
        <v>40900</v>
      </c>
      <c r="AU421" s="250">
        <v>48.2</v>
      </c>
      <c r="AV421" s="727"/>
    </row>
    <row r="422" spans="2:48" s="430" customFormat="1" ht="12.75" x14ac:dyDescent="0.2">
      <c r="B422" s="203" t="s">
        <v>46</v>
      </c>
      <c r="C422" s="275">
        <v>16500</v>
      </c>
      <c r="D422" s="275">
        <v>69300</v>
      </c>
      <c r="E422" s="431">
        <v>23.8</v>
      </c>
      <c r="F422" s="275">
        <v>18300</v>
      </c>
      <c r="G422" s="275">
        <v>69500</v>
      </c>
      <c r="H422" s="431">
        <v>26.3</v>
      </c>
      <c r="I422" s="275">
        <v>20600</v>
      </c>
      <c r="J422" s="275">
        <v>69800</v>
      </c>
      <c r="K422" s="431">
        <v>29.5</v>
      </c>
      <c r="L422" s="275">
        <v>21500</v>
      </c>
      <c r="M422" s="275">
        <v>68200</v>
      </c>
      <c r="N422" s="431">
        <v>31.5</v>
      </c>
      <c r="O422" s="275">
        <v>20000</v>
      </c>
      <c r="P422" s="275">
        <v>71600</v>
      </c>
      <c r="Q422" s="431">
        <v>27.9</v>
      </c>
      <c r="R422" s="275">
        <v>18700</v>
      </c>
      <c r="S422" s="275">
        <v>71500</v>
      </c>
      <c r="T422" s="431">
        <v>26.1</v>
      </c>
      <c r="U422" s="275">
        <v>22200</v>
      </c>
      <c r="V422" s="275">
        <v>72200</v>
      </c>
      <c r="W422" s="431">
        <v>30.7</v>
      </c>
      <c r="X422" s="275">
        <v>26500</v>
      </c>
      <c r="Y422" s="275">
        <v>72300</v>
      </c>
      <c r="Z422" s="431">
        <v>36.6</v>
      </c>
      <c r="AA422" s="275">
        <v>23300</v>
      </c>
      <c r="AB422" s="275">
        <v>69600</v>
      </c>
      <c r="AC422" s="431">
        <v>33.4</v>
      </c>
      <c r="AD422" s="275">
        <v>25300</v>
      </c>
      <c r="AE422" s="275">
        <v>69900</v>
      </c>
      <c r="AF422" s="431">
        <v>36.200000000000003</v>
      </c>
      <c r="AG422" s="275">
        <v>23700</v>
      </c>
      <c r="AH422" s="275">
        <v>72500</v>
      </c>
      <c r="AI422" s="431">
        <v>32.700000000000003</v>
      </c>
      <c r="AJ422" s="275">
        <v>27900</v>
      </c>
      <c r="AK422" s="275">
        <v>71600</v>
      </c>
      <c r="AL422" s="431">
        <v>39</v>
      </c>
      <c r="AM422" s="275">
        <v>29500</v>
      </c>
      <c r="AN422" s="275">
        <v>72500</v>
      </c>
      <c r="AO422" s="431">
        <v>40.700000000000003</v>
      </c>
      <c r="AP422" s="147">
        <v>16300</v>
      </c>
      <c r="AQ422" s="147">
        <v>76300</v>
      </c>
      <c r="AR422" s="250">
        <v>21.4</v>
      </c>
      <c r="AS422" s="147">
        <v>25400</v>
      </c>
      <c r="AT422" s="147">
        <v>75700</v>
      </c>
      <c r="AU422" s="250">
        <v>33.5</v>
      </c>
      <c r="AV422" s="727"/>
    </row>
    <row r="423" spans="2:48" s="430" customFormat="1" ht="12.75" x14ac:dyDescent="0.2">
      <c r="B423" s="203" t="s">
        <v>51</v>
      </c>
      <c r="C423" s="275">
        <v>15500</v>
      </c>
      <c r="D423" s="275">
        <v>48200</v>
      </c>
      <c r="E423" s="431">
        <v>32.1</v>
      </c>
      <c r="F423" s="275">
        <v>15200</v>
      </c>
      <c r="G423" s="275">
        <v>48600</v>
      </c>
      <c r="H423" s="431">
        <v>31.2</v>
      </c>
      <c r="I423" s="275">
        <v>18000</v>
      </c>
      <c r="J423" s="275">
        <v>49100</v>
      </c>
      <c r="K423" s="431">
        <v>36.6</v>
      </c>
      <c r="L423" s="275">
        <v>17800</v>
      </c>
      <c r="M423" s="275">
        <v>49700</v>
      </c>
      <c r="N423" s="431">
        <v>35.9</v>
      </c>
      <c r="O423" s="275">
        <v>19700</v>
      </c>
      <c r="P423" s="275">
        <v>52500</v>
      </c>
      <c r="Q423" s="431">
        <v>37.6</v>
      </c>
      <c r="R423" s="275">
        <v>15400</v>
      </c>
      <c r="S423" s="275">
        <v>52500</v>
      </c>
      <c r="T423" s="431">
        <v>29.4</v>
      </c>
      <c r="U423" s="275">
        <v>19100</v>
      </c>
      <c r="V423" s="275">
        <v>52000</v>
      </c>
      <c r="W423" s="431">
        <v>36.799999999999997</v>
      </c>
      <c r="X423" s="275">
        <v>20000</v>
      </c>
      <c r="Y423" s="275">
        <v>51900</v>
      </c>
      <c r="Z423" s="431">
        <v>38.6</v>
      </c>
      <c r="AA423" s="275">
        <v>20700</v>
      </c>
      <c r="AB423" s="275">
        <v>53300</v>
      </c>
      <c r="AC423" s="431">
        <v>38.799999999999997</v>
      </c>
      <c r="AD423" s="275">
        <v>21400</v>
      </c>
      <c r="AE423" s="275">
        <v>53600</v>
      </c>
      <c r="AF423" s="431">
        <v>39.9</v>
      </c>
      <c r="AG423" s="275">
        <v>20400</v>
      </c>
      <c r="AH423" s="275">
        <v>51700</v>
      </c>
      <c r="AI423" s="431">
        <v>39.4</v>
      </c>
      <c r="AJ423" s="275">
        <v>19900</v>
      </c>
      <c r="AK423" s="275">
        <v>55000</v>
      </c>
      <c r="AL423" s="431">
        <v>36.1</v>
      </c>
      <c r="AM423" s="275">
        <v>23300</v>
      </c>
      <c r="AN423" s="275">
        <v>54800</v>
      </c>
      <c r="AO423" s="431">
        <v>42.4</v>
      </c>
      <c r="AP423" s="147">
        <v>22700</v>
      </c>
      <c r="AQ423" s="147">
        <v>73100</v>
      </c>
      <c r="AR423" s="250">
        <v>31</v>
      </c>
      <c r="AS423" s="147">
        <v>24200</v>
      </c>
      <c r="AT423" s="147">
        <v>71100</v>
      </c>
      <c r="AU423" s="250">
        <v>34.1</v>
      </c>
      <c r="AV423" s="727"/>
    </row>
    <row r="424" spans="2:48" s="430" customFormat="1" ht="12.75" x14ac:dyDescent="0.2">
      <c r="B424" s="203" t="s">
        <v>39</v>
      </c>
      <c r="C424" s="275">
        <v>11800</v>
      </c>
      <c r="D424" s="275">
        <v>55600</v>
      </c>
      <c r="E424" s="431">
        <v>21.2</v>
      </c>
      <c r="F424" s="275">
        <v>15600</v>
      </c>
      <c r="G424" s="275">
        <v>56000</v>
      </c>
      <c r="H424" s="431">
        <v>27.8</v>
      </c>
      <c r="I424" s="275">
        <v>19300</v>
      </c>
      <c r="J424" s="275">
        <v>56800</v>
      </c>
      <c r="K424" s="431">
        <v>33.9</v>
      </c>
      <c r="L424" s="275">
        <v>20000</v>
      </c>
      <c r="M424" s="275">
        <v>56600</v>
      </c>
      <c r="N424" s="431">
        <v>35.4</v>
      </c>
      <c r="O424" s="275">
        <v>20400</v>
      </c>
      <c r="P424" s="275">
        <v>58600</v>
      </c>
      <c r="Q424" s="431">
        <v>34.799999999999997</v>
      </c>
      <c r="R424" s="275">
        <v>21100</v>
      </c>
      <c r="S424" s="275">
        <v>58100</v>
      </c>
      <c r="T424" s="431">
        <v>36.299999999999997</v>
      </c>
      <c r="U424" s="275">
        <v>22700</v>
      </c>
      <c r="V424" s="275">
        <v>58200</v>
      </c>
      <c r="W424" s="431">
        <v>39.1</v>
      </c>
      <c r="X424" s="275">
        <v>23100</v>
      </c>
      <c r="Y424" s="275">
        <v>58700</v>
      </c>
      <c r="Z424" s="431">
        <v>39.4</v>
      </c>
      <c r="AA424" s="275">
        <v>20800</v>
      </c>
      <c r="AB424" s="275">
        <v>58500</v>
      </c>
      <c r="AC424" s="431">
        <v>35.6</v>
      </c>
      <c r="AD424" s="275">
        <v>21100</v>
      </c>
      <c r="AE424" s="275">
        <v>58500</v>
      </c>
      <c r="AF424" s="431">
        <v>36</v>
      </c>
      <c r="AG424" s="275">
        <v>26700</v>
      </c>
      <c r="AH424" s="275">
        <v>57600</v>
      </c>
      <c r="AI424" s="431">
        <v>46.4</v>
      </c>
      <c r="AJ424" s="275">
        <v>24900</v>
      </c>
      <c r="AK424" s="275">
        <v>57200</v>
      </c>
      <c r="AL424" s="431">
        <v>43.6</v>
      </c>
      <c r="AM424" s="275">
        <v>25100</v>
      </c>
      <c r="AN424" s="275">
        <v>57800</v>
      </c>
      <c r="AO424" s="431">
        <v>43.5</v>
      </c>
      <c r="AP424" s="147">
        <v>28100</v>
      </c>
      <c r="AQ424" s="147">
        <v>72800</v>
      </c>
      <c r="AR424" s="250">
        <v>38.700000000000003</v>
      </c>
      <c r="AS424" s="147">
        <v>24800</v>
      </c>
      <c r="AT424" s="147">
        <v>72500</v>
      </c>
      <c r="AU424" s="250">
        <v>34.200000000000003</v>
      </c>
      <c r="AV424" s="727"/>
    </row>
    <row r="425" spans="2:48" s="430" customFormat="1" ht="12.75" x14ac:dyDescent="0.2">
      <c r="B425" s="203" t="s">
        <v>52</v>
      </c>
      <c r="C425" s="275">
        <v>14300</v>
      </c>
      <c r="D425" s="275">
        <v>64700</v>
      </c>
      <c r="E425" s="431">
        <v>22.1</v>
      </c>
      <c r="F425" s="275">
        <v>14000</v>
      </c>
      <c r="G425" s="275">
        <v>64400</v>
      </c>
      <c r="H425" s="431">
        <v>21.8</v>
      </c>
      <c r="I425" s="275">
        <v>16200</v>
      </c>
      <c r="J425" s="275">
        <v>65000</v>
      </c>
      <c r="K425" s="431">
        <v>24.8</v>
      </c>
      <c r="L425" s="275">
        <v>16500</v>
      </c>
      <c r="M425" s="275">
        <v>64400</v>
      </c>
      <c r="N425" s="431">
        <v>25.6</v>
      </c>
      <c r="O425" s="275">
        <v>16200</v>
      </c>
      <c r="P425" s="275">
        <v>68500</v>
      </c>
      <c r="Q425" s="431">
        <v>23.6</v>
      </c>
      <c r="R425" s="275">
        <v>20800</v>
      </c>
      <c r="S425" s="275">
        <v>66800</v>
      </c>
      <c r="T425" s="431">
        <v>31.2</v>
      </c>
      <c r="U425" s="275">
        <v>18000</v>
      </c>
      <c r="V425" s="275">
        <v>67200</v>
      </c>
      <c r="W425" s="431">
        <v>26.8</v>
      </c>
      <c r="X425" s="275">
        <v>15600</v>
      </c>
      <c r="Y425" s="275">
        <v>65400</v>
      </c>
      <c r="Z425" s="431">
        <v>23.8</v>
      </c>
      <c r="AA425" s="275">
        <v>17400</v>
      </c>
      <c r="AB425" s="275">
        <v>65600</v>
      </c>
      <c r="AC425" s="431">
        <v>26.5</v>
      </c>
      <c r="AD425" s="275">
        <v>19300</v>
      </c>
      <c r="AE425" s="275">
        <v>66000</v>
      </c>
      <c r="AF425" s="431">
        <v>29.2</v>
      </c>
      <c r="AG425" s="275">
        <v>20300</v>
      </c>
      <c r="AH425" s="275">
        <v>66800</v>
      </c>
      <c r="AI425" s="431">
        <v>30.4</v>
      </c>
      <c r="AJ425" s="275">
        <v>19400</v>
      </c>
      <c r="AK425" s="275">
        <v>65500</v>
      </c>
      <c r="AL425" s="431">
        <v>29.7</v>
      </c>
      <c r="AM425" s="275">
        <v>22100</v>
      </c>
      <c r="AN425" s="275">
        <v>66000</v>
      </c>
      <c r="AO425" s="431">
        <v>33.5</v>
      </c>
      <c r="AP425" s="147">
        <v>22700</v>
      </c>
      <c r="AQ425" s="147">
        <v>53100</v>
      </c>
      <c r="AR425" s="250">
        <v>42.7</v>
      </c>
      <c r="AS425" s="147">
        <v>21500</v>
      </c>
      <c r="AT425" s="147">
        <v>52100</v>
      </c>
      <c r="AU425" s="250">
        <v>41.3</v>
      </c>
      <c r="AV425" s="727"/>
    </row>
    <row r="426" spans="2:48" s="430" customFormat="1" ht="12.75" x14ac:dyDescent="0.2">
      <c r="B426" s="203" t="s">
        <v>48</v>
      </c>
      <c r="C426" s="275">
        <v>34500</v>
      </c>
      <c r="D426" s="275">
        <v>187800</v>
      </c>
      <c r="E426" s="431">
        <v>18.399999999999999</v>
      </c>
      <c r="F426" s="275">
        <v>36400</v>
      </c>
      <c r="G426" s="275">
        <v>194500</v>
      </c>
      <c r="H426" s="431">
        <v>18.7</v>
      </c>
      <c r="I426" s="275">
        <v>39700</v>
      </c>
      <c r="J426" s="275">
        <v>199200</v>
      </c>
      <c r="K426" s="431">
        <v>19.899999999999999</v>
      </c>
      <c r="L426" s="275">
        <v>45500</v>
      </c>
      <c r="M426" s="275">
        <v>204500</v>
      </c>
      <c r="N426" s="431">
        <v>22.2</v>
      </c>
      <c r="O426" s="275">
        <v>44600</v>
      </c>
      <c r="P426" s="275">
        <v>208700</v>
      </c>
      <c r="Q426" s="431">
        <v>21.4</v>
      </c>
      <c r="R426" s="275">
        <v>48000</v>
      </c>
      <c r="S426" s="275">
        <v>214100</v>
      </c>
      <c r="T426" s="431">
        <v>22.4</v>
      </c>
      <c r="U426" s="275">
        <v>54300</v>
      </c>
      <c r="V426" s="275">
        <v>218800</v>
      </c>
      <c r="W426" s="431">
        <v>24.8</v>
      </c>
      <c r="X426" s="275">
        <v>60300</v>
      </c>
      <c r="Y426" s="275">
        <v>220000</v>
      </c>
      <c r="Z426" s="431">
        <v>27.4</v>
      </c>
      <c r="AA426" s="275">
        <v>61600</v>
      </c>
      <c r="AB426" s="275">
        <v>221000</v>
      </c>
      <c r="AC426" s="431">
        <v>27.9</v>
      </c>
      <c r="AD426" s="275">
        <v>64000</v>
      </c>
      <c r="AE426" s="275">
        <v>221700</v>
      </c>
      <c r="AF426" s="431">
        <v>28.8</v>
      </c>
      <c r="AG426" s="275">
        <v>66800</v>
      </c>
      <c r="AH426" s="275">
        <v>224000</v>
      </c>
      <c r="AI426" s="431">
        <v>29.8</v>
      </c>
      <c r="AJ426" s="275">
        <v>65900</v>
      </c>
      <c r="AK426" s="275">
        <v>228700</v>
      </c>
      <c r="AL426" s="431">
        <v>28.8</v>
      </c>
      <c r="AM426" s="275">
        <v>56600</v>
      </c>
      <c r="AN426" s="275">
        <v>228200</v>
      </c>
      <c r="AO426" s="431">
        <v>24.8</v>
      </c>
      <c r="AP426" s="147">
        <v>24900</v>
      </c>
      <c r="AQ426" s="147">
        <v>58000</v>
      </c>
      <c r="AR426" s="250">
        <v>42.9</v>
      </c>
      <c r="AS426" s="147">
        <v>24600</v>
      </c>
      <c r="AT426" s="147">
        <v>57800</v>
      </c>
      <c r="AU426" s="250">
        <v>42.5</v>
      </c>
      <c r="AV426" s="727"/>
    </row>
    <row r="427" spans="2:48" s="430" customFormat="1" ht="12.75" x14ac:dyDescent="0.2">
      <c r="B427" s="203" t="s">
        <v>58</v>
      </c>
      <c r="C427" s="275">
        <v>13500</v>
      </c>
      <c r="D427" s="275">
        <v>56900</v>
      </c>
      <c r="E427" s="431">
        <v>23.7</v>
      </c>
      <c r="F427" s="275">
        <v>12600</v>
      </c>
      <c r="G427" s="275">
        <v>57900</v>
      </c>
      <c r="H427" s="431">
        <v>21.7</v>
      </c>
      <c r="I427" s="275">
        <v>13600</v>
      </c>
      <c r="J427" s="275">
        <v>58800</v>
      </c>
      <c r="K427" s="431">
        <v>23.2</v>
      </c>
      <c r="L427" s="275">
        <v>15600</v>
      </c>
      <c r="M427" s="275">
        <v>59500</v>
      </c>
      <c r="N427" s="431">
        <v>26.3</v>
      </c>
      <c r="O427" s="275">
        <v>14300</v>
      </c>
      <c r="P427" s="275">
        <v>61400</v>
      </c>
      <c r="Q427" s="431">
        <v>23.3</v>
      </c>
      <c r="R427" s="275">
        <v>15200</v>
      </c>
      <c r="S427" s="275">
        <v>62300</v>
      </c>
      <c r="T427" s="431">
        <v>24.5</v>
      </c>
      <c r="U427" s="275">
        <v>18000</v>
      </c>
      <c r="V427" s="275">
        <v>62900</v>
      </c>
      <c r="W427" s="431">
        <v>28.7</v>
      </c>
      <c r="X427" s="275">
        <v>14300</v>
      </c>
      <c r="Y427" s="275">
        <v>62000</v>
      </c>
      <c r="Z427" s="431">
        <v>23.1</v>
      </c>
      <c r="AA427" s="275">
        <v>16500</v>
      </c>
      <c r="AB427" s="275">
        <v>64900</v>
      </c>
      <c r="AC427" s="431">
        <v>25.5</v>
      </c>
      <c r="AD427" s="275">
        <v>18900</v>
      </c>
      <c r="AE427" s="275">
        <v>63400</v>
      </c>
      <c r="AF427" s="431">
        <v>29.8</v>
      </c>
      <c r="AG427" s="275">
        <v>21000</v>
      </c>
      <c r="AH427" s="275">
        <v>64200</v>
      </c>
      <c r="AI427" s="431">
        <v>32.700000000000003</v>
      </c>
      <c r="AJ427" s="275">
        <v>16800</v>
      </c>
      <c r="AK427" s="275">
        <v>66300</v>
      </c>
      <c r="AL427" s="431">
        <v>25.4</v>
      </c>
      <c r="AM427" s="275">
        <v>20600</v>
      </c>
      <c r="AN427" s="275">
        <v>65300</v>
      </c>
      <c r="AO427" s="431">
        <v>31.5</v>
      </c>
      <c r="AP427" s="147">
        <v>20000</v>
      </c>
      <c r="AQ427" s="147">
        <v>66800</v>
      </c>
      <c r="AR427" s="250">
        <v>29.9</v>
      </c>
      <c r="AS427" s="147">
        <v>22300</v>
      </c>
      <c r="AT427" s="147">
        <v>66300</v>
      </c>
      <c r="AU427" s="250">
        <v>33.6</v>
      </c>
      <c r="AV427" s="727"/>
    </row>
    <row r="428" spans="2:48" s="430" customFormat="1" ht="12.75" x14ac:dyDescent="0.2">
      <c r="B428" s="203" t="s">
        <v>43</v>
      </c>
      <c r="C428" s="275">
        <v>11700</v>
      </c>
      <c r="D428" s="275">
        <v>61500</v>
      </c>
      <c r="E428" s="431">
        <v>19.100000000000001</v>
      </c>
      <c r="F428" s="275">
        <v>11800</v>
      </c>
      <c r="G428" s="275">
        <v>61700</v>
      </c>
      <c r="H428" s="431">
        <v>19.100000000000001</v>
      </c>
      <c r="I428" s="275">
        <v>9600</v>
      </c>
      <c r="J428" s="275">
        <v>62300</v>
      </c>
      <c r="K428" s="431">
        <v>15.5</v>
      </c>
      <c r="L428" s="275">
        <v>9900</v>
      </c>
      <c r="M428" s="275">
        <v>63500</v>
      </c>
      <c r="N428" s="431">
        <v>15.6</v>
      </c>
      <c r="O428" s="275">
        <v>12800</v>
      </c>
      <c r="P428" s="275">
        <v>66900</v>
      </c>
      <c r="Q428" s="431">
        <v>19.100000000000001</v>
      </c>
      <c r="R428" s="275">
        <v>14400</v>
      </c>
      <c r="S428" s="275">
        <v>67000</v>
      </c>
      <c r="T428" s="431">
        <v>21.5</v>
      </c>
      <c r="U428" s="275">
        <v>14000</v>
      </c>
      <c r="V428" s="275">
        <v>68000</v>
      </c>
      <c r="W428" s="431">
        <v>20.6</v>
      </c>
      <c r="X428" s="275">
        <v>10300</v>
      </c>
      <c r="Y428" s="275">
        <v>66500</v>
      </c>
      <c r="Z428" s="431">
        <v>15.5</v>
      </c>
      <c r="AA428" s="275">
        <v>12800</v>
      </c>
      <c r="AB428" s="275">
        <v>65900</v>
      </c>
      <c r="AC428" s="431">
        <v>19.399999999999999</v>
      </c>
      <c r="AD428" s="275">
        <v>12800</v>
      </c>
      <c r="AE428" s="275">
        <v>66500</v>
      </c>
      <c r="AF428" s="431">
        <v>19.2</v>
      </c>
      <c r="AG428" s="275">
        <v>19600</v>
      </c>
      <c r="AH428" s="275">
        <v>65100</v>
      </c>
      <c r="AI428" s="431">
        <v>30.1</v>
      </c>
      <c r="AJ428" s="275">
        <v>17200</v>
      </c>
      <c r="AK428" s="275">
        <v>65200</v>
      </c>
      <c r="AL428" s="431">
        <v>26.4</v>
      </c>
      <c r="AM428" s="275">
        <v>13300</v>
      </c>
      <c r="AN428" s="275">
        <v>66300</v>
      </c>
      <c r="AO428" s="431">
        <v>20</v>
      </c>
      <c r="AP428" s="147">
        <v>65300</v>
      </c>
      <c r="AQ428" s="147">
        <v>234500</v>
      </c>
      <c r="AR428" s="250">
        <v>27.8</v>
      </c>
      <c r="AS428" s="147">
        <v>66400</v>
      </c>
      <c r="AT428" s="147">
        <v>233700</v>
      </c>
      <c r="AU428" s="250">
        <v>28.4</v>
      </c>
      <c r="AV428" s="727"/>
    </row>
    <row r="429" spans="2:48" s="430" customFormat="1" ht="12.75" x14ac:dyDescent="0.2">
      <c r="B429" s="203" t="s">
        <v>53</v>
      </c>
      <c r="C429" s="275">
        <v>8600</v>
      </c>
      <c r="D429" s="275">
        <v>29700</v>
      </c>
      <c r="E429" s="431">
        <v>28.9</v>
      </c>
      <c r="F429" s="275">
        <v>7900</v>
      </c>
      <c r="G429" s="275">
        <v>31000</v>
      </c>
      <c r="H429" s="431">
        <v>25.5</v>
      </c>
      <c r="I429" s="275">
        <v>8500</v>
      </c>
      <c r="J429" s="275">
        <v>29600</v>
      </c>
      <c r="K429" s="431">
        <v>28.7</v>
      </c>
      <c r="L429" s="275">
        <v>8800</v>
      </c>
      <c r="M429" s="275">
        <v>30700</v>
      </c>
      <c r="N429" s="431">
        <v>28.7</v>
      </c>
      <c r="O429" s="275">
        <v>7600</v>
      </c>
      <c r="P429" s="275">
        <v>31700</v>
      </c>
      <c r="Q429" s="431">
        <v>23.9</v>
      </c>
      <c r="R429" s="275">
        <v>10000</v>
      </c>
      <c r="S429" s="275">
        <v>30400</v>
      </c>
      <c r="T429" s="431">
        <v>32.9</v>
      </c>
      <c r="U429" s="275">
        <v>9900</v>
      </c>
      <c r="V429" s="275">
        <v>32300</v>
      </c>
      <c r="W429" s="431">
        <v>30.6</v>
      </c>
      <c r="X429" s="275">
        <v>10700</v>
      </c>
      <c r="Y429" s="275">
        <v>32700</v>
      </c>
      <c r="Z429" s="431">
        <v>32.700000000000003</v>
      </c>
      <c r="AA429" s="275">
        <v>11400</v>
      </c>
      <c r="AB429" s="275">
        <v>31800</v>
      </c>
      <c r="AC429" s="431">
        <v>35.700000000000003</v>
      </c>
      <c r="AD429" s="275">
        <v>9400</v>
      </c>
      <c r="AE429" s="275">
        <v>31600</v>
      </c>
      <c r="AF429" s="431">
        <v>29.7</v>
      </c>
      <c r="AG429" s="275">
        <v>9200</v>
      </c>
      <c r="AH429" s="275">
        <v>30600</v>
      </c>
      <c r="AI429" s="431">
        <v>30.2</v>
      </c>
      <c r="AJ429" s="275">
        <v>9200</v>
      </c>
      <c r="AK429" s="275">
        <v>31000</v>
      </c>
      <c r="AL429" s="431">
        <v>29.7</v>
      </c>
      <c r="AM429" s="275">
        <v>7900</v>
      </c>
      <c r="AN429" s="275">
        <v>31200</v>
      </c>
      <c r="AO429" s="431">
        <v>25.2</v>
      </c>
      <c r="AP429" s="147">
        <v>21000</v>
      </c>
      <c r="AQ429" s="147">
        <v>64300</v>
      </c>
      <c r="AR429" s="250">
        <v>32.700000000000003</v>
      </c>
      <c r="AS429" s="147">
        <v>15500</v>
      </c>
      <c r="AT429" s="147">
        <v>64000</v>
      </c>
      <c r="AU429" s="250">
        <v>24.2</v>
      </c>
      <c r="AV429" s="727"/>
    </row>
    <row r="430" spans="2:48" s="430" customFormat="1" ht="12.75" x14ac:dyDescent="0.2">
      <c r="B430" s="203" t="s">
        <v>44</v>
      </c>
      <c r="C430" s="275">
        <v>11700</v>
      </c>
      <c r="D430" s="275">
        <v>65600</v>
      </c>
      <c r="E430" s="431">
        <v>17.899999999999999</v>
      </c>
      <c r="F430" s="275">
        <v>12800</v>
      </c>
      <c r="G430" s="275">
        <v>67000</v>
      </c>
      <c r="H430" s="431">
        <v>19.100000000000001</v>
      </c>
      <c r="I430" s="275">
        <v>12700</v>
      </c>
      <c r="J430" s="275">
        <v>67200</v>
      </c>
      <c r="K430" s="431">
        <v>18.8</v>
      </c>
      <c r="L430" s="275">
        <v>15000</v>
      </c>
      <c r="M430" s="275">
        <v>67800</v>
      </c>
      <c r="N430" s="431">
        <v>22.1</v>
      </c>
      <c r="O430" s="275">
        <v>16700</v>
      </c>
      <c r="P430" s="275">
        <v>70600</v>
      </c>
      <c r="Q430" s="431">
        <v>23.6</v>
      </c>
      <c r="R430" s="275">
        <v>19900</v>
      </c>
      <c r="S430" s="275">
        <v>71800</v>
      </c>
      <c r="T430" s="431">
        <v>27.7</v>
      </c>
      <c r="U430" s="275">
        <v>19800</v>
      </c>
      <c r="V430" s="275">
        <v>69900</v>
      </c>
      <c r="W430" s="431">
        <v>28.4</v>
      </c>
      <c r="X430" s="275">
        <v>20100</v>
      </c>
      <c r="Y430" s="275">
        <v>70700</v>
      </c>
      <c r="Z430" s="431">
        <v>28.4</v>
      </c>
      <c r="AA430" s="275">
        <v>23900</v>
      </c>
      <c r="AB430" s="275">
        <v>71500</v>
      </c>
      <c r="AC430" s="431">
        <v>33.5</v>
      </c>
      <c r="AD430" s="275">
        <v>20100</v>
      </c>
      <c r="AE430" s="275">
        <v>70300</v>
      </c>
      <c r="AF430" s="431">
        <v>28.7</v>
      </c>
      <c r="AG430" s="275">
        <v>19500</v>
      </c>
      <c r="AH430" s="275">
        <v>71300</v>
      </c>
      <c r="AI430" s="431">
        <v>27.4</v>
      </c>
      <c r="AJ430" s="275">
        <v>21300</v>
      </c>
      <c r="AK430" s="275">
        <v>71900</v>
      </c>
      <c r="AL430" s="431">
        <v>29.7</v>
      </c>
      <c r="AM430" s="275">
        <v>22000</v>
      </c>
      <c r="AN430" s="275">
        <v>71900</v>
      </c>
      <c r="AO430" s="431">
        <v>30.6</v>
      </c>
      <c r="AP430" s="147">
        <v>11700</v>
      </c>
      <c r="AQ430" s="147">
        <v>67100</v>
      </c>
      <c r="AR430" s="250">
        <v>17.399999999999999</v>
      </c>
      <c r="AS430" s="147">
        <v>16300</v>
      </c>
      <c r="AT430" s="147">
        <v>67200</v>
      </c>
      <c r="AU430" s="250">
        <v>24.3</v>
      </c>
      <c r="AV430" s="727"/>
    </row>
    <row r="431" spans="2:48" s="430" customFormat="1" ht="12.75" x14ac:dyDescent="0.2">
      <c r="B431" s="203" t="s">
        <v>34</v>
      </c>
      <c r="C431" s="275">
        <v>12000</v>
      </c>
      <c r="D431" s="275">
        <v>59400</v>
      </c>
      <c r="E431" s="431">
        <v>20.3</v>
      </c>
      <c r="F431" s="275">
        <v>11900</v>
      </c>
      <c r="G431" s="275">
        <v>59000</v>
      </c>
      <c r="H431" s="431">
        <v>20.2</v>
      </c>
      <c r="I431" s="275">
        <v>11700</v>
      </c>
      <c r="J431" s="275">
        <v>59200</v>
      </c>
      <c r="K431" s="431">
        <v>19.7</v>
      </c>
      <c r="L431" s="275">
        <v>10700</v>
      </c>
      <c r="M431" s="275">
        <v>59300</v>
      </c>
      <c r="N431" s="431">
        <v>18.100000000000001</v>
      </c>
      <c r="O431" s="275">
        <v>16500</v>
      </c>
      <c r="P431" s="275">
        <v>62900</v>
      </c>
      <c r="Q431" s="431">
        <v>26.2</v>
      </c>
      <c r="R431" s="275">
        <v>16800</v>
      </c>
      <c r="S431" s="275">
        <v>64200</v>
      </c>
      <c r="T431" s="431">
        <v>26.2</v>
      </c>
      <c r="U431" s="275">
        <v>16500</v>
      </c>
      <c r="V431" s="275">
        <v>62800</v>
      </c>
      <c r="W431" s="431">
        <v>26.3</v>
      </c>
      <c r="X431" s="275">
        <v>13000</v>
      </c>
      <c r="Y431" s="275">
        <v>59900</v>
      </c>
      <c r="Z431" s="431">
        <v>21.7</v>
      </c>
      <c r="AA431" s="275">
        <v>16700</v>
      </c>
      <c r="AB431" s="275">
        <v>59900</v>
      </c>
      <c r="AC431" s="431">
        <v>27.8</v>
      </c>
      <c r="AD431" s="275">
        <v>15700</v>
      </c>
      <c r="AE431" s="275">
        <v>59100</v>
      </c>
      <c r="AF431" s="431">
        <v>26.5</v>
      </c>
      <c r="AG431" s="275">
        <v>19400</v>
      </c>
      <c r="AH431" s="275">
        <v>61100</v>
      </c>
      <c r="AI431" s="431">
        <v>31.8</v>
      </c>
      <c r="AJ431" s="275">
        <v>18900</v>
      </c>
      <c r="AK431" s="275">
        <v>60900</v>
      </c>
      <c r="AL431" s="431">
        <v>31</v>
      </c>
      <c r="AM431" s="275">
        <v>18500</v>
      </c>
      <c r="AN431" s="275">
        <v>58300</v>
      </c>
      <c r="AO431" s="431">
        <v>31.7</v>
      </c>
      <c r="AP431" s="147">
        <v>7700</v>
      </c>
      <c r="AQ431" s="147">
        <v>29800</v>
      </c>
      <c r="AR431" s="250">
        <v>25.8</v>
      </c>
      <c r="AS431" s="147">
        <v>11500</v>
      </c>
      <c r="AT431" s="147">
        <v>29700</v>
      </c>
      <c r="AU431" s="250">
        <v>38.700000000000003</v>
      </c>
      <c r="AV431" s="727"/>
    </row>
    <row r="432" spans="2:48" s="430" customFormat="1" ht="12.75" x14ac:dyDescent="0.2">
      <c r="B432" s="203" t="s">
        <v>59</v>
      </c>
      <c r="C432" s="275">
        <v>13800</v>
      </c>
      <c r="D432" s="275">
        <v>58300</v>
      </c>
      <c r="E432" s="431">
        <v>23.7</v>
      </c>
      <c r="F432" s="275">
        <v>12200</v>
      </c>
      <c r="G432" s="275">
        <v>58700</v>
      </c>
      <c r="H432" s="431">
        <v>20.7</v>
      </c>
      <c r="I432" s="275">
        <v>15000</v>
      </c>
      <c r="J432" s="275">
        <v>59900</v>
      </c>
      <c r="K432" s="431">
        <v>25.1</v>
      </c>
      <c r="L432" s="275">
        <v>18600</v>
      </c>
      <c r="M432" s="275">
        <v>60600</v>
      </c>
      <c r="N432" s="431">
        <v>30.6</v>
      </c>
      <c r="O432" s="275">
        <v>15700</v>
      </c>
      <c r="P432" s="275">
        <v>63800</v>
      </c>
      <c r="Q432" s="431">
        <v>24.7</v>
      </c>
      <c r="R432" s="275">
        <v>20400</v>
      </c>
      <c r="S432" s="275">
        <v>63400</v>
      </c>
      <c r="T432" s="431">
        <v>32.200000000000003</v>
      </c>
      <c r="U432" s="275">
        <v>19900</v>
      </c>
      <c r="V432" s="275">
        <v>64900</v>
      </c>
      <c r="W432" s="431">
        <v>30.6</v>
      </c>
      <c r="X432" s="275">
        <v>21600</v>
      </c>
      <c r="Y432" s="275">
        <v>65600</v>
      </c>
      <c r="Z432" s="431">
        <v>32.9</v>
      </c>
      <c r="AA432" s="275">
        <v>21500</v>
      </c>
      <c r="AB432" s="275">
        <v>65400</v>
      </c>
      <c r="AC432" s="431">
        <v>32.799999999999997</v>
      </c>
      <c r="AD432" s="275">
        <v>24500</v>
      </c>
      <c r="AE432" s="275">
        <v>65700</v>
      </c>
      <c r="AF432" s="431">
        <v>37.299999999999997</v>
      </c>
      <c r="AG432" s="275">
        <v>26100</v>
      </c>
      <c r="AH432" s="275">
        <v>66100</v>
      </c>
      <c r="AI432" s="431">
        <v>39.4</v>
      </c>
      <c r="AJ432" s="275">
        <v>18700</v>
      </c>
      <c r="AK432" s="275">
        <v>67500</v>
      </c>
      <c r="AL432" s="431">
        <v>27.7</v>
      </c>
      <c r="AM432" s="275">
        <v>20600</v>
      </c>
      <c r="AN432" s="275">
        <v>65700</v>
      </c>
      <c r="AO432" s="431">
        <v>31.4</v>
      </c>
      <c r="AP432" s="147">
        <v>18200</v>
      </c>
      <c r="AQ432" s="147">
        <v>70100</v>
      </c>
      <c r="AR432" s="250">
        <v>25.9</v>
      </c>
      <c r="AS432" s="147">
        <v>22100</v>
      </c>
      <c r="AT432" s="147">
        <v>70600</v>
      </c>
      <c r="AU432" s="250">
        <v>31.3</v>
      </c>
      <c r="AV432" s="727"/>
    </row>
    <row r="433" spans="2:48" s="430" customFormat="1" ht="12.75" x14ac:dyDescent="0.2">
      <c r="B433" s="203" t="s">
        <v>54</v>
      </c>
      <c r="C433" s="275">
        <v>12100</v>
      </c>
      <c r="D433" s="275">
        <v>54900</v>
      </c>
      <c r="E433" s="431">
        <v>22</v>
      </c>
      <c r="F433" s="275">
        <v>14900</v>
      </c>
      <c r="G433" s="275">
        <v>55700</v>
      </c>
      <c r="H433" s="431">
        <v>26.8</v>
      </c>
      <c r="I433" s="275">
        <v>15500</v>
      </c>
      <c r="J433" s="275">
        <v>56200</v>
      </c>
      <c r="K433" s="431">
        <v>27.5</v>
      </c>
      <c r="L433" s="275">
        <v>11400</v>
      </c>
      <c r="M433" s="275">
        <v>56400</v>
      </c>
      <c r="N433" s="431">
        <v>20.100000000000001</v>
      </c>
      <c r="O433" s="275">
        <v>12500</v>
      </c>
      <c r="P433" s="275">
        <v>60700</v>
      </c>
      <c r="Q433" s="431">
        <v>20.6</v>
      </c>
      <c r="R433" s="275">
        <v>13100</v>
      </c>
      <c r="S433" s="275">
        <v>59600</v>
      </c>
      <c r="T433" s="431">
        <v>22</v>
      </c>
      <c r="U433" s="275">
        <v>17500</v>
      </c>
      <c r="V433" s="275">
        <v>58700</v>
      </c>
      <c r="W433" s="431">
        <v>29.8</v>
      </c>
      <c r="X433" s="275">
        <v>16400</v>
      </c>
      <c r="Y433" s="275">
        <v>57200</v>
      </c>
      <c r="Z433" s="431">
        <v>28.6</v>
      </c>
      <c r="AA433" s="275">
        <v>13200</v>
      </c>
      <c r="AB433" s="275">
        <v>59600</v>
      </c>
      <c r="AC433" s="431">
        <v>22.2</v>
      </c>
      <c r="AD433" s="275">
        <v>14800</v>
      </c>
      <c r="AE433" s="275">
        <v>58100</v>
      </c>
      <c r="AF433" s="431">
        <v>25.4</v>
      </c>
      <c r="AG433" s="275">
        <v>16600</v>
      </c>
      <c r="AH433" s="275">
        <v>59200</v>
      </c>
      <c r="AI433" s="431">
        <v>28</v>
      </c>
      <c r="AJ433" s="275">
        <v>22300</v>
      </c>
      <c r="AK433" s="275">
        <v>60300</v>
      </c>
      <c r="AL433" s="431">
        <v>37</v>
      </c>
      <c r="AM433" s="275">
        <v>23300</v>
      </c>
      <c r="AN433" s="275">
        <v>58500</v>
      </c>
      <c r="AO433" s="431">
        <v>39.799999999999997</v>
      </c>
      <c r="AP433" s="147">
        <v>15800</v>
      </c>
      <c r="AQ433" s="147">
        <v>57900</v>
      </c>
      <c r="AR433" s="250">
        <v>27.3</v>
      </c>
      <c r="AS433" s="147">
        <v>19800</v>
      </c>
      <c r="AT433" s="147">
        <v>58000</v>
      </c>
      <c r="AU433" s="250">
        <v>34.1</v>
      </c>
      <c r="AV433" s="727"/>
    </row>
    <row r="434" spans="2:48" s="430" customFormat="1" ht="12.75" x14ac:dyDescent="0.2">
      <c r="B434" s="203" t="s">
        <v>40</v>
      </c>
      <c r="C434" s="275">
        <v>44700</v>
      </c>
      <c r="D434" s="275">
        <v>185600</v>
      </c>
      <c r="E434" s="431">
        <v>24.1</v>
      </c>
      <c r="F434" s="275">
        <v>42100</v>
      </c>
      <c r="G434" s="275">
        <v>190800</v>
      </c>
      <c r="H434" s="431">
        <v>22.1</v>
      </c>
      <c r="I434" s="275">
        <v>40400</v>
      </c>
      <c r="J434" s="275">
        <v>192100</v>
      </c>
      <c r="K434" s="431">
        <v>21</v>
      </c>
      <c r="L434" s="275">
        <v>42700</v>
      </c>
      <c r="M434" s="275">
        <v>195000</v>
      </c>
      <c r="N434" s="431">
        <v>21.9</v>
      </c>
      <c r="O434" s="275">
        <v>45300</v>
      </c>
      <c r="P434" s="275">
        <v>199600</v>
      </c>
      <c r="Q434" s="431">
        <v>22.7</v>
      </c>
      <c r="R434" s="275">
        <v>46900</v>
      </c>
      <c r="S434" s="275">
        <v>203400</v>
      </c>
      <c r="T434" s="431">
        <v>23.1</v>
      </c>
      <c r="U434" s="275">
        <v>52000</v>
      </c>
      <c r="V434" s="275">
        <v>206800</v>
      </c>
      <c r="W434" s="431">
        <v>25.1</v>
      </c>
      <c r="X434" s="275">
        <v>59400</v>
      </c>
      <c r="Y434" s="275">
        <v>207700</v>
      </c>
      <c r="Z434" s="431">
        <v>28.6</v>
      </c>
      <c r="AA434" s="275">
        <v>61200</v>
      </c>
      <c r="AB434" s="275">
        <v>211500</v>
      </c>
      <c r="AC434" s="431">
        <v>28.9</v>
      </c>
      <c r="AD434" s="275">
        <v>61800</v>
      </c>
      <c r="AE434" s="275">
        <v>213900</v>
      </c>
      <c r="AF434" s="431">
        <v>28.9</v>
      </c>
      <c r="AG434" s="275">
        <v>66300</v>
      </c>
      <c r="AH434" s="275">
        <v>214900</v>
      </c>
      <c r="AI434" s="431">
        <v>30.8</v>
      </c>
      <c r="AJ434" s="275">
        <v>74600</v>
      </c>
      <c r="AK434" s="275">
        <v>216400</v>
      </c>
      <c r="AL434" s="431">
        <v>34.5</v>
      </c>
      <c r="AM434" s="275">
        <v>64500</v>
      </c>
      <c r="AN434" s="275">
        <v>218300</v>
      </c>
      <c r="AO434" s="431">
        <v>29.5</v>
      </c>
      <c r="AP434" s="147">
        <v>19900</v>
      </c>
      <c r="AQ434" s="147">
        <v>66100</v>
      </c>
      <c r="AR434" s="250">
        <v>30.2</v>
      </c>
      <c r="AS434" s="147">
        <v>19900</v>
      </c>
      <c r="AT434" s="147">
        <v>65900</v>
      </c>
      <c r="AU434" s="250">
        <v>30.2</v>
      </c>
      <c r="AV434" s="727"/>
    </row>
    <row r="435" spans="2:48" s="430" customFormat="1" ht="12.75" x14ac:dyDescent="0.2">
      <c r="B435" s="203" t="s">
        <v>55</v>
      </c>
      <c r="C435" s="275">
        <v>13000</v>
      </c>
      <c r="D435" s="275">
        <v>34700</v>
      </c>
      <c r="E435" s="431">
        <v>37.4</v>
      </c>
      <c r="F435" s="275">
        <v>6700</v>
      </c>
      <c r="G435" s="275">
        <v>34300</v>
      </c>
      <c r="H435" s="431">
        <v>19.5</v>
      </c>
      <c r="I435" s="275">
        <v>9100</v>
      </c>
      <c r="J435" s="275">
        <v>35100</v>
      </c>
      <c r="K435" s="431">
        <v>25.8</v>
      </c>
      <c r="L435" s="275">
        <v>13700</v>
      </c>
      <c r="M435" s="275">
        <v>34700</v>
      </c>
      <c r="N435" s="431">
        <v>39.5</v>
      </c>
      <c r="O435" s="275">
        <v>10400</v>
      </c>
      <c r="P435" s="275">
        <v>35400</v>
      </c>
      <c r="Q435" s="431">
        <v>29.4</v>
      </c>
      <c r="R435" s="275">
        <v>11100</v>
      </c>
      <c r="S435" s="275">
        <v>34600</v>
      </c>
      <c r="T435" s="431">
        <v>32.200000000000003</v>
      </c>
      <c r="U435" s="275">
        <v>7800</v>
      </c>
      <c r="V435" s="275">
        <v>34400</v>
      </c>
      <c r="W435" s="431">
        <v>22.6</v>
      </c>
      <c r="X435" s="275">
        <v>10400</v>
      </c>
      <c r="Y435" s="275">
        <v>35600</v>
      </c>
      <c r="Z435" s="431">
        <v>29.1</v>
      </c>
      <c r="AA435" s="275">
        <v>11300</v>
      </c>
      <c r="AB435" s="275">
        <v>34200</v>
      </c>
      <c r="AC435" s="431">
        <v>33</v>
      </c>
      <c r="AD435" s="275">
        <v>12700</v>
      </c>
      <c r="AE435" s="275">
        <v>34700</v>
      </c>
      <c r="AF435" s="431">
        <v>36.5</v>
      </c>
      <c r="AG435" s="275">
        <v>13800</v>
      </c>
      <c r="AH435" s="275">
        <v>33100</v>
      </c>
      <c r="AI435" s="431">
        <v>41.9</v>
      </c>
      <c r="AJ435" s="275">
        <v>11500</v>
      </c>
      <c r="AK435" s="275">
        <v>33500</v>
      </c>
      <c r="AL435" s="431">
        <v>34.4</v>
      </c>
      <c r="AM435" s="275">
        <v>8700</v>
      </c>
      <c r="AN435" s="275">
        <v>32500</v>
      </c>
      <c r="AO435" s="431">
        <v>26.9</v>
      </c>
      <c r="AP435" s="147">
        <v>27000</v>
      </c>
      <c r="AQ435" s="147">
        <v>62000</v>
      </c>
      <c r="AR435" s="250">
        <v>43.5</v>
      </c>
      <c r="AS435" s="147">
        <v>20300</v>
      </c>
      <c r="AT435" s="147">
        <v>62600</v>
      </c>
      <c r="AU435" s="250">
        <v>32.4</v>
      </c>
      <c r="AV435" s="727"/>
    </row>
    <row r="436" spans="2:48" s="430" customFormat="1" ht="12.75" x14ac:dyDescent="0.2">
      <c r="B436" s="203" t="s">
        <v>47</v>
      </c>
      <c r="C436" s="275">
        <v>30400</v>
      </c>
      <c r="D436" s="275">
        <v>67000</v>
      </c>
      <c r="E436" s="431">
        <v>45.3</v>
      </c>
      <c r="F436" s="275">
        <v>32800</v>
      </c>
      <c r="G436" s="275">
        <v>67600</v>
      </c>
      <c r="H436" s="431">
        <v>48.6</v>
      </c>
      <c r="I436" s="275">
        <v>30100</v>
      </c>
      <c r="J436" s="275">
        <v>66800</v>
      </c>
      <c r="K436" s="431">
        <v>45</v>
      </c>
      <c r="L436" s="275">
        <v>29400</v>
      </c>
      <c r="M436" s="275">
        <v>67400</v>
      </c>
      <c r="N436" s="431">
        <v>43.7</v>
      </c>
      <c r="O436" s="275">
        <v>32300</v>
      </c>
      <c r="P436" s="275">
        <v>69600</v>
      </c>
      <c r="Q436" s="431">
        <v>46.4</v>
      </c>
      <c r="R436" s="275">
        <v>29100</v>
      </c>
      <c r="S436" s="275">
        <v>68600</v>
      </c>
      <c r="T436" s="431">
        <v>42.4</v>
      </c>
      <c r="U436" s="275">
        <v>32400</v>
      </c>
      <c r="V436" s="275">
        <v>70500</v>
      </c>
      <c r="W436" s="431">
        <v>46</v>
      </c>
      <c r="X436" s="275">
        <v>28800</v>
      </c>
      <c r="Y436" s="275">
        <v>69600</v>
      </c>
      <c r="Z436" s="431">
        <v>41.4</v>
      </c>
      <c r="AA436" s="275">
        <v>29200</v>
      </c>
      <c r="AB436" s="275">
        <v>68800</v>
      </c>
      <c r="AC436" s="431">
        <v>42.5</v>
      </c>
      <c r="AD436" s="275">
        <v>34400</v>
      </c>
      <c r="AE436" s="275">
        <v>68400</v>
      </c>
      <c r="AF436" s="431">
        <v>50.4</v>
      </c>
      <c r="AG436" s="275">
        <v>36800</v>
      </c>
      <c r="AH436" s="275">
        <v>68000</v>
      </c>
      <c r="AI436" s="431">
        <v>54.1</v>
      </c>
      <c r="AJ436" s="275">
        <v>36100</v>
      </c>
      <c r="AK436" s="275">
        <v>69400</v>
      </c>
      <c r="AL436" s="431">
        <v>52</v>
      </c>
      <c r="AM436" s="275">
        <v>32500</v>
      </c>
      <c r="AN436" s="275">
        <v>70100</v>
      </c>
      <c r="AO436" s="431">
        <v>46.4</v>
      </c>
      <c r="AP436" s="147">
        <v>67900</v>
      </c>
      <c r="AQ436" s="147">
        <v>224900</v>
      </c>
      <c r="AR436" s="250">
        <v>30.2</v>
      </c>
      <c r="AS436" s="147">
        <v>70200</v>
      </c>
      <c r="AT436" s="147">
        <v>224600</v>
      </c>
      <c r="AU436" s="250">
        <v>31.2</v>
      </c>
      <c r="AV436" s="727"/>
    </row>
    <row r="437" spans="2:48" s="430" customFormat="1" ht="12.75" x14ac:dyDescent="0.2">
      <c r="B437" s="203" t="s">
        <v>36</v>
      </c>
      <c r="C437" s="275">
        <v>14000</v>
      </c>
      <c r="D437" s="275">
        <v>54900</v>
      </c>
      <c r="E437" s="431">
        <v>25.5</v>
      </c>
      <c r="F437" s="275">
        <v>16400</v>
      </c>
      <c r="G437" s="275">
        <v>55900</v>
      </c>
      <c r="H437" s="431">
        <v>29.4</v>
      </c>
      <c r="I437" s="275">
        <v>15500</v>
      </c>
      <c r="J437" s="275">
        <v>57000</v>
      </c>
      <c r="K437" s="431">
        <v>27.2</v>
      </c>
      <c r="L437" s="275">
        <v>18400</v>
      </c>
      <c r="M437" s="275">
        <v>56700</v>
      </c>
      <c r="N437" s="431">
        <v>32.5</v>
      </c>
      <c r="O437" s="275">
        <v>18900</v>
      </c>
      <c r="P437" s="275">
        <v>58300</v>
      </c>
      <c r="Q437" s="431">
        <v>32.4</v>
      </c>
      <c r="R437" s="275">
        <v>19700</v>
      </c>
      <c r="S437" s="275">
        <v>59800</v>
      </c>
      <c r="T437" s="431">
        <v>32.9</v>
      </c>
      <c r="U437" s="275">
        <v>20300</v>
      </c>
      <c r="V437" s="275">
        <v>62000</v>
      </c>
      <c r="W437" s="431">
        <v>32.799999999999997</v>
      </c>
      <c r="X437" s="275">
        <v>16300</v>
      </c>
      <c r="Y437" s="275">
        <v>59500</v>
      </c>
      <c r="Z437" s="431">
        <v>27.3</v>
      </c>
      <c r="AA437" s="275">
        <v>16400</v>
      </c>
      <c r="AB437" s="275">
        <v>59900</v>
      </c>
      <c r="AC437" s="431">
        <v>27.4</v>
      </c>
      <c r="AD437" s="275">
        <v>16500</v>
      </c>
      <c r="AE437" s="275">
        <v>59200</v>
      </c>
      <c r="AF437" s="431">
        <v>27.8</v>
      </c>
      <c r="AG437" s="275">
        <v>18000</v>
      </c>
      <c r="AH437" s="275">
        <v>60100</v>
      </c>
      <c r="AI437" s="431">
        <v>30</v>
      </c>
      <c r="AJ437" s="275">
        <v>22200</v>
      </c>
      <c r="AK437" s="275">
        <v>62200</v>
      </c>
      <c r="AL437" s="431">
        <v>35.6</v>
      </c>
      <c r="AM437" s="275">
        <v>21900</v>
      </c>
      <c r="AN437" s="275">
        <v>60600</v>
      </c>
      <c r="AO437" s="431">
        <v>36.200000000000003</v>
      </c>
      <c r="AP437" s="147">
        <v>11800</v>
      </c>
      <c r="AQ437" s="147">
        <v>33300</v>
      </c>
      <c r="AR437" s="250">
        <v>35.299999999999997</v>
      </c>
      <c r="AS437" s="147">
        <v>17600</v>
      </c>
      <c r="AT437" s="147">
        <v>32400</v>
      </c>
      <c r="AU437" s="250">
        <v>54.3</v>
      </c>
      <c r="AV437" s="727"/>
    </row>
    <row r="438" spans="2:48" s="430" customFormat="1" ht="12.75" x14ac:dyDescent="0.2">
      <c r="B438" s="203" t="s">
        <v>60</v>
      </c>
      <c r="C438" s="275">
        <v>6700</v>
      </c>
      <c r="D438" s="275">
        <v>46400</v>
      </c>
      <c r="E438" s="431">
        <v>14.5</v>
      </c>
      <c r="F438" s="275">
        <v>7900</v>
      </c>
      <c r="G438" s="275">
        <v>46400</v>
      </c>
      <c r="H438" s="431">
        <v>17.100000000000001</v>
      </c>
      <c r="I438" s="275">
        <v>7400</v>
      </c>
      <c r="J438" s="275">
        <v>48200</v>
      </c>
      <c r="K438" s="431">
        <v>15.3</v>
      </c>
      <c r="L438" s="275">
        <v>6000</v>
      </c>
      <c r="M438" s="275">
        <v>49300</v>
      </c>
      <c r="N438" s="431">
        <v>12.2</v>
      </c>
      <c r="O438" s="275">
        <v>6400</v>
      </c>
      <c r="P438" s="275">
        <v>51900</v>
      </c>
      <c r="Q438" s="431">
        <v>12.2</v>
      </c>
      <c r="R438" s="275">
        <v>10300</v>
      </c>
      <c r="S438" s="275">
        <v>52600</v>
      </c>
      <c r="T438" s="431">
        <v>19.600000000000001</v>
      </c>
      <c r="U438" s="275">
        <v>10400</v>
      </c>
      <c r="V438" s="275">
        <v>52200</v>
      </c>
      <c r="W438" s="431">
        <v>20</v>
      </c>
      <c r="X438" s="275">
        <v>7000</v>
      </c>
      <c r="Y438" s="275">
        <v>52900</v>
      </c>
      <c r="Z438" s="431">
        <v>13.2</v>
      </c>
      <c r="AA438" s="275">
        <v>11300</v>
      </c>
      <c r="AB438" s="275">
        <v>51400</v>
      </c>
      <c r="AC438" s="431">
        <v>21.9</v>
      </c>
      <c r="AD438" s="275">
        <v>12600</v>
      </c>
      <c r="AE438" s="275">
        <v>52000</v>
      </c>
      <c r="AF438" s="431">
        <v>24.1</v>
      </c>
      <c r="AG438" s="275">
        <v>12900</v>
      </c>
      <c r="AH438" s="275">
        <v>53100</v>
      </c>
      <c r="AI438" s="431">
        <v>24.3</v>
      </c>
      <c r="AJ438" s="275">
        <v>13000</v>
      </c>
      <c r="AK438" s="275">
        <v>52700</v>
      </c>
      <c r="AL438" s="431">
        <v>24.7</v>
      </c>
      <c r="AM438" s="275">
        <v>11100</v>
      </c>
      <c r="AN438" s="275">
        <v>53800</v>
      </c>
      <c r="AO438" s="431">
        <v>20.6</v>
      </c>
      <c r="AP438" s="147">
        <v>31600</v>
      </c>
      <c r="AQ438" s="147">
        <v>68800</v>
      </c>
      <c r="AR438" s="250">
        <v>46</v>
      </c>
      <c r="AS438" s="147">
        <v>42200</v>
      </c>
      <c r="AT438" s="147">
        <v>68300</v>
      </c>
      <c r="AU438" s="250">
        <v>61.9</v>
      </c>
      <c r="AV438" s="727"/>
    </row>
    <row r="439" spans="2:48" s="430" customFormat="1" ht="12.75" x14ac:dyDescent="0.2">
      <c r="B439" s="203" t="s">
        <v>61</v>
      </c>
      <c r="C439" s="275">
        <v>19800</v>
      </c>
      <c r="D439" s="275">
        <v>77700</v>
      </c>
      <c r="E439" s="431">
        <v>25.5</v>
      </c>
      <c r="F439" s="275">
        <v>17900</v>
      </c>
      <c r="G439" s="275">
        <v>77200</v>
      </c>
      <c r="H439" s="431">
        <v>23.1</v>
      </c>
      <c r="I439" s="275">
        <v>21600</v>
      </c>
      <c r="J439" s="275">
        <v>78700</v>
      </c>
      <c r="K439" s="431">
        <v>27.5</v>
      </c>
      <c r="L439" s="275">
        <v>22600</v>
      </c>
      <c r="M439" s="275">
        <v>79800</v>
      </c>
      <c r="N439" s="431">
        <v>28.4</v>
      </c>
      <c r="O439" s="275">
        <v>20400</v>
      </c>
      <c r="P439" s="275">
        <v>83100</v>
      </c>
      <c r="Q439" s="431">
        <v>24.5</v>
      </c>
      <c r="R439" s="275">
        <v>19400</v>
      </c>
      <c r="S439" s="275">
        <v>82000</v>
      </c>
      <c r="T439" s="431">
        <v>23.6</v>
      </c>
      <c r="U439" s="275">
        <v>24600</v>
      </c>
      <c r="V439" s="275">
        <v>83000</v>
      </c>
      <c r="W439" s="431">
        <v>29.6</v>
      </c>
      <c r="X439" s="275">
        <v>25100</v>
      </c>
      <c r="Y439" s="275">
        <v>82900</v>
      </c>
      <c r="Z439" s="431">
        <v>30.2</v>
      </c>
      <c r="AA439" s="275">
        <v>24400</v>
      </c>
      <c r="AB439" s="275">
        <v>82500</v>
      </c>
      <c r="AC439" s="431">
        <v>29.6</v>
      </c>
      <c r="AD439" s="275">
        <v>23600</v>
      </c>
      <c r="AE439" s="275">
        <v>84400</v>
      </c>
      <c r="AF439" s="431">
        <v>28</v>
      </c>
      <c r="AG439" s="275">
        <v>22400</v>
      </c>
      <c r="AH439" s="275">
        <v>84900</v>
      </c>
      <c r="AI439" s="431">
        <v>26.3</v>
      </c>
      <c r="AJ439" s="275">
        <v>31300</v>
      </c>
      <c r="AK439" s="275">
        <v>82000</v>
      </c>
      <c r="AL439" s="431">
        <v>38.200000000000003</v>
      </c>
      <c r="AM439" s="275">
        <v>29900</v>
      </c>
      <c r="AN439" s="275">
        <v>83900</v>
      </c>
      <c r="AO439" s="431">
        <v>35.700000000000003</v>
      </c>
      <c r="AP439" s="147">
        <v>21200</v>
      </c>
      <c r="AQ439" s="147">
        <v>64300</v>
      </c>
      <c r="AR439" s="250">
        <v>33</v>
      </c>
      <c r="AS439" s="147">
        <v>21600</v>
      </c>
      <c r="AT439" s="147">
        <v>62200</v>
      </c>
      <c r="AU439" s="250">
        <v>34.700000000000003</v>
      </c>
      <c r="AV439" s="727"/>
    </row>
    <row r="440" spans="2:48" s="430" customFormat="1" ht="12.75" x14ac:dyDescent="0.2">
      <c r="B440" s="203" t="s">
        <v>62</v>
      </c>
      <c r="C440" s="275">
        <v>12900</v>
      </c>
      <c r="D440" s="275">
        <v>48600</v>
      </c>
      <c r="E440" s="431">
        <v>26.5</v>
      </c>
      <c r="F440" s="275">
        <v>12300</v>
      </c>
      <c r="G440" s="275">
        <v>50700</v>
      </c>
      <c r="H440" s="431">
        <v>24.3</v>
      </c>
      <c r="I440" s="275">
        <v>10800</v>
      </c>
      <c r="J440" s="275">
        <v>50800</v>
      </c>
      <c r="K440" s="431">
        <v>21.3</v>
      </c>
      <c r="L440" s="275">
        <v>11100</v>
      </c>
      <c r="M440" s="275">
        <v>51600</v>
      </c>
      <c r="N440" s="431">
        <v>21.5</v>
      </c>
      <c r="O440" s="275">
        <v>12700</v>
      </c>
      <c r="P440" s="275">
        <v>55000</v>
      </c>
      <c r="Q440" s="431">
        <v>23.2</v>
      </c>
      <c r="R440" s="275">
        <v>10100</v>
      </c>
      <c r="S440" s="275">
        <v>56200</v>
      </c>
      <c r="T440" s="431">
        <v>18</v>
      </c>
      <c r="U440" s="275">
        <v>13800</v>
      </c>
      <c r="V440" s="275">
        <v>55400</v>
      </c>
      <c r="W440" s="431">
        <v>24.9</v>
      </c>
      <c r="X440" s="275">
        <v>9300</v>
      </c>
      <c r="Y440" s="275">
        <v>54100</v>
      </c>
      <c r="Z440" s="431">
        <v>17.2</v>
      </c>
      <c r="AA440" s="275">
        <v>16800</v>
      </c>
      <c r="AB440" s="275">
        <v>54000</v>
      </c>
      <c r="AC440" s="431">
        <v>31.2</v>
      </c>
      <c r="AD440" s="275">
        <v>18100</v>
      </c>
      <c r="AE440" s="275">
        <v>55000</v>
      </c>
      <c r="AF440" s="431">
        <v>32.9</v>
      </c>
      <c r="AG440" s="275">
        <v>17300</v>
      </c>
      <c r="AH440" s="275">
        <v>54300</v>
      </c>
      <c r="AI440" s="431">
        <v>31.9</v>
      </c>
      <c r="AJ440" s="275">
        <v>17700</v>
      </c>
      <c r="AK440" s="275">
        <v>55200</v>
      </c>
      <c r="AL440" s="431">
        <v>32.1</v>
      </c>
      <c r="AM440" s="275">
        <v>18800</v>
      </c>
      <c r="AN440" s="275">
        <v>55800</v>
      </c>
      <c r="AO440" s="431">
        <v>33.6</v>
      </c>
      <c r="AP440" s="147">
        <v>13300</v>
      </c>
      <c r="AQ440" s="147">
        <v>55000</v>
      </c>
      <c r="AR440" s="250">
        <v>24.1</v>
      </c>
      <c r="AS440" s="147">
        <v>9100</v>
      </c>
      <c r="AT440" s="147">
        <v>54000</v>
      </c>
      <c r="AU440" s="250">
        <v>16.899999999999999</v>
      </c>
      <c r="AV440" s="727"/>
    </row>
    <row r="441" spans="2:48" s="430" customFormat="1" ht="12.75" x14ac:dyDescent="0.2">
      <c r="B441" s="203" t="s">
        <v>63</v>
      </c>
      <c r="C441" s="275">
        <v>13500</v>
      </c>
      <c r="D441" s="275">
        <v>95100</v>
      </c>
      <c r="E441" s="431">
        <v>14.2</v>
      </c>
      <c r="F441" s="275">
        <v>13400</v>
      </c>
      <c r="G441" s="275">
        <v>95400</v>
      </c>
      <c r="H441" s="431">
        <v>14.1</v>
      </c>
      <c r="I441" s="275">
        <v>14700</v>
      </c>
      <c r="J441" s="275">
        <v>96300</v>
      </c>
      <c r="K441" s="431">
        <v>15.3</v>
      </c>
      <c r="L441" s="275">
        <v>15300</v>
      </c>
      <c r="M441" s="275">
        <v>96900</v>
      </c>
      <c r="N441" s="431">
        <v>15.7</v>
      </c>
      <c r="O441" s="275">
        <v>16900</v>
      </c>
      <c r="P441" s="275">
        <v>100900</v>
      </c>
      <c r="Q441" s="431">
        <v>16.8</v>
      </c>
      <c r="R441" s="275">
        <v>17600</v>
      </c>
      <c r="S441" s="275">
        <v>100700</v>
      </c>
      <c r="T441" s="431">
        <v>17.5</v>
      </c>
      <c r="U441" s="275">
        <v>18600</v>
      </c>
      <c r="V441" s="275">
        <v>100100</v>
      </c>
      <c r="W441" s="431">
        <v>18.5</v>
      </c>
      <c r="X441" s="275">
        <v>18900</v>
      </c>
      <c r="Y441" s="275">
        <v>99800</v>
      </c>
      <c r="Z441" s="431">
        <v>18.899999999999999</v>
      </c>
      <c r="AA441" s="275">
        <v>19900</v>
      </c>
      <c r="AB441" s="275">
        <v>98900</v>
      </c>
      <c r="AC441" s="431">
        <v>20.2</v>
      </c>
      <c r="AD441" s="275">
        <v>19800</v>
      </c>
      <c r="AE441" s="275">
        <v>99600</v>
      </c>
      <c r="AF441" s="431">
        <v>19.8</v>
      </c>
      <c r="AG441" s="275">
        <v>20500</v>
      </c>
      <c r="AH441" s="275">
        <v>98300</v>
      </c>
      <c r="AI441" s="431">
        <v>20.9</v>
      </c>
      <c r="AJ441" s="275">
        <v>23200</v>
      </c>
      <c r="AK441" s="275">
        <v>98200</v>
      </c>
      <c r="AL441" s="431">
        <v>23.6</v>
      </c>
      <c r="AM441" s="275">
        <v>22500</v>
      </c>
      <c r="AN441" s="275">
        <v>98000</v>
      </c>
      <c r="AO441" s="431">
        <v>22.9</v>
      </c>
      <c r="AP441" s="147">
        <v>29700</v>
      </c>
      <c r="AQ441" s="147">
        <v>84400</v>
      </c>
      <c r="AR441" s="250">
        <v>35.200000000000003</v>
      </c>
      <c r="AS441" s="147">
        <v>35100</v>
      </c>
      <c r="AT441" s="147">
        <v>85100</v>
      </c>
      <c r="AU441" s="250">
        <v>41.3</v>
      </c>
      <c r="AV441" s="727"/>
    </row>
    <row r="442" spans="2:48" s="430" customFormat="1" ht="12.75" x14ac:dyDescent="0.2">
      <c r="B442" s="203" t="s">
        <v>64</v>
      </c>
      <c r="C442" s="275">
        <v>17700</v>
      </c>
      <c r="D442" s="275">
        <v>96300</v>
      </c>
      <c r="E442" s="431">
        <v>18.399999999999999</v>
      </c>
      <c r="F442" s="275">
        <v>17300</v>
      </c>
      <c r="G442" s="275">
        <v>97400</v>
      </c>
      <c r="H442" s="431">
        <v>17.8</v>
      </c>
      <c r="I442" s="275">
        <v>18700</v>
      </c>
      <c r="J442" s="275">
        <v>98500</v>
      </c>
      <c r="K442" s="431">
        <v>18.899999999999999</v>
      </c>
      <c r="L442" s="275">
        <v>18800</v>
      </c>
      <c r="M442" s="275">
        <v>100500</v>
      </c>
      <c r="N442" s="431">
        <v>18.7</v>
      </c>
      <c r="O442" s="275">
        <v>21100</v>
      </c>
      <c r="P442" s="275">
        <v>103900</v>
      </c>
      <c r="Q442" s="431">
        <v>20.3</v>
      </c>
      <c r="R442" s="275">
        <v>23800</v>
      </c>
      <c r="S442" s="275">
        <v>104800</v>
      </c>
      <c r="T442" s="431">
        <v>22.7</v>
      </c>
      <c r="U442" s="275">
        <v>25700</v>
      </c>
      <c r="V442" s="275">
        <v>105800</v>
      </c>
      <c r="W442" s="431">
        <v>24.3</v>
      </c>
      <c r="X442" s="275">
        <v>22000</v>
      </c>
      <c r="Y442" s="275">
        <v>104100</v>
      </c>
      <c r="Z442" s="431">
        <v>21.1</v>
      </c>
      <c r="AA442" s="275">
        <v>25400</v>
      </c>
      <c r="AB442" s="275">
        <v>103900</v>
      </c>
      <c r="AC442" s="431">
        <v>24.4</v>
      </c>
      <c r="AD442" s="275">
        <v>24600</v>
      </c>
      <c r="AE442" s="275">
        <v>103900</v>
      </c>
      <c r="AF442" s="431">
        <v>23.6</v>
      </c>
      <c r="AG442" s="275">
        <v>24700</v>
      </c>
      <c r="AH442" s="275">
        <v>103700</v>
      </c>
      <c r="AI442" s="431">
        <v>23.8</v>
      </c>
      <c r="AJ442" s="275">
        <v>27900</v>
      </c>
      <c r="AK442" s="275">
        <v>103000</v>
      </c>
      <c r="AL442" s="431">
        <v>27.1</v>
      </c>
      <c r="AM442" s="275">
        <v>30000</v>
      </c>
      <c r="AN442" s="275">
        <v>103500</v>
      </c>
      <c r="AO442" s="431">
        <v>29</v>
      </c>
      <c r="AP442" s="147">
        <v>20000</v>
      </c>
      <c r="AQ442" s="147">
        <v>54500</v>
      </c>
      <c r="AR442" s="250">
        <v>36.700000000000003</v>
      </c>
      <c r="AS442" s="147">
        <v>21600</v>
      </c>
      <c r="AT442" s="147">
        <v>55700</v>
      </c>
      <c r="AU442" s="250">
        <v>38.799999999999997</v>
      </c>
      <c r="AV442" s="727"/>
    </row>
    <row r="443" spans="2:48" s="438" customFormat="1" ht="12.75" x14ac:dyDescent="0.2">
      <c r="B443" s="204" t="s">
        <v>85</v>
      </c>
      <c r="C443" s="432">
        <f>SUM(C379:C442)</f>
        <v>1287600</v>
      </c>
      <c r="D443" s="432">
        <f>SUM(D379:D442)</f>
        <v>5693500</v>
      </c>
      <c r="E443" s="433">
        <f>(C443/D443)*100</f>
        <v>22.615263019232458</v>
      </c>
      <c r="F443" s="432">
        <f>SUM(F379:F442)</f>
        <v>1304300</v>
      </c>
      <c r="G443" s="432">
        <f>SUM(G379:G442)</f>
        <v>5751000</v>
      </c>
      <c r="H443" s="433">
        <f>(F443/G443)*100</f>
        <v>22.679533994087986</v>
      </c>
      <c r="I443" s="432">
        <f>SUM(I379:I442)</f>
        <v>1375200</v>
      </c>
      <c r="J443" s="432">
        <f>SUM(J379:J442)</f>
        <v>5811400</v>
      </c>
      <c r="K443" s="433">
        <f>(I443/J443)*100</f>
        <v>23.663833155521903</v>
      </c>
      <c r="L443" s="432">
        <f>SUM(L379:L442)</f>
        <v>1439300</v>
      </c>
      <c r="M443" s="432">
        <f>SUM(M379:M442)</f>
        <v>5848500</v>
      </c>
      <c r="N443" s="433">
        <f>(L443/M443)*100</f>
        <v>24.609728990339402</v>
      </c>
      <c r="O443" s="432">
        <f>SUM(O379:O442)</f>
        <v>1475400</v>
      </c>
      <c r="P443" s="432">
        <f>SUM(P379:P442)</f>
        <v>6083700</v>
      </c>
      <c r="Q443" s="433">
        <f>(O443/P443)*100</f>
        <v>24.251688939296809</v>
      </c>
      <c r="R443" s="432">
        <f>SUM(R379:R442)</f>
        <v>1531200</v>
      </c>
      <c r="S443" s="432">
        <f>SUM(S379:S442)</f>
        <v>6102500</v>
      </c>
      <c r="T443" s="433">
        <f>(R443/S443)*100</f>
        <v>25.091356001638669</v>
      </c>
      <c r="U443" s="432">
        <f>SUM(U379:U442)</f>
        <v>1623000</v>
      </c>
      <c r="V443" s="432">
        <f>SUM(V379:V442)</f>
        <v>6135200</v>
      </c>
      <c r="W443" s="433">
        <f>(U443/V443)*100</f>
        <v>26.453905333159472</v>
      </c>
      <c r="X443" s="432">
        <f>SUM(X379:X442)</f>
        <v>1629500</v>
      </c>
      <c r="Y443" s="432">
        <f>SUM(Y379:Y442)</f>
        <v>6102200</v>
      </c>
      <c r="Z443" s="433">
        <f>(X443/Y443)*100</f>
        <v>26.703483989380878</v>
      </c>
      <c r="AA443" s="432">
        <f>SUM(AA379:AA442)</f>
        <v>1717600</v>
      </c>
      <c r="AB443" s="432">
        <f>SUM(AB379:AB442)</f>
        <v>6125900</v>
      </c>
      <c r="AC443" s="433">
        <f>(AA443/AB443)*100</f>
        <v>28.038329061852135</v>
      </c>
      <c r="AD443" s="432">
        <f>SUM(AD379:AD442)</f>
        <v>1755100</v>
      </c>
      <c r="AE443" s="432">
        <f>SUM(AE379:AE442)</f>
        <v>6142600</v>
      </c>
      <c r="AF443" s="433">
        <f>(AD443/AE443)*100</f>
        <v>28.572591410803245</v>
      </c>
      <c r="AG443" s="432">
        <f>SUM(AG379:AG442)</f>
        <v>1826600</v>
      </c>
      <c r="AH443" s="432">
        <f>SUM(AH379:AH442)</f>
        <v>6144900</v>
      </c>
      <c r="AI443" s="433">
        <f>(AG443/AH443)*100</f>
        <v>29.725463392406709</v>
      </c>
      <c r="AJ443" s="432">
        <f>SUM(AJ379:AJ442)</f>
        <v>1941100</v>
      </c>
      <c r="AK443" s="432">
        <f>SUM(AK379:AK442)</f>
        <v>6177800</v>
      </c>
      <c r="AL443" s="433">
        <f>(AJ443/AK443)*100</f>
        <v>31.420570429602773</v>
      </c>
      <c r="AM443" s="432">
        <f>SUM(AM379:AM442)</f>
        <v>1927700</v>
      </c>
      <c r="AN443" s="432">
        <f>SUM(AN379:AN442)</f>
        <v>6192000</v>
      </c>
      <c r="AO443" s="433">
        <f>(AM443/AN443)*100</f>
        <v>31.132105943152453</v>
      </c>
      <c r="AP443" s="432">
        <f>SUM(AP379:AP442)</f>
        <v>1968100</v>
      </c>
      <c r="AQ443" s="432">
        <f>SUM(AQ379:AQ442)</f>
        <v>6258900</v>
      </c>
      <c r="AR443" s="433">
        <f>(AP443/AQ443)*100</f>
        <v>31.444822572656538</v>
      </c>
      <c r="AS443" s="432">
        <f>SUM(AS379:AS442)</f>
        <v>2048000</v>
      </c>
      <c r="AT443" s="432">
        <f>SUM(AT379:AT442)</f>
        <v>6249100</v>
      </c>
      <c r="AU443" s="433">
        <f>(AS443/AT443)*100</f>
        <v>32.772719271575106</v>
      </c>
    </row>
    <row r="444" spans="2:48" s="430" customFormat="1" ht="12.75" x14ac:dyDescent="0.2">
      <c r="B444" s="203" t="s">
        <v>90</v>
      </c>
      <c r="C444" s="275">
        <v>8056100</v>
      </c>
      <c r="D444" s="275">
        <v>31153700</v>
      </c>
      <c r="E444" s="431">
        <v>25.9</v>
      </c>
      <c r="F444" s="275">
        <v>8289300</v>
      </c>
      <c r="G444" s="275">
        <v>31517400</v>
      </c>
      <c r="H444" s="431">
        <v>26.3</v>
      </c>
      <c r="I444" s="275">
        <v>8665600</v>
      </c>
      <c r="J444" s="275">
        <v>31879000</v>
      </c>
      <c r="K444" s="431">
        <v>27.2</v>
      </c>
      <c r="L444" s="275">
        <v>9093300</v>
      </c>
      <c r="M444" s="275">
        <v>32137500</v>
      </c>
      <c r="N444" s="431">
        <v>28.3</v>
      </c>
      <c r="O444" s="275">
        <v>9441400</v>
      </c>
      <c r="P444" s="275">
        <v>33378000</v>
      </c>
      <c r="Q444" s="431">
        <v>28.3</v>
      </c>
      <c r="R444" s="275">
        <v>9942000</v>
      </c>
      <c r="S444" s="275">
        <v>33566700</v>
      </c>
      <c r="T444" s="431">
        <v>29.6</v>
      </c>
      <c r="U444" s="275">
        <v>10487900</v>
      </c>
      <c r="V444" s="275">
        <v>33792200</v>
      </c>
      <c r="W444" s="431">
        <v>31</v>
      </c>
      <c r="X444" s="275">
        <v>10972000</v>
      </c>
      <c r="Y444" s="275">
        <v>33713800</v>
      </c>
      <c r="Z444" s="431">
        <v>32.5</v>
      </c>
      <c r="AA444" s="275">
        <v>11547600</v>
      </c>
      <c r="AB444" s="275">
        <v>33892300</v>
      </c>
      <c r="AC444" s="431">
        <v>34.1</v>
      </c>
      <c r="AD444" s="275">
        <v>11861900</v>
      </c>
      <c r="AE444" s="275">
        <v>33958100</v>
      </c>
      <c r="AF444" s="431">
        <v>34.9</v>
      </c>
      <c r="AG444" s="275">
        <v>12155900</v>
      </c>
      <c r="AH444" s="275">
        <v>34059700</v>
      </c>
      <c r="AI444" s="431">
        <v>35.700000000000003</v>
      </c>
      <c r="AJ444" s="275">
        <v>12587200</v>
      </c>
      <c r="AK444" s="275">
        <v>34253500</v>
      </c>
      <c r="AL444" s="431">
        <v>36.700000000000003</v>
      </c>
      <c r="AM444" s="275">
        <v>13040700</v>
      </c>
      <c r="AN444" s="275">
        <v>34436300</v>
      </c>
      <c r="AO444" s="431">
        <v>37.9</v>
      </c>
      <c r="AP444" s="275">
        <v>13242700</v>
      </c>
      <c r="AQ444" s="275">
        <v>34575500</v>
      </c>
      <c r="AR444" s="431">
        <v>38.299999999999997</v>
      </c>
      <c r="AS444" s="537">
        <v>13513600</v>
      </c>
      <c r="AT444" s="537">
        <v>34636400</v>
      </c>
      <c r="AU444" s="727">
        <v>39</v>
      </c>
      <c r="AV444" s="727"/>
    </row>
    <row r="445" spans="2:48" s="438" customFormat="1" ht="12.75" x14ac:dyDescent="0.2">
      <c r="B445" s="176" t="s">
        <v>69</v>
      </c>
      <c r="C445" s="152">
        <v>9685400</v>
      </c>
      <c r="D445" s="152">
        <v>37184500</v>
      </c>
      <c r="E445" s="434">
        <v>26</v>
      </c>
      <c r="F445" s="152">
        <v>9954800</v>
      </c>
      <c r="G445" s="152">
        <v>37597900</v>
      </c>
      <c r="H445" s="434">
        <v>26.5</v>
      </c>
      <c r="I445" s="152">
        <v>10397400</v>
      </c>
      <c r="J445" s="152">
        <v>38009300</v>
      </c>
      <c r="K445" s="434">
        <v>27.4</v>
      </c>
      <c r="L445" s="152">
        <v>10908400</v>
      </c>
      <c r="M445" s="152">
        <v>38317300</v>
      </c>
      <c r="N445" s="434">
        <v>28.5</v>
      </c>
      <c r="O445" s="152">
        <v>11352000</v>
      </c>
      <c r="P445" s="152">
        <v>39813500</v>
      </c>
      <c r="Q445" s="434">
        <v>28.5</v>
      </c>
      <c r="R445" s="152">
        <v>11908300</v>
      </c>
      <c r="S445" s="152">
        <v>40031300</v>
      </c>
      <c r="T445" s="434">
        <v>29.7</v>
      </c>
      <c r="U445" s="152">
        <v>12534100</v>
      </c>
      <c r="V445" s="152">
        <v>40282700</v>
      </c>
      <c r="W445" s="434">
        <v>31.1</v>
      </c>
      <c r="X445" s="152">
        <v>13082500</v>
      </c>
      <c r="Y445" s="152">
        <v>40177800</v>
      </c>
      <c r="Z445" s="434">
        <v>32.6</v>
      </c>
      <c r="AA445" s="152">
        <v>13744100</v>
      </c>
      <c r="AB445" s="152">
        <v>40366100</v>
      </c>
      <c r="AC445" s="434">
        <v>34</v>
      </c>
      <c r="AD445" s="152">
        <v>14110200</v>
      </c>
      <c r="AE445" s="152">
        <v>40424300</v>
      </c>
      <c r="AF445" s="434">
        <v>34.9</v>
      </c>
      <c r="AG445" s="152">
        <v>14520600</v>
      </c>
      <c r="AH445" s="152">
        <v>40524600</v>
      </c>
      <c r="AI445" s="434">
        <v>35.799999999999997</v>
      </c>
      <c r="AJ445" s="152">
        <v>15019500</v>
      </c>
      <c r="AK445" s="152">
        <v>40721800</v>
      </c>
      <c r="AL445" s="434">
        <v>36.9</v>
      </c>
      <c r="AM445" s="152">
        <v>15548900</v>
      </c>
      <c r="AN445" s="152">
        <v>40901000</v>
      </c>
      <c r="AO445" s="434">
        <v>38</v>
      </c>
      <c r="AP445" s="152">
        <v>15741900</v>
      </c>
      <c r="AQ445" s="152">
        <v>41045900</v>
      </c>
      <c r="AR445" s="434">
        <v>38.4</v>
      </c>
      <c r="AS445" s="538">
        <v>16104400</v>
      </c>
      <c r="AT445" s="538">
        <v>41135100</v>
      </c>
      <c r="AU445" s="438">
        <v>39.200000000000003</v>
      </c>
    </row>
    <row r="446" spans="2:48" s="93" customFormat="1" ht="12.75" x14ac:dyDescent="0.2">
      <c r="B446" s="249" t="s">
        <v>70</v>
      </c>
      <c r="C446" s="147">
        <v>118800</v>
      </c>
      <c r="D446" s="147">
        <v>661400</v>
      </c>
      <c r="E446" s="250">
        <v>18</v>
      </c>
      <c r="F446" s="147">
        <v>121900</v>
      </c>
      <c r="G446" s="147">
        <v>667900</v>
      </c>
      <c r="H446" s="250">
        <v>18.2</v>
      </c>
      <c r="I446" s="147">
        <v>121100</v>
      </c>
      <c r="J446" s="147">
        <v>673000</v>
      </c>
      <c r="K446" s="250">
        <v>18</v>
      </c>
      <c r="L446" s="147">
        <v>117700</v>
      </c>
      <c r="M446" s="147">
        <v>676600</v>
      </c>
      <c r="N446" s="250">
        <v>17.399999999999999</v>
      </c>
      <c r="O446" s="147">
        <v>132300</v>
      </c>
      <c r="P446" s="147">
        <v>703900</v>
      </c>
      <c r="Q446" s="250">
        <v>18.8</v>
      </c>
      <c r="R446" s="147">
        <v>130700</v>
      </c>
      <c r="S446" s="147">
        <v>707300</v>
      </c>
      <c r="T446" s="250">
        <v>18.5</v>
      </c>
      <c r="U446" s="147">
        <v>135400</v>
      </c>
      <c r="V446" s="147">
        <v>707700</v>
      </c>
      <c r="W446" s="250">
        <v>19.100000000000001</v>
      </c>
      <c r="X446" s="147">
        <v>147300</v>
      </c>
      <c r="Y446" s="147">
        <v>705600</v>
      </c>
      <c r="Z446" s="250">
        <v>20.9</v>
      </c>
      <c r="AA446" s="147">
        <v>157900</v>
      </c>
      <c r="AB446" s="147">
        <v>709600</v>
      </c>
      <c r="AC446" s="250">
        <v>22.3</v>
      </c>
      <c r="AD446" s="147">
        <v>156700</v>
      </c>
      <c r="AE446" s="147">
        <v>713500</v>
      </c>
      <c r="AF446" s="250">
        <v>22</v>
      </c>
      <c r="AG446" s="147">
        <v>163900</v>
      </c>
      <c r="AH446" s="147">
        <v>711500</v>
      </c>
      <c r="AI446" s="250">
        <v>23</v>
      </c>
      <c r="AJ446" s="147">
        <v>160000</v>
      </c>
      <c r="AK446" s="147">
        <v>714800</v>
      </c>
      <c r="AL446" s="250">
        <v>22.4</v>
      </c>
      <c r="AM446" s="147">
        <v>164400</v>
      </c>
      <c r="AN446" s="147">
        <v>715200</v>
      </c>
      <c r="AO446" s="250">
        <v>23</v>
      </c>
      <c r="AP446" s="147">
        <v>176600</v>
      </c>
      <c r="AQ446" s="147">
        <v>721600</v>
      </c>
      <c r="AR446" s="250">
        <v>24.5</v>
      </c>
      <c r="AS446" s="147">
        <v>177900</v>
      </c>
      <c r="AT446" s="147">
        <v>727100</v>
      </c>
      <c r="AU446" s="250">
        <v>24.5</v>
      </c>
      <c r="AV446" s="250"/>
    </row>
    <row r="447" spans="2:48" s="93" customFormat="1" ht="12.75" x14ac:dyDescent="0.2">
      <c r="B447" s="249" t="s">
        <v>71</v>
      </c>
      <c r="C447" s="147">
        <v>128400</v>
      </c>
      <c r="D447" s="147">
        <v>508700</v>
      </c>
      <c r="E447" s="250">
        <v>25.2</v>
      </c>
      <c r="F447" s="147">
        <v>137100</v>
      </c>
      <c r="G447" s="147">
        <v>514300</v>
      </c>
      <c r="H447" s="250">
        <v>26.7</v>
      </c>
      <c r="I447" s="147">
        <v>145500</v>
      </c>
      <c r="J447" s="147">
        <v>521200</v>
      </c>
      <c r="K447" s="250">
        <v>27.9</v>
      </c>
      <c r="L447" s="147">
        <v>149500</v>
      </c>
      <c r="M447" s="147">
        <v>525000</v>
      </c>
      <c r="N447" s="250">
        <v>28.5</v>
      </c>
      <c r="O447" s="147">
        <v>157500</v>
      </c>
      <c r="P447" s="147">
        <v>546600</v>
      </c>
      <c r="Q447" s="250">
        <v>28.8</v>
      </c>
      <c r="R447" s="147">
        <v>161400</v>
      </c>
      <c r="S447" s="147">
        <v>544100</v>
      </c>
      <c r="T447" s="250">
        <v>29.7</v>
      </c>
      <c r="U447" s="147">
        <v>166200</v>
      </c>
      <c r="V447" s="147">
        <v>545600</v>
      </c>
      <c r="W447" s="250">
        <v>30.5</v>
      </c>
      <c r="X447" s="147">
        <v>160400</v>
      </c>
      <c r="Y447" s="147">
        <v>543000</v>
      </c>
      <c r="Z447" s="250">
        <v>29.5</v>
      </c>
      <c r="AA447" s="147">
        <v>177300</v>
      </c>
      <c r="AB447" s="147">
        <v>552900</v>
      </c>
      <c r="AC447" s="250">
        <v>32.1</v>
      </c>
      <c r="AD447" s="147">
        <v>193300</v>
      </c>
      <c r="AE447" s="147">
        <v>553000</v>
      </c>
      <c r="AF447" s="250">
        <v>34.9</v>
      </c>
      <c r="AG447" s="147">
        <v>193000</v>
      </c>
      <c r="AH447" s="147">
        <v>556600</v>
      </c>
      <c r="AI447" s="250">
        <v>34.700000000000003</v>
      </c>
      <c r="AJ447" s="147">
        <v>206700</v>
      </c>
      <c r="AK447" s="147">
        <v>564800</v>
      </c>
      <c r="AL447" s="250">
        <v>36.6</v>
      </c>
      <c r="AM447" s="147">
        <v>204600</v>
      </c>
      <c r="AN447" s="147">
        <v>566000</v>
      </c>
      <c r="AO447" s="250">
        <v>36.1</v>
      </c>
      <c r="AP447" s="147">
        <v>220800</v>
      </c>
      <c r="AQ447" s="147">
        <v>580500</v>
      </c>
      <c r="AR447" s="250">
        <v>38</v>
      </c>
      <c r="AS447" s="147">
        <v>222400</v>
      </c>
      <c r="AT447" s="147">
        <v>581900</v>
      </c>
      <c r="AU447" s="250">
        <v>38.200000000000003</v>
      </c>
      <c r="AV447" s="250"/>
    </row>
    <row r="448" spans="2:48" s="93" customFormat="1" ht="12.75" x14ac:dyDescent="0.2">
      <c r="B448" s="249" t="s">
        <v>72</v>
      </c>
      <c r="C448" s="147">
        <v>294400</v>
      </c>
      <c r="D448" s="147">
        <v>1261300</v>
      </c>
      <c r="E448" s="250">
        <v>23.3</v>
      </c>
      <c r="F448" s="147">
        <v>300500</v>
      </c>
      <c r="G448" s="147">
        <v>1271500</v>
      </c>
      <c r="H448" s="250">
        <v>23.6</v>
      </c>
      <c r="I448" s="147">
        <v>310300</v>
      </c>
      <c r="J448" s="147">
        <v>1279200</v>
      </c>
      <c r="K448" s="250">
        <v>24.3</v>
      </c>
      <c r="L448" s="147">
        <v>329500</v>
      </c>
      <c r="M448" s="147">
        <v>1282600</v>
      </c>
      <c r="N448" s="250">
        <v>25.7</v>
      </c>
      <c r="O448" s="147">
        <v>343700</v>
      </c>
      <c r="P448" s="147">
        <v>1334600</v>
      </c>
      <c r="Q448" s="250">
        <v>25.8</v>
      </c>
      <c r="R448" s="147">
        <v>354300</v>
      </c>
      <c r="S448" s="147">
        <v>1341100</v>
      </c>
      <c r="T448" s="250">
        <v>26.4</v>
      </c>
      <c r="U448" s="147">
        <v>379800</v>
      </c>
      <c r="V448" s="147">
        <v>1348300</v>
      </c>
      <c r="W448" s="250">
        <v>28.2</v>
      </c>
      <c r="X448" s="147">
        <v>387700</v>
      </c>
      <c r="Y448" s="147">
        <v>1337100</v>
      </c>
      <c r="Z448" s="250">
        <v>29</v>
      </c>
      <c r="AA448" s="147">
        <v>399100</v>
      </c>
      <c r="AB448" s="147">
        <v>1345400</v>
      </c>
      <c r="AC448" s="250">
        <v>29.7</v>
      </c>
      <c r="AD448" s="147">
        <v>397000</v>
      </c>
      <c r="AE448" s="147">
        <v>1345100</v>
      </c>
      <c r="AF448" s="250">
        <v>29.5</v>
      </c>
      <c r="AG448" s="147">
        <v>419400</v>
      </c>
      <c r="AH448" s="147">
        <v>1347200</v>
      </c>
      <c r="AI448" s="250">
        <v>31.1</v>
      </c>
      <c r="AJ448" s="147">
        <v>449100</v>
      </c>
      <c r="AK448" s="147">
        <v>1350200</v>
      </c>
      <c r="AL448" s="250">
        <v>33.299999999999997</v>
      </c>
      <c r="AM448" s="147">
        <v>432900</v>
      </c>
      <c r="AN448" s="147">
        <v>1354000</v>
      </c>
      <c r="AO448" s="250">
        <v>32</v>
      </c>
      <c r="AP448" s="147">
        <v>431900</v>
      </c>
      <c r="AQ448" s="147">
        <v>1366100</v>
      </c>
      <c r="AR448" s="250">
        <v>31.6</v>
      </c>
      <c r="AS448" s="147">
        <v>454400</v>
      </c>
      <c r="AT448" s="147">
        <v>1361700</v>
      </c>
      <c r="AU448" s="250">
        <v>33.4</v>
      </c>
      <c r="AV448" s="250"/>
    </row>
    <row r="449" spans="2:48" s="93" customFormat="1" ht="12.75" x14ac:dyDescent="0.2">
      <c r="B449" s="249" t="s">
        <v>73</v>
      </c>
      <c r="C449" s="147">
        <v>271400</v>
      </c>
      <c r="D449" s="147">
        <v>1130900</v>
      </c>
      <c r="E449" s="250">
        <v>24</v>
      </c>
      <c r="F449" s="147">
        <v>266300</v>
      </c>
      <c r="G449" s="147">
        <v>1144100</v>
      </c>
      <c r="H449" s="250">
        <v>23.3</v>
      </c>
      <c r="I449" s="147">
        <v>274700</v>
      </c>
      <c r="J449" s="147">
        <v>1158200</v>
      </c>
      <c r="K449" s="250">
        <v>23.7</v>
      </c>
      <c r="L449" s="147">
        <v>295400</v>
      </c>
      <c r="M449" s="147">
        <v>1165000</v>
      </c>
      <c r="N449" s="250">
        <v>25.4</v>
      </c>
      <c r="O449" s="147">
        <v>292800</v>
      </c>
      <c r="P449" s="147">
        <v>1206700</v>
      </c>
      <c r="Q449" s="250">
        <v>24.3</v>
      </c>
      <c r="R449" s="147">
        <v>296300</v>
      </c>
      <c r="S449" s="147">
        <v>1210800</v>
      </c>
      <c r="T449" s="250">
        <v>24.5</v>
      </c>
      <c r="U449" s="147">
        <v>316500</v>
      </c>
      <c r="V449" s="147">
        <v>1225200</v>
      </c>
      <c r="W449" s="250">
        <v>25.8</v>
      </c>
      <c r="X449" s="147">
        <v>311900</v>
      </c>
      <c r="Y449" s="147">
        <v>1223300</v>
      </c>
      <c r="Z449" s="250">
        <v>25.5</v>
      </c>
      <c r="AA449" s="147">
        <v>342600</v>
      </c>
      <c r="AB449" s="147">
        <v>1224300</v>
      </c>
      <c r="AC449" s="250">
        <v>28</v>
      </c>
      <c r="AD449" s="147">
        <v>337800</v>
      </c>
      <c r="AE449" s="147">
        <v>1227800</v>
      </c>
      <c r="AF449" s="250">
        <v>27.5</v>
      </c>
      <c r="AG449" s="147">
        <v>358600</v>
      </c>
      <c r="AH449" s="147">
        <v>1231300</v>
      </c>
      <c r="AI449" s="250">
        <v>29.1</v>
      </c>
      <c r="AJ449" s="147">
        <v>400500</v>
      </c>
      <c r="AK449" s="147">
        <v>1240500</v>
      </c>
      <c r="AL449" s="250">
        <v>32.299999999999997</v>
      </c>
      <c r="AM449" s="147">
        <v>407200</v>
      </c>
      <c r="AN449" s="147">
        <v>1247500</v>
      </c>
      <c r="AO449" s="250">
        <v>32.6</v>
      </c>
      <c r="AP449" s="147">
        <v>400900</v>
      </c>
      <c r="AQ449" s="147">
        <v>1261900</v>
      </c>
      <c r="AR449" s="250">
        <v>31.8</v>
      </c>
      <c r="AS449" s="147">
        <v>425200</v>
      </c>
      <c r="AT449" s="147">
        <v>1258700</v>
      </c>
      <c r="AU449" s="250">
        <v>33.799999999999997</v>
      </c>
      <c r="AV449" s="250"/>
    </row>
    <row r="450" spans="2:48" s="93" customFormat="1" ht="12.75" x14ac:dyDescent="0.2">
      <c r="B450" s="249" t="s">
        <v>74</v>
      </c>
      <c r="C450" s="147">
        <v>113600</v>
      </c>
      <c r="D450" s="147">
        <v>588200</v>
      </c>
      <c r="E450" s="250">
        <v>19.3</v>
      </c>
      <c r="F450" s="147">
        <v>110900</v>
      </c>
      <c r="G450" s="147">
        <v>595100</v>
      </c>
      <c r="H450" s="250">
        <v>18.600000000000001</v>
      </c>
      <c r="I450" s="147">
        <v>119600</v>
      </c>
      <c r="J450" s="147">
        <v>603400</v>
      </c>
      <c r="K450" s="250">
        <v>19.8</v>
      </c>
      <c r="L450" s="147">
        <v>130600</v>
      </c>
      <c r="M450" s="147">
        <v>610900</v>
      </c>
      <c r="N450" s="250">
        <v>21.4</v>
      </c>
      <c r="O450" s="147">
        <v>129200</v>
      </c>
      <c r="P450" s="147">
        <v>639700</v>
      </c>
      <c r="Q450" s="250">
        <v>20.2</v>
      </c>
      <c r="R450" s="147">
        <v>142300</v>
      </c>
      <c r="S450" s="147">
        <v>641900</v>
      </c>
      <c r="T450" s="250">
        <v>22.2</v>
      </c>
      <c r="U450" s="147">
        <v>155500</v>
      </c>
      <c r="V450" s="147">
        <v>645100</v>
      </c>
      <c r="W450" s="250">
        <v>24.1</v>
      </c>
      <c r="X450" s="147">
        <v>142200</v>
      </c>
      <c r="Y450" s="147">
        <v>638600</v>
      </c>
      <c r="Z450" s="250">
        <v>22.3</v>
      </c>
      <c r="AA450" s="147">
        <v>159700</v>
      </c>
      <c r="AB450" s="147">
        <v>636500</v>
      </c>
      <c r="AC450" s="250">
        <v>25.1</v>
      </c>
      <c r="AD450" s="147">
        <v>163000</v>
      </c>
      <c r="AE450" s="147">
        <v>639900</v>
      </c>
      <c r="AF450" s="250">
        <v>25.5</v>
      </c>
      <c r="AG450" s="147">
        <v>163000</v>
      </c>
      <c r="AH450" s="147">
        <v>640000</v>
      </c>
      <c r="AI450" s="250">
        <v>25.5</v>
      </c>
      <c r="AJ450" s="147">
        <v>176900</v>
      </c>
      <c r="AK450" s="147">
        <v>638300</v>
      </c>
      <c r="AL450" s="250">
        <v>27.7</v>
      </c>
      <c r="AM450" s="147">
        <v>173000</v>
      </c>
      <c r="AN450" s="147">
        <v>640100</v>
      </c>
      <c r="AO450" s="250">
        <v>27</v>
      </c>
      <c r="AP450" s="147">
        <v>174500</v>
      </c>
      <c r="AQ450" s="147">
        <v>641400</v>
      </c>
      <c r="AR450" s="250">
        <v>27.2</v>
      </c>
      <c r="AS450" s="147">
        <v>179700</v>
      </c>
      <c r="AT450" s="147">
        <v>640800</v>
      </c>
      <c r="AU450" s="250">
        <v>28</v>
      </c>
      <c r="AV450" s="250"/>
    </row>
    <row r="451" spans="2:48" s="93" customFormat="1" ht="12.75" x14ac:dyDescent="0.2">
      <c r="B451" s="249" t="s">
        <v>75</v>
      </c>
      <c r="C451" s="147">
        <v>138000</v>
      </c>
      <c r="D451" s="147">
        <v>575300</v>
      </c>
      <c r="E451" s="250">
        <v>24</v>
      </c>
      <c r="F451" s="147">
        <v>134500</v>
      </c>
      <c r="G451" s="147">
        <v>584600</v>
      </c>
      <c r="H451" s="250">
        <v>23</v>
      </c>
      <c r="I451" s="147">
        <v>149900</v>
      </c>
      <c r="J451" s="147">
        <v>593600</v>
      </c>
      <c r="K451" s="250">
        <v>25.3</v>
      </c>
      <c r="L451" s="147">
        <v>153600</v>
      </c>
      <c r="M451" s="147">
        <v>599500</v>
      </c>
      <c r="N451" s="250">
        <v>25.6</v>
      </c>
      <c r="O451" s="147">
        <v>155700</v>
      </c>
      <c r="P451" s="147">
        <v>621400</v>
      </c>
      <c r="Q451" s="250">
        <v>25</v>
      </c>
      <c r="R451" s="147">
        <v>169200</v>
      </c>
      <c r="S451" s="147">
        <v>625200</v>
      </c>
      <c r="T451" s="250">
        <v>27.1</v>
      </c>
      <c r="U451" s="147">
        <v>177100</v>
      </c>
      <c r="V451" s="147">
        <v>632500</v>
      </c>
      <c r="W451" s="250">
        <v>28</v>
      </c>
      <c r="X451" s="147">
        <v>182800</v>
      </c>
      <c r="Y451" s="147">
        <v>630000</v>
      </c>
      <c r="Z451" s="250">
        <v>29</v>
      </c>
      <c r="AA451" s="147">
        <v>186300</v>
      </c>
      <c r="AB451" s="147">
        <v>631900</v>
      </c>
      <c r="AC451" s="250">
        <v>29.5</v>
      </c>
      <c r="AD451" s="147">
        <v>199900</v>
      </c>
      <c r="AE451" s="147">
        <v>634700</v>
      </c>
      <c r="AF451" s="250">
        <v>31.5</v>
      </c>
      <c r="AG451" s="147">
        <v>209600</v>
      </c>
      <c r="AH451" s="147">
        <v>635900</v>
      </c>
      <c r="AI451" s="250">
        <v>33</v>
      </c>
      <c r="AJ451" s="147">
        <v>211400</v>
      </c>
      <c r="AK451" s="147">
        <v>649700</v>
      </c>
      <c r="AL451" s="250">
        <v>32.5</v>
      </c>
      <c r="AM451" s="147">
        <v>203800</v>
      </c>
      <c r="AN451" s="147">
        <v>645800</v>
      </c>
      <c r="AO451" s="250">
        <v>31.6</v>
      </c>
      <c r="AP451" s="147">
        <v>217300</v>
      </c>
      <c r="AQ451" s="147">
        <v>654700</v>
      </c>
      <c r="AR451" s="250">
        <v>33.200000000000003</v>
      </c>
      <c r="AS451" s="147">
        <v>225400</v>
      </c>
      <c r="AT451" s="147">
        <v>652500</v>
      </c>
      <c r="AU451" s="250">
        <v>34.5</v>
      </c>
      <c r="AV451" s="250"/>
    </row>
    <row r="452" spans="2:48" s="93" customFormat="1" ht="12.75" x14ac:dyDescent="0.2">
      <c r="B452" s="249" t="s">
        <v>76</v>
      </c>
      <c r="C452" s="147">
        <v>133400</v>
      </c>
      <c r="D452" s="147">
        <v>654700</v>
      </c>
      <c r="E452" s="250">
        <v>20.399999999999999</v>
      </c>
      <c r="F452" s="147">
        <v>136300</v>
      </c>
      <c r="G452" s="147">
        <v>658300</v>
      </c>
      <c r="H452" s="250">
        <v>20.7</v>
      </c>
      <c r="I452" s="147">
        <v>152400</v>
      </c>
      <c r="J452" s="147">
        <v>662300</v>
      </c>
      <c r="K452" s="250">
        <v>23</v>
      </c>
      <c r="L452" s="147">
        <v>158500</v>
      </c>
      <c r="M452" s="147">
        <v>667500</v>
      </c>
      <c r="N452" s="250">
        <v>23.8</v>
      </c>
      <c r="O452" s="147">
        <v>159800</v>
      </c>
      <c r="P452" s="147">
        <v>694900</v>
      </c>
      <c r="Q452" s="250">
        <v>23</v>
      </c>
      <c r="R452" s="147">
        <v>164500</v>
      </c>
      <c r="S452" s="147">
        <v>694100</v>
      </c>
      <c r="T452" s="250">
        <v>23.7</v>
      </c>
      <c r="U452" s="147">
        <v>184200</v>
      </c>
      <c r="V452" s="147">
        <v>694100</v>
      </c>
      <c r="W452" s="250">
        <v>26.5</v>
      </c>
      <c r="X452" s="147">
        <v>170600</v>
      </c>
      <c r="Y452" s="147">
        <v>684900</v>
      </c>
      <c r="Z452" s="250">
        <v>24.9</v>
      </c>
      <c r="AA452" s="147">
        <v>173500</v>
      </c>
      <c r="AB452" s="147">
        <v>689900</v>
      </c>
      <c r="AC452" s="250">
        <v>25.1</v>
      </c>
      <c r="AD452" s="147">
        <v>176700</v>
      </c>
      <c r="AE452" s="147">
        <v>688700</v>
      </c>
      <c r="AF452" s="250">
        <v>25.7</v>
      </c>
      <c r="AG452" s="147">
        <v>183600</v>
      </c>
      <c r="AH452" s="147">
        <v>685800</v>
      </c>
      <c r="AI452" s="250">
        <v>26.8</v>
      </c>
      <c r="AJ452" s="147">
        <v>202700</v>
      </c>
      <c r="AK452" s="147">
        <v>683700</v>
      </c>
      <c r="AL452" s="250">
        <v>29.6</v>
      </c>
      <c r="AM452" s="147">
        <v>209700</v>
      </c>
      <c r="AN452" s="147">
        <v>684000</v>
      </c>
      <c r="AO452" s="250">
        <v>30.7</v>
      </c>
      <c r="AP452" s="147">
        <v>209800</v>
      </c>
      <c r="AQ452" s="147">
        <v>686100</v>
      </c>
      <c r="AR452" s="250">
        <v>30.6</v>
      </c>
      <c r="AS452" s="147">
        <v>228100</v>
      </c>
      <c r="AT452" s="147">
        <v>683100</v>
      </c>
      <c r="AU452" s="250">
        <v>33.4</v>
      </c>
      <c r="AV452" s="250"/>
    </row>
    <row r="453" spans="2:48" s="93" customFormat="1" ht="12.75" x14ac:dyDescent="0.2">
      <c r="B453" s="249" t="s">
        <v>77</v>
      </c>
      <c r="C453" s="147">
        <v>90400</v>
      </c>
      <c r="D453" s="147">
        <v>375300</v>
      </c>
      <c r="E453" s="250">
        <v>24.1</v>
      </c>
      <c r="F453" s="147">
        <v>94600</v>
      </c>
      <c r="G453" s="147">
        <v>376500</v>
      </c>
      <c r="H453" s="250">
        <v>25.1</v>
      </c>
      <c r="I453" s="147">
        <v>97500</v>
      </c>
      <c r="J453" s="147">
        <v>383600</v>
      </c>
      <c r="K453" s="250">
        <v>25.4</v>
      </c>
      <c r="L453" s="147">
        <v>109900</v>
      </c>
      <c r="M453" s="147">
        <v>386700</v>
      </c>
      <c r="N453" s="250">
        <v>28.4</v>
      </c>
      <c r="O453" s="147">
        <v>109800</v>
      </c>
      <c r="P453" s="147">
        <v>402500</v>
      </c>
      <c r="Q453" s="250">
        <v>27.3</v>
      </c>
      <c r="R453" s="147">
        <v>105000</v>
      </c>
      <c r="S453" s="147">
        <v>401500</v>
      </c>
      <c r="T453" s="250">
        <v>26.2</v>
      </c>
      <c r="U453" s="147">
        <v>109200</v>
      </c>
      <c r="V453" s="147">
        <v>401000</v>
      </c>
      <c r="W453" s="250">
        <v>27.2</v>
      </c>
      <c r="X453" s="147">
        <v>113900</v>
      </c>
      <c r="Y453" s="147">
        <v>399900</v>
      </c>
      <c r="Z453" s="250">
        <v>28.5</v>
      </c>
      <c r="AA453" s="147">
        <v>113600</v>
      </c>
      <c r="AB453" s="147">
        <v>399200</v>
      </c>
      <c r="AC453" s="250">
        <v>28.5</v>
      </c>
      <c r="AD453" s="147">
        <v>119700</v>
      </c>
      <c r="AE453" s="147">
        <v>399400</v>
      </c>
      <c r="AF453" s="250">
        <v>30</v>
      </c>
      <c r="AG453" s="147">
        <v>125500</v>
      </c>
      <c r="AH453" s="147">
        <v>399600</v>
      </c>
      <c r="AI453" s="250">
        <v>31.4</v>
      </c>
      <c r="AJ453" s="147">
        <v>130200</v>
      </c>
      <c r="AK453" s="147">
        <v>398800</v>
      </c>
      <c r="AL453" s="250">
        <v>32.6</v>
      </c>
      <c r="AM453" s="147">
        <v>125500</v>
      </c>
      <c r="AN453" s="147">
        <v>398400</v>
      </c>
      <c r="AO453" s="250">
        <v>31.5</v>
      </c>
      <c r="AP453" s="147">
        <v>131900</v>
      </c>
      <c r="AQ453" s="147">
        <v>405700</v>
      </c>
      <c r="AR453" s="250">
        <v>32.5</v>
      </c>
      <c r="AS453" s="147">
        <v>141300</v>
      </c>
      <c r="AT453" s="147">
        <v>400800</v>
      </c>
      <c r="AU453" s="250">
        <v>35.200000000000003</v>
      </c>
      <c r="AV453" s="250"/>
    </row>
    <row r="454" spans="2:48" s="93" customFormat="1" ht="12.75" x14ac:dyDescent="0.2">
      <c r="B454" s="249" t="s">
        <v>78</v>
      </c>
      <c r="C454" s="147">
        <v>90400</v>
      </c>
      <c r="D454" s="147">
        <v>334100</v>
      </c>
      <c r="E454" s="250">
        <v>27</v>
      </c>
      <c r="F454" s="147">
        <v>89400</v>
      </c>
      <c r="G454" s="147">
        <v>337400</v>
      </c>
      <c r="H454" s="250">
        <v>26.5</v>
      </c>
      <c r="I454" s="147">
        <v>100600</v>
      </c>
      <c r="J454" s="147">
        <v>339500</v>
      </c>
      <c r="K454" s="250">
        <v>29.6</v>
      </c>
      <c r="L454" s="147">
        <v>95100</v>
      </c>
      <c r="M454" s="147">
        <v>338700</v>
      </c>
      <c r="N454" s="250">
        <v>28.1</v>
      </c>
      <c r="O454" s="147">
        <v>92000</v>
      </c>
      <c r="P454" s="147">
        <v>352300</v>
      </c>
      <c r="Q454" s="250">
        <v>26.1</v>
      </c>
      <c r="R454" s="147">
        <v>99500</v>
      </c>
      <c r="S454" s="147">
        <v>356200</v>
      </c>
      <c r="T454" s="250">
        <v>27.9</v>
      </c>
      <c r="U454" s="147">
        <v>104600</v>
      </c>
      <c r="V454" s="147">
        <v>356600</v>
      </c>
      <c r="W454" s="250">
        <v>29.3</v>
      </c>
      <c r="X454" s="147">
        <v>107400</v>
      </c>
      <c r="Y454" s="147">
        <v>352500</v>
      </c>
      <c r="Z454" s="250">
        <v>30.5</v>
      </c>
      <c r="AA454" s="147">
        <v>113800</v>
      </c>
      <c r="AB454" s="147">
        <v>350500</v>
      </c>
      <c r="AC454" s="250">
        <v>32.5</v>
      </c>
      <c r="AD454" s="147">
        <v>122300</v>
      </c>
      <c r="AE454" s="147">
        <v>351900</v>
      </c>
      <c r="AF454" s="250">
        <v>34.700000000000003</v>
      </c>
      <c r="AG454" s="147">
        <v>125200</v>
      </c>
      <c r="AH454" s="147">
        <v>348200</v>
      </c>
      <c r="AI454" s="250">
        <v>36</v>
      </c>
      <c r="AJ454" s="147">
        <v>130400</v>
      </c>
      <c r="AK454" s="147">
        <v>349100</v>
      </c>
      <c r="AL454" s="250">
        <v>37.4</v>
      </c>
      <c r="AM454" s="147">
        <v>137100</v>
      </c>
      <c r="AN454" s="147">
        <v>347900</v>
      </c>
      <c r="AO454" s="250">
        <v>39.4</v>
      </c>
      <c r="AP454" s="147">
        <v>128000</v>
      </c>
      <c r="AQ454" s="147">
        <v>350400</v>
      </c>
      <c r="AR454" s="250">
        <v>36.5</v>
      </c>
      <c r="AS454" s="147">
        <v>126000</v>
      </c>
      <c r="AT454" s="147">
        <v>347200</v>
      </c>
      <c r="AU454" s="250">
        <v>36.299999999999997</v>
      </c>
      <c r="AV454" s="250"/>
    </row>
    <row r="455" spans="2:48" s="93" customFormat="1" ht="18" customHeight="1" x14ac:dyDescent="0.2">
      <c r="B455" s="176" t="s">
        <v>497</v>
      </c>
      <c r="C455" s="435">
        <f>SUM(C446:C454)</f>
        <v>1378800</v>
      </c>
      <c r="D455" s="435">
        <f>SUM(D446:D454)</f>
        <v>6089900</v>
      </c>
      <c r="E455" s="433">
        <f>(C455/D455)*100</f>
        <v>22.640765858224274</v>
      </c>
      <c r="F455" s="435">
        <f>SUM(F446:F454)</f>
        <v>1391500</v>
      </c>
      <c r="G455" s="435">
        <f>SUM(G446:G454)</f>
        <v>6149700</v>
      </c>
      <c r="H455" s="433">
        <f>(F455/G455)*100</f>
        <v>22.627120022114898</v>
      </c>
      <c r="I455" s="435">
        <f>SUM(I446:I454)</f>
        <v>1471600</v>
      </c>
      <c r="J455" s="435">
        <f>SUM(J446:J454)</f>
        <v>6214000</v>
      </c>
      <c r="K455" s="433">
        <f>(I455/J455)*100</f>
        <v>23.682008368200837</v>
      </c>
      <c r="L455" s="435">
        <f>SUM(L446:L454)</f>
        <v>1539800</v>
      </c>
      <c r="M455" s="435">
        <f>SUM(M446:M454)</f>
        <v>6252500</v>
      </c>
      <c r="N455" s="433">
        <f>(L455/M455)*100</f>
        <v>24.626949220311875</v>
      </c>
      <c r="O455" s="435">
        <f>SUM(O446:O454)</f>
        <v>1572800</v>
      </c>
      <c r="P455" s="435">
        <f>SUM(P446:P454)</f>
        <v>6502600</v>
      </c>
      <c r="Q455" s="433">
        <f>(O455/P455)*100</f>
        <v>24.187248177652016</v>
      </c>
      <c r="R455" s="435">
        <f>SUM(R446:R454)</f>
        <v>1623200</v>
      </c>
      <c r="S455" s="435">
        <f>SUM(S446:S454)</f>
        <v>6522200</v>
      </c>
      <c r="T455" s="433">
        <f>(R455/S455)*100</f>
        <v>24.887307963570574</v>
      </c>
      <c r="U455" s="435">
        <f>SUM(U446:U454)</f>
        <v>1728500</v>
      </c>
      <c r="V455" s="435">
        <f>SUM(V446:V454)</f>
        <v>6556100</v>
      </c>
      <c r="W455" s="433">
        <f>(U455/V455)*100</f>
        <v>26.364759536919813</v>
      </c>
      <c r="X455" s="435">
        <f>SUM(X446:X454)</f>
        <v>1724200</v>
      </c>
      <c r="Y455" s="435">
        <f>SUM(Y446:Y454)</f>
        <v>6514900</v>
      </c>
      <c r="Z455" s="433">
        <f>(X455/Y455)*100</f>
        <v>26.46548680716511</v>
      </c>
      <c r="AA455" s="435">
        <f>SUM(AA446:AA454)</f>
        <v>1823800</v>
      </c>
      <c r="AB455" s="435">
        <f>SUM(AB446:AB454)</f>
        <v>6540200</v>
      </c>
      <c r="AC455" s="433">
        <f>(AA455/AB455)*100</f>
        <v>27.885997370111003</v>
      </c>
      <c r="AD455" s="435">
        <f>SUM(AD446:AD454)</f>
        <v>1866400</v>
      </c>
      <c r="AE455" s="435">
        <f>SUM(AE446:AE454)</f>
        <v>6554000</v>
      </c>
      <c r="AF455" s="433">
        <f>(AD455/AE455)*100</f>
        <v>28.477265791882822</v>
      </c>
      <c r="AG455" s="435">
        <f>SUM(AG446:AG454)</f>
        <v>1941800</v>
      </c>
      <c r="AH455" s="435">
        <f>SUM(AH446:AH454)</f>
        <v>6556100</v>
      </c>
      <c r="AI455" s="433">
        <f>(AG455/AH455)*100</f>
        <v>29.618218147984322</v>
      </c>
      <c r="AJ455" s="435">
        <f>SUM(AJ446:AJ454)</f>
        <v>2067900</v>
      </c>
      <c r="AK455" s="435">
        <f>SUM(AK446:AK454)</f>
        <v>6589900</v>
      </c>
      <c r="AL455" s="433">
        <f>(AJ455/AK455)*100</f>
        <v>31.379838844292024</v>
      </c>
      <c r="AM455" s="435">
        <f>SUM(AM446:AM454)</f>
        <v>2058200</v>
      </c>
      <c r="AN455" s="435">
        <f>SUM(AN446:AN454)</f>
        <v>6598900</v>
      </c>
      <c r="AO455" s="433">
        <f>(AM455/AN455)*100</f>
        <v>31.190046825986151</v>
      </c>
      <c r="AP455" s="435">
        <f>SUM(AP446:AP454)</f>
        <v>2091700</v>
      </c>
      <c r="AQ455" s="435">
        <f>SUM(AQ446:AQ454)</f>
        <v>6668400</v>
      </c>
      <c r="AR455" s="436">
        <f>AP455/AQ455*100</f>
        <v>31.367344490432487</v>
      </c>
      <c r="AS455" s="435">
        <f>SUM(AS446:AS454)</f>
        <v>2180400</v>
      </c>
      <c r="AT455" s="435">
        <f>SUM(AT446:AT454)</f>
        <v>6653800</v>
      </c>
      <c r="AU455" s="436">
        <f>AS455/AT455*100</f>
        <v>32.769244642159364</v>
      </c>
    </row>
    <row r="456" spans="2:48" s="430" customFormat="1" ht="12.75" x14ac:dyDescent="0.2">
      <c r="B456" s="437" t="s">
        <v>116</v>
      </c>
      <c r="C456" s="727"/>
      <c r="D456" s="727"/>
      <c r="E456" s="727"/>
      <c r="F456" s="727"/>
      <c r="G456" s="727"/>
      <c r="H456" s="727"/>
      <c r="I456" s="727"/>
      <c r="J456" s="727"/>
      <c r="K456" s="727"/>
      <c r="L456" s="727"/>
      <c r="M456" s="727"/>
      <c r="N456" s="727"/>
      <c r="O456" s="727"/>
      <c r="P456" s="727"/>
      <c r="Q456" s="727"/>
      <c r="R456" s="727"/>
      <c r="S456" s="727"/>
      <c r="T456" s="727"/>
      <c r="U456" s="727"/>
      <c r="V456" s="727"/>
      <c r="W456" s="727"/>
      <c r="X456" s="727"/>
      <c r="Y456" s="727"/>
      <c r="Z456" s="727"/>
      <c r="AA456" s="727"/>
      <c r="AB456" s="727"/>
      <c r="AC456" s="727"/>
      <c r="AD456" s="727"/>
      <c r="AE456" s="727"/>
      <c r="AF456" s="727"/>
      <c r="AG456" s="727"/>
      <c r="AH456" s="727"/>
      <c r="AI456" s="727"/>
      <c r="AJ456" s="727"/>
      <c r="AK456" s="727"/>
      <c r="AL456" s="727"/>
      <c r="AM456" s="727"/>
      <c r="AN456" s="727"/>
      <c r="AO456" s="727"/>
      <c r="AP456" s="727"/>
      <c r="AQ456" s="727"/>
      <c r="AR456" s="727"/>
      <c r="AS456" s="727"/>
      <c r="AT456" s="727"/>
      <c r="AU456" s="727"/>
      <c r="AV456" s="727"/>
    </row>
    <row r="457" spans="2:48" s="10" customFormat="1" x14ac:dyDescent="0.25">
      <c r="B457" s="727"/>
      <c r="C457" s="727"/>
      <c r="D457" s="727"/>
      <c r="E457" s="727"/>
      <c r="F457" s="727"/>
      <c r="G457" s="727"/>
      <c r="H457" s="727"/>
      <c r="I457" s="727"/>
      <c r="J457" s="727"/>
      <c r="K457" s="727"/>
      <c r="L457" s="727"/>
      <c r="M457" s="727"/>
      <c r="N457" s="727"/>
      <c r="O457" s="727"/>
      <c r="P457" s="727"/>
      <c r="Q457" s="727"/>
      <c r="R457" s="727"/>
      <c r="S457" s="727"/>
      <c r="T457" s="727"/>
      <c r="U457" s="727"/>
      <c r="V457" s="727"/>
      <c r="W457" s="727"/>
      <c r="X457" s="727"/>
      <c r="Y457" s="727"/>
      <c r="Z457" s="727"/>
      <c r="AA457" s="727"/>
      <c r="AB457" s="727"/>
      <c r="AC457" s="727"/>
      <c r="AD457" s="727"/>
      <c r="AE457" s="727"/>
      <c r="AF457" s="727"/>
      <c r="AG457" s="727"/>
      <c r="AH457" s="727"/>
      <c r="AI457" s="727"/>
      <c r="AJ457" s="727"/>
      <c r="AK457" s="727"/>
      <c r="AL457" s="727"/>
      <c r="AM457" s="727"/>
      <c r="AN457" s="727"/>
      <c r="AO457" s="727"/>
      <c r="AP457" s="727"/>
      <c r="AQ457" s="727"/>
      <c r="AR457" s="727"/>
      <c r="AS457" s="727"/>
      <c r="AT457" s="727"/>
      <c r="AU457" s="727"/>
      <c r="AV457" s="727"/>
    </row>
    <row r="458" spans="2:48" s="10" customFormat="1" x14ac:dyDescent="0.25">
      <c r="B458" s="727"/>
      <c r="C458" s="727"/>
      <c r="D458" s="727"/>
      <c r="E458" s="727"/>
      <c r="F458" s="727"/>
      <c r="G458" s="727"/>
      <c r="H458" s="727"/>
      <c r="I458" s="727"/>
      <c r="J458" s="727"/>
      <c r="K458" s="727"/>
      <c r="L458" s="727"/>
      <c r="M458" s="727"/>
      <c r="N458" s="727"/>
      <c r="O458" s="727"/>
      <c r="P458" s="727"/>
      <c r="Q458" s="727"/>
      <c r="R458" s="727"/>
      <c r="S458" s="727"/>
      <c r="T458" s="727"/>
      <c r="U458" s="727"/>
      <c r="V458" s="727"/>
      <c r="W458" s="727"/>
      <c r="X458" s="727"/>
      <c r="Y458" s="727"/>
      <c r="Z458" s="727"/>
      <c r="AA458" s="727"/>
      <c r="AB458" s="727"/>
      <c r="AC458" s="727"/>
      <c r="AD458" s="727"/>
      <c r="AE458" s="727"/>
      <c r="AF458" s="727"/>
      <c r="AG458" s="727"/>
      <c r="AH458" s="727"/>
      <c r="AI458" s="727"/>
      <c r="AJ458" s="727"/>
      <c r="AK458" s="727"/>
      <c r="AL458" s="727"/>
      <c r="AM458" s="727"/>
      <c r="AN458" s="727"/>
      <c r="AO458" s="727"/>
      <c r="AP458" s="727"/>
      <c r="AQ458" s="727"/>
      <c r="AR458" s="727"/>
      <c r="AS458" s="727"/>
      <c r="AT458" s="727"/>
      <c r="AU458" s="727"/>
      <c r="AV458" s="727"/>
    </row>
    <row r="459" spans="2:48" s="430" customFormat="1" ht="12.75" x14ac:dyDescent="0.2">
      <c r="B459" s="203"/>
      <c r="C459" s="204" t="s">
        <v>125</v>
      </c>
      <c r="D459" s="727"/>
      <c r="E459" s="727"/>
      <c r="F459" s="727"/>
      <c r="G459" s="727"/>
      <c r="H459" s="727"/>
      <c r="I459" s="727"/>
      <c r="J459" s="727"/>
      <c r="K459" s="727"/>
      <c r="L459" s="727"/>
      <c r="M459" s="727"/>
      <c r="N459" s="727"/>
      <c r="O459" s="727"/>
      <c r="P459" s="727"/>
      <c r="Q459" s="727"/>
      <c r="R459" s="727"/>
      <c r="S459" s="727"/>
      <c r="T459" s="727"/>
      <c r="U459" s="727"/>
      <c r="V459" s="727"/>
      <c r="W459" s="727"/>
      <c r="X459" s="727"/>
      <c r="Y459" s="727"/>
      <c r="Z459" s="727"/>
      <c r="AA459" s="727"/>
      <c r="AB459" s="727"/>
      <c r="AC459" s="727"/>
      <c r="AD459" s="727"/>
      <c r="AE459" s="727"/>
      <c r="AF459" s="727"/>
      <c r="AG459" s="727"/>
      <c r="AH459" s="727"/>
      <c r="AI459" s="727"/>
      <c r="AJ459" s="727"/>
      <c r="AK459" s="727"/>
      <c r="AL459" s="727"/>
      <c r="AM459" s="727"/>
      <c r="AN459" s="727"/>
      <c r="AO459" s="727"/>
      <c r="AP459" s="727"/>
      <c r="AQ459" s="727"/>
      <c r="AR459" s="727"/>
      <c r="AS459" s="727"/>
      <c r="AT459" s="727"/>
      <c r="AU459" s="727"/>
      <c r="AV459" s="727"/>
    </row>
    <row r="460" spans="2:48" s="10" customFormat="1" x14ac:dyDescent="0.25">
      <c r="B460" s="727"/>
      <c r="C460" s="727"/>
      <c r="D460" s="727"/>
      <c r="E460" s="727"/>
      <c r="F460" s="727"/>
      <c r="G460" s="727"/>
      <c r="H460" s="727"/>
      <c r="I460" s="727"/>
      <c r="J460" s="727"/>
      <c r="K460" s="727"/>
      <c r="L460" s="727"/>
      <c r="M460" s="727"/>
      <c r="N460" s="727"/>
      <c r="O460" s="727"/>
      <c r="P460" s="727"/>
      <c r="Q460" s="727"/>
      <c r="R460" s="727"/>
      <c r="S460" s="727"/>
      <c r="T460" s="727"/>
      <c r="U460" s="727"/>
      <c r="V460" s="727"/>
      <c r="W460" s="727"/>
      <c r="X460" s="727"/>
      <c r="Y460" s="727"/>
      <c r="Z460" s="727"/>
      <c r="AA460" s="727"/>
      <c r="AB460" s="727"/>
      <c r="AC460" s="727"/>
      <c r="AD460" s="727"/>
      <c r="AE460" s="727"/>
      <c r="AF460" s="727"/>
      <c r="AG460" s="727"/>
      <c r="AH460" s="727"/>
      <c r="AI460" s="727"/>
      <c r="AJ460" s="727"/>
      <c r="AK460" s="727"/>
      <c r="AL460" s="727"/>
      <c r="AM460" s="727"/>
      <c r="AN460" s="727"/>
      <c r="AO460" s="727"/>
      <c r="AP460" s="727"/>
      <c r="AQ460" s="727"/>
      <c r="AR460" s="727"/>
      <c r="AS460" s="727"/>
      <c r="AT460" s="727"/>
      <c r="AU460" s="727"/>
      <c r="AV460" s="727"/>
    </row>
    <row r="461" spans="2:48" s="430" customFormat="1" ht="21.95" customHeight="1" x14ac:dyDescent="0.2">
      <c r="B461" s="428" t="s">
        <v>92</v>
      </c>
      <c r="C461" s="840" t="s">
        <v>95</v>
      </c>
      <c r="D461" s="841"/>
      <c r="E461" s="841"/>
      <c r="F461" s="840" t="s">
        <v>96</v>
      </c>
      <c r="G461" s="841"/>
      <c r="H461" s="841"/>
      <c r="I461" s="840" t="s">
        <v>97</v>
      </c>
      <c r="J461" s="841"/>
      <c r="K461" s="841"/>
      <c r="L461" s="840" t="s">
        <v>98</v>
      </c>
      <c r="M461" s="841"/>
      <c r="N461" s="841"/>
      <c r="O461" s="840" t="s">
        <v>99</v>
      </c>
      <c r="P461" s="841"/>
      <c r="Q461" s="841"/>
      <c r="R461" s="840" t="s">
        <v>100</v>
      </c>
      <c r="S461" s="841"/>
      <c r="T461" s="841"/>
      <c r="U461" s="840" t="s">
        <v>101</v>
      </c>
      <c r="V461" s="841"/>
      <c r="W461" s="841"/>
      <c r="X461" s="840" t="s">
        <v>102</v>
      </c>
      <c r="Y461" s="841"/>
      <c r="Z461" s="841"/>
      <c r="AA461" s="840" t="s">
        <v>103</v>
      </c>
      <c r="AB461" s="841"/>
      <c r="AC461" s="841"/>
      <c r="AD461" s="840" t="s">
        <v>104</v>
      </c>
      <c r="AE461" s="841"/>
      <c r="AF461" s="841"/>
      <c r="AG461" s="840" t="s">
        <v>105</v>
      </c>
      <c r="AH461" s="841"/>
      <c r="AI461" s="841"/>
      <c r="AJ461" s="840" t="s">
        <v>106</v>
      </c>
      <c r="AK461" s="841"/>
      <c r="AL461" s="841"/>
      <c r="AM461" s="840" t="s">
        <v>107</v>
      </c>
      <c r="AN461" s="841"/>
      <c r="AO461" s="841"/>
      <c r="AP461" s="840" t="s">
        <v>108</v>
      </c>
      <c r="AQ461" s="841"/>
      <c r="AR461" s="841"/>
      <c r="AS461" s="840" t="s">
        <v>662</v>
      </c>
      <c r="AT461" s="841"/>
      <c r="AU461" s="841"/>
      <c r="AV461" s="727"/>
    </row>
    <row r="462" spans="2:48" s="430" customFormat="1" ht="26.1" customHeight="1" x14ac:dyDescent="0.2">
      <c r="B462" s="727"/>
      <c r="C462" s="429" t="s">
        <v>109</v>
      </c>
      <c r="D462" s="429" t="s">
        <v>110</v>
      </c>
      <c r="E462" s="429" t="s">
        <v>111</v>
      </c>
      <c r="F462" s="429" t="s">
        <v>109</v>
      </c>
      <c r="G462" s="429" t="s">
        <v>110</v>
      </c>
      <c r="H462" s="429" t="s">
        <v>111</v>
      </c>
      <c r="I462" s="429" t="s">
        <v>109</v>
      </c>
      <c r="J462" s="429" t="s">
        <v>110</v>
      </c>
      <c r="K462" s="429" t="s">
        <v>111</v>
      </c>
      <c r="L462" s="429" t="s">
        <v>109</v>
      </c>
      <c r="M462" s="429" t="s">
        <v>110</v>
      </c>
      <c r="N462" s="429" t="s">
        <v>111</v>
      </c>
      <c r="O462" s="429" t="s">
        <v>109</v>
      </c>
      <c r="P462" s="429" t="s">
        <v>110</v>
      </c>
      <c r="Q462" s="429" t="s">
        <v>111</v>
      </c>
      <c r="R462" s="429" t="s">
        <v>109</v>
      </c>
      <c r="S462" s="429" t="s">
        <v>110</v>
      </c>
      <c r="T462" s="429" t="s">
        <v>111</v>
      </c>
      <c r="U462" s="429" t="s">
        <v>109</v>
      </c>
      <c r="V462" s="429" t="s">
        <v>110</v>
      </c>
      <c r="W462" s="429" t="s">
        <v>111</v>
      </c>
      <c r="X462" s="429" t="s">
        <v>109</v>
      </c>
      <c r="Y462" s="429" t="s">
        <v>110</v>
      </c>
      <c r="Z462" s="429" t="s">
        <v>111</v>
      </c>
      <c r="AA462" s="429" t="s">
        <v>109</v>
      </c>
      <c r="AB462" s="429" t="s">
        <v>110</v>
      </c>
      <c r="AC462" s="429" t="s">
        <v>111</v>
      </c>
      <c r="AD462" s="429" t="s">
        <v>109</v>
      </c>
      <c r="AE462" s="429" t="s">
        <v>110</v>
      </c>
      <c r="AF462" s="429" t="s">
        <v>111</v>
      </c>
      <c r="AG462" s="429" t="s">
        <v>109</v>
      </c>
      <c r="AH462" s="429" t="s">
        <v>110</v>
      </c>
      <c r="AI462" s="429" t="s">
        <v>111</v>
      </c>
      <c r="AJ462" s="429" t="s">
        <v>109</v>
      </c>
      <c r="AK462" s="429" t="s">
        <v>110</v>
      </c>
      <c r="AL462" s="429" t="s">
        <v>111</v>
      </c>
      <c r="AM462" s="429" t="s">
        <v>109</v>
      </c>
      <c r="AN462" s="429" t="s">
        <v>110</v>
      </c>
      <c r="AO462" s="429" t="s">
        <v>111</v>
      </c>
      <c r="AP462" s="429" t="s">
        <v>109</v>
      </c>
      <c r="AQ462" s="429" t="s">
        <v>110</v>
      </c>
      <c r="AR462" s="429" t="s">
        <v>111</v>
      </c>
      <c r="AS462" s="429" t="s">
        <v>109</v>
      </c>
      <c r="AT462" s="429" t="s">
        <v>110</v>
      </c>
      <c r="AU462" s="429" t="s">
        <v>111</v>
      </c>
      <c r="AV462" s="727"/>
    </row>
    <row r="463" spans="2:48" s="430" customFormat="1" ht="12.75" x14ac:dyDescent="0.2">
      <c r="B463" s="203" t="s">
        <v>24</v>
      </c>
      <c r="C463" s="275">
        <v>62000</v>
      </c>
      <c r="D463" s="275">
        <v>613700</v>
      </c>
      <c r="E463" s="431">
        <v>10.1</v>
      </c>
      <c r="F463" s="275">
        <v>61500</v>
      </c>
      <c r="G463" s="275">
        <v>623700</v>
      </c>
      <c r="H463" s="431">
        <v>9.9</v>
      </c>
      <c r="I463" s="275">
        <v>71500</v>
      </c>
      <c r="J463" s="275">
        <v>633500</v>
      </c>
      <c r="K463" s="431">
        <v>11.3</v>
      </c>
      <c r="L463" s="275">
        <v>61600</v>
      </c>
      <c r="M463" s="275">
        <v>639200</v>
      </c>
      <c r="N463" s="431">
        <v>9.6</v>
      </c>
      <c r="O463" s="275">
        <v>67500</v>
      </c>
      <c r="P463" s="275">
        <v>660000</v>
      </c>
      <c r="Q463" s="431">
        <v>10.199999999999999</v>
      </c>
      <c r="R463" s="275">
        <v>67500</v>
      </c>
      <c r="S463" s="275">
        <v>664100</v>
      </c>
      <c r="T463" s="431">
        <v>10.199999999999999</v>
      </c>
      <c r="U463" s="275">
        <v>61400</v>
      </c>
      <c r="V463" s="275">
        <v>678200</v>
      </c>
      <c r="W463" s="431">
        <v>9</v>
      </c>
      <c r="X463" s="275">
        <v>71200</v>
      </c>
      <c r="Y463" s="275">
        <v>684600</v>
      </c>
      <c r="Z463" s="431">
        <v>10.4</v>
      </c>
      <c r="AA463" s="275">
        <v>58900</v>
      </c>
      <c r="AB463" s="275">
        <v>683500</v>
      </c>
      <c r="AC463" s="431">
        <v>8.6</v>
      </c>
      <c r="AD463" s="275">
        <v>65900</v>
      </c>
      <c r="AE463" s="275">
        <v>689500</v>
      </c>
      <c r="AF463" s="431">
        <v>9.6</v>
      </c>
      <c r="AG463" s="275">
        <v>66300</v>
      </c>
      <c r="AH463" s="275">
        <v>694300</v>
      </c>
      <c r="AI463" s="431">
        <v>9.5</v>
      </c>
      <c r="AJ463" s="275">
        <v>66600</v>
      </c>
      <c r="AK463" s="275">
        <v>702500</v>
      </c>
      <c r="AL463" s="431">
        <v>9.5</v>
      </c>
      <c r="AM463" s="275">
        <v>83600</v>
      </c>
      <c r="AN463" s="275">
        <v>712300</v>
      </c>
      <c r="AO463" s="431">
        <v>11.7</v>
      </c>
      <c r="AP463" s="147">
        <v>77900</v>
      </c>
      <c r="AQ463" s="147">
        <v>724300</v>
      </c>
      <c r="AR463" s="250">
        <v>10.8</v>
      </c>
      <c r="AS463" s="147">
        <v>62500</v>
      </c>
      <c r="AT463" s="147">
        <v>728100</v>
      </c>
      <c r="AU463" s="250">
        <v>8.6</v>
      </c>
      <c r="AV463" s="727"/>
    </row>
    <row r="464" spans="2:48" s="430" customFormat="1" ht="12.75" x14ac:dyDescent="0.2">
      <c r="B464" s="203" t="s">
        <v>2</v>
      </c>
      <c r="C464" s="275">
        <v>1700</v>
      </c>
      <c r="D464" s="275">
        <v>53500</v>
      </c>
      <c r="E464" s="431">
        <v>3.1</v>
      </c>
      <c r="F464" s="275">
        <v>2200</v>
      </c>
      <c r="G464" s="275">
        <v>54300</v>
      </c>
      <c r="H464" s="431">
        <v>4.0999999999999996</v>
      </c>
      <c r="I464" s="275">
        <v>2000</v>
      </c>
      <c r="J464" s="275">
        <v>54900</v>
      </c>
      <c r="K464" s="431">
        <v>3.6</v>
      </c>
      <c r="L464" s="275">
        <v>2800</v>
      </c>
      <c r="M464" s="275">
        <v>55000</v>
      </c>
      <c r="N464" s="431">
        <v>5.2</v>
      </c>
      <c r="O464" s="275">
        <v>5200</v>
      </c>
      <c r="P464" s="275">
        <v>56800</v>
      </c>
      <c r="Q464" s="431">
        <v>9.1999999999999993</v>
      </c>
      <c r="R464" s="275">
        <v>2100</v>
      </c>
      <c r="S464" s="275">
        <v>55900</v>
      </c>
      <c r="T464" s="431">
        <v>3.7</v>
      </c>
      <c r="U464" s="275">
        <v>3300</v>
      </c>
      <c r="V464" s="275">
        <v>56400</v>
      </c>
      <c r="W464" s="431">
        <v>5.9</v>
      </c>
      <c r="X464" s="275">
        <v>2600</v>
      </c>
      <c r="Y464" s="275">
        <v>56500</v>
      </c>
      <c r="Z464" s="431">
        <v>4.7</v>
      </c>
      <c r="AA464" s="275">
        <v>2100</v>
      </c>
      <c r="AB464" s="275">
        <v>55400</v>
      </c>
      <c r="AC464" s="431">
        <v>3.8</v>
      </c>
      <c r="AD464" s="275">
        <v>2000</v>
      </c>
      <c r="AE464" s="275">
        <v>54700</v>
      </c>
      <c r="AF464" s="431">
        <v>3.7</v>
      </c>
      <c r="AG464" s="275" t="s">
        <v>118</v>
      </c>
      <c r="AH464" s="275">
        <v>56100</v>
      </c>
      <c r="AI464" s="275" t="s">
        <v>118</v>
      </c>
      <c r="AJ464" s="275">
        <v>1500</v>
      </c>
      <c r="AK464" s="275">
        <v>55700</v>
      </c>
      <c r="AL464" s="431">
        <v>2.7</v>
      </c>
      <c r="AM464" s="275">
        <v>3400</v>
      </c>
      <c r="AN464" s="275">
        <v>55800</v>
      </c>
      <c r="AO464" s="431">
        <v>6.2</v>
      </c>
      <c r="AP464" s="147">
        <v>2700</v>
      </c>
      <c r="AQ464" s="147">
        <v>57600</v>
      </c>
      <c r="AR464" s="250">
        <v>4.8</v>
      </c>
      <c r="AS464" s="147">
        <v>3200</v>
      </c>
      <c r="AT464" s="147">
        <v>56400</v>
      </c>
      <c r="AU464" s="250">
        <v>5.6</v>
      </c>
      <c r="AV464" s="727"/>
    </row>
    <row r="465" spans="2:48" s="430" customFormat="1" ht="12.75" x14ac:dyDescent="0.2">
      <c r="B465" s="203" t="s">
        <v>16</v>
      </c>
      <c r="C465" s="275">
        <v>7000</v>
      </c>
      <c r="D465" s="275">
        <v>59600</v>
      </c>
      <c r="E465" s="431">
        <v>11.7</v>
      </c>
      <c r="F465" s="275">
        <v>4800</v>
      </c>
      <c r="G465" s="275">
        <v>59700</v>
      </c>
      <c r="H465" s="431">
        <v>8.1</v>
      </c>
      <c r="I465" s="275">
        <v>5400</v>
      </c>
      <c r="J465" s="275">
        <v>60500</v>
      </c>
      <c r="K465" s="431">
        <v>8.9</v>
      </c>
      <c r="L465" s="275">
        <v>5500</v>
      </c>
      <c r="M465" s="275">
        <v>60700</v>
      </c>
      <c r="N465" s="431">
        <v>9</v>
      </c>
      <c r="O465" s="275">
        <v>3700</v>
      </c>
      <c r="P465" s="275">
        <v>61500</v>
      </c>
      <c r="Q465" s="431">
        <v>6</v>
      </c>
      <c r="R465" s="275">
        <v>7300</v>
      </c>
      <c r="S465" s="275">
        <v>62400</v>
      </c>
      <c r="T465" s="431">
        <v>11.6</v>
      </c>
      <c r="U465" s="275">
        <v>7600</v>
      </c>
      <c r="V465" s="275">
        <v>62200</v>
      </c>
      <c r="W465" s="431">
        <v>12.3</v>
      </c>
      <c r="X465" s="275">
        <v>2100</v>
      </c>
      <c r="Y465" s="275">
        <v>59500</v>
      </c>
      <c r="Z465" s="431">
        <v>3.6</v>
      </c>
      <c r="AA465" s="275">
        <v>5000</v>
      </c>
      <c r="AB465" s="275">
        <v>63300</v>
      </c>
      <c r="AC465" s="431">
        <v>7.9</v>
      </c>
      <c r="AD465" s="275">
        <v>3000</v>
      </c>
      <c r="AE465" s="275">
        <v>63200</v>
      </c>
      <c r="AF465" s="431">
        <v>4.8</v>
      </c>
      <c r="AG465" s="275">
        <v>3900</v>
      </c>
      <c r="AH465" s="275">
        <v>61900</v>
      </c>
      <c r="AI465" s="431">
        <v>6.2</v>
      </c>
      <c r="AJ465" s="275">
        <v>5400</v>
      </c>
      <c r="AK465" s="275">
        <v>61200</v>
      </c>
      <c r="AL465" s="431">
        <v>8.6999999999999993</v>
      </c>
      <c r="AM465" s="275">
        <v>2900</v>
      </c>
      <c r="AN465" s="275">
        <v>60700</v>
      </c>
      <c r="AO465" s="431">
        <v>4.8</v>
      </c>
      <c r="AP465" s="147">
        <v>2900</v>
      </c>
      <c r="AQ465" s="147">
        <v>60800</v>
      </c>
      <c r="AR465" s="250">
        <v>4.7</v>
      </c>
      <c r="AS465" s="147">
        <v>7800</v>
      </c>
      <c r="AT465" s="147">
        <v>61800</v>
      </c>
      <c r="AU465" s="250">
        <v>12.6</v>
      </c>
      <c r="AV465" s="727"/>
    </row>
    <row r="466" spans="2:48" s="430" customFormat="1" ht="12.75" x14ac:dyDescent="0.2">
      <c r="B466" s="203" t="s">
        <v>26</v>
      </c>
      <c r="C466" s="275">
        <v>18100</v>
      </c>
      <c r="D466" s="275">
        <v>186200</v>
      </c>
      <c r="E466" s="431">
        <v>9.6999999999999993</v>
      </c>
      <c r="F466" s="275">
        <v>19200</v>
      </c>
      <c r="G466" s="275">
        <v>188100</v>
      </c>
      <c r="H466" s="431">
        <v>10.199999999999999</v>
      </c>
      <c r="I466" s="275">
        <v>17900</v>
      </c>
      <c r="J466" s="275">
        <v>190000</v>
      </c>
      <c r="K466" s="431">
        <v>9.4</v>
      </c>
      <c r="L466" s="275">
        <v>17200</v>
      </c>
      <c r="M466" s="275">
        <v>191100</v>
      </c>
      <c r="N466" s="431">
        <v>9</v>
      </c>
      <c r="O466" s="275">
        <v>19400</v>
      </c>
      <c r="P466" s="275">
        <v>197800</v>
      </c>
      <c r="Q466" s="431">
        <v>9.8000000000000007</v>
      </c>
      <c r="R466" s="275">
        <v>18600</v>
      </c>
      <c r="S466" s="275">
        <v>198700</v>
      </c>
      <c r="T466" s="431">
        <v>9.4</v>
      </c>
      <c r="U466" s="275">
        <v>18400</v>
      </c>
      <c r="V466" s="275">
        <v>202000</v>
      </c>
      <c r="W466" s="431">
        <v>9.1</v>
      </c>
      <c r="X466" s="275">
        <v>14200</v>
      </c>
      <c r="Y466" s="275">
        <v>205500</v>
      </c>
      <c r="Z466" s="431">
        <v>6.9</v>
      </c>
      <c r="AA466" s="275">
        <v>15100</v>
      </c>
      <c r="AB466" s="275">
        <v>211200</v>
      </c>
      <c r="AC466" s="431">
        <v>7.2</v>
      </c>
      <c r="AD466" s="275">
        <v>14100</v>
      </c>
      <c r="AE466" s="275">
        <v>216100</v>
      </c>
      <c r="AF466" s="431">
        <v>6.5</v>
      </c>
      <c r="AG466" s="275">
        <v>14800</v>
      </c>
      <c r="AH466" s="275">
        <v>220000</v>
      </c>
      <c r="AI466" s="431">
        <v>6.7</v>
      </c>
      <c r="AJ466" s="275">
        <v>23400</v>
      </c>
      <c r="AK466" s="275">
        <v>226600</v>
      </c>
      <c r="AL466" s="431">
        <v>10.3</v>
      </c>
      <c r="AM466" s="275">
        <v>20900</v>
      </c>
      <c r="AN466" s="275">
        <v>229200</v>
      </c>
      <c r="AO466" s="431">
        <v>9.1</v>
      </c>
      <c r="AP466" s="147">
        <v>19300</v>
      </c>
      <c r="AQ466" s="147">
        <v>238500</v>
      </c>
      <c r="AR466" s="250">
        <v>8.1</v>
      </c>
      <c r="AS466" s="147">
        <v>20800</v>
      </c>
      <c r="AT466" s="147">
        <v>241900</v>
      </c>
      <c r="AU466" s="250">
        <v>8.6</v>
      </c>
      <c r="AV466" s="727"/>
    </row>
    <row r="467" spans="2:48" s="430" customFormat="1" ht="12.75" x14ac:dyDescent="0.2">
      <c r="B467" s="203" t="s">
        <v>27</v>
      </c>
      <c r="C467" s="275">
        <v>16900</v>
      </c>
      <c r="D467" s="275">
        <v>186900</v>
      </c>
      <c r="E467" s="431">
        <v>9</v>
      </c>
      <c r="F467" s="275">
        <v>14500</v>
      </c>
      <c r="G467" s="275">
        <v>189000</v>
      </c>
      <c r="H467" s="431">
        <v>7.7</v>
      </c>
      <c r="I467" s="275">
        <v>13000</v>
      </c>
      <c r="J467" s="275">
        <v>188300</v>
      </c>
      <c r="K467" s="431">
        <v>6.9</v>
      </c>
      <c r="L467" s="275">
        <v>9800</v>
      </c>
      <c r="M467" s="275">
        <v>188800</v>
      </c>
      <c r="N467" s="431">
        <v>5.2</v>
      </c>
      <c r="O467" s="275">
        <v>10600</v>
      </c>
      <c r="P467" s="275">
        <v>196300</v>
      </c>
      <c r="Q467" s="431">
        <v>5.4</v>
      </c>
      <c r="R467" s="275">
        <v>11200</v>
      </c>
      <c r="S467" s="275">
        <v>196200</v>
      </c>
      <c r="T467" s="431">
        <v>5.7</v>
      </c>
      <c r="U467" s="275">
        <v>10200</v>
      </c>
      <c r="V467" s="275">
        <v>193700</v>
      </c>
      <c r="W467" s="431">
        <v>5.3</v>
      </c>
      <c r="X467" s="275">
        <v>12000</v>
      </c>
      <c r="Y467" s="275">
        <v>191100</v>
      </c>
      <c r="Z467" s="431">
        <v>6.3</v>
      </c>
      <c r="AA467" s="275">
        <v>11600</v>
      </c>
      <c r="AB467" s="275">
        <v>191900</v>
      </c>
      <c r="AC467" s="431">
        <v>6.1</v>
      </c>
      <c r="AD467" s="275">
        <v>13900</v>
      </c>
      <c r="AE467" s="275">
        <v>191800</v>
      </c>
      <c r="AF467" s="431">
        <v>7.2</v>
      </c>
      <c r="AG467" s="275">
        <v>13500</v>
      </c>
      <c r="AH467" s="275">
        <v>191600</v>
      </c>
      <c r="AI467" s="431">
        <v>7</v>
      </c>
      <c r="AJ467" s="275">
        <v>13700</v>
      </c>
      <c r="AK467" s="275">
        <v>192100</v>
      </c>
      <c r="AL467" s="431">
        <v>7.1</v>
      </c>
      <c r="AM467" s="275">
        <v>15000</v>
      </c>
      <c r="AN467" s="275">
        <v>190100</v>
      </c>
      <c r="AO467" s="431">
        <v>7.9</v>
      </c>
      <c r="AP467" s="147">
        <v>22700</v>
      </c>
      <c r="AQ467" s="147">
        <v>192000</v>
      </c>
      <c r="AR467" s="250">
        <v>11.8</v>
      </c>
      <c r="AS467" s="147">
        <v>20200</v>
      </c>
      <c r="AT467" s="147">
        <v>192800</v>
      </c>
      <c r="AU467" s="250">
        <v>10.5</v>
      </c>
      <c r="AV467" s="727"/>
    </row>
    <row r="468" spans="2:48" s="430" customFormat="1" ht="12.75" x14ac:dyDescent="0.2">
      <c r="B468" s="203" t="s">
        <v>17</v>
      </c>
      <c r="C468" s="275">
        <v>5300</v>
      </c>
      <c r="D468" s="275">
        <v>64900</v>
      </c>
      <c r="E468" s="431">
        <v>8.1999999999999993</v>
      </c>
      <c r="F468" s="275">
        <v>5400</v>
      </c>
      <c r="G468" s="275">
        <v>65200</v>
      </c>
      <c r="H468" s="431">
        <v>8.1999999999999993</v>
      </c>
      <c r="I468" s="275">
        <v>3200</v>
      </c>
      <c r="J468" s="275">
        <v>65800</v>
      </c>
      <c r="K468" s="431">
        <v>4.8</v>
      </c>
      <c r="L468" s="275">
        <v>5500</v>
      </c>
      <c r="M468" s="275">
        <v>68000</v>
      </c>
      <c r="N468" s="431">
        <v>8</v>
      </c>
      <c r="O468" s="275">
        <v>1200</v>
      </c>
      <c r="P468" s="275">
        <v>70500</v>
      </c>
      <c r="Q468" s="431">
        <v>1.7</v>
      </c>
      <c r="R468" s="275">
        <v>4800</v>
      </c>
      <c r="S468" s="275">
        <v>70500</v>
      </c>
      <c r="T468" s="431">
        <v>6.9</v>
      </c>
      <c r="U468" s="275">
        <v>5300</v>
      </c>
      <c r="V468" s="275">
        <v>72500</v>
      </c>
      <c r="W468" s="431">
        <v>7.3</v>
      </c>
      <c r="X468" s="275">
        <v>6300</v>
      </c>
      <c r="Y468" s="275">
        <v>70300</v>
      </c>
      <c r="Z468" s="431">
        <v>9</v>
      </c>
      <c r="AA468" s="275">
        <v>7700</v>
      </c>
      <c r="AB468" s="275">
        <v>70400</v>
      </c>
      <c r="AC468" s="431">
        <v>10.9</v>
      </c>
      <c r="AD468" s="275">
        <v>6700</v>
      </c>
      <c r="AE468" s="275">
        <v>70500</v>
      </c>
      <c r="AF468" s="431">
        <v>9.5</v>
      </c>
      <c r="AG468" s="275">
        <v>3400</v>
      </c>
      <c r="AH468" s="275">
        <v>72100</v>
      </c>
      <c r="AI468" s="431">
        <v>4.7</v>
      </c>
      <c r="AJ468" s="275">
        <v>2100</v>
      </c>
      <c r="AK468" s="275">
        <v>70200</v>
      </c>
      <c r="AL468" s="431">
        <v>3</v>
      </c>
      <c r="AM468" s="275">
        <v>5400</v>
      </c>
      <c r="AN468" s="275">
        <v>71700</v>
      </c>
      <c r="AO468" s="431">
        <v>7.6</v>
      </c>
      <c r="AP468" s="147">
        <v>9400</v>
      </c>
      <c r="AQ468" s="147">
        <v>71900</v>
      </c>
      <c r="AR468" s="250">
        <v>13</v>
      </c>
      <c r="AS468" s="147">
        <v>8800</v>
      </c>
      <c r="AT468" s="147">
        <v>70900</v>
      </c>
      <c r="AU468" s="250">
        <v>12.4</v>
      </c>
      <c r="AV468" s="727"/>
    </row>
    <row r="469" spans="2:48" s="430" customFormat="1" ht="12.75" x14ac:dyDescent="0.2">
      <c r="B469" s="203" t="s">
        <v>1</v>
      </c>
      <c r="C469" s="275">
        <v>8200</v>
      </c>
      <c r="D469" s="275">
        <v>103200</v>
      </c>
      <c r="E469" s="431">
        <v>8</v>
      </c>
      <c r="F469" s="275">
        <v>9500</v>
      </c>
      <c r="G469" s="275">
        <v>103300</v>
      </c>
      <c r="H469" s="431">
        <v>9.1999999999999993</v>
      </c>
      <c r="I469" s="275">
        <v>8300</v>
      </c>
      <c r="J469" s="275">
        <v>105700</v>
      </c>
      <c r="K469" s="431">
        <v>7.8</v>
      </c>
      <c r="L469" s="275">
        <v>8700</v>
      </c>
      <c r="M469" s="275">
        <v>108000</v>
      </c>
      <c r="N469" s="431">
        <v>8.1</v>
      </c>
      <c r="O469" s="275">
        <v>7100</v>
      </c>
      <c r="P469" s="275">
        <v>111300</v>
      </c>
      <c r="Q469" s="431">
        <v>6.4</v>
      </c>
      <c r="R469" s="275">
        <v>8900</v>
      </c>
      <c r="S469" s="275">
        <v>110400</v>
      </c>
      <c r="T469" s="431">
        <v>8.1</v>
      </c>
      <c r="U469" s="275">
        <v>10400</v>
      </c>
      <c r="V469" s="275">
        <v>109000</v>
      </c>
      <c r="W469" s="431">
        <v>9.6</v>
      </c>
      <c r="X469" s="275">
        <v>6500</v>
      </c>
      <c r="Y469" s="275">
        <v>108300</v>
      </c>
      <c r="Z469" s="431">
        <v>6</v>
      </c>
      <c r="AA469" s="275">
        <v>7000</v>
      </c>
      <c r="AB469" s="275">
        <v>108100</v>
      </c>
      <c r="AC469" s="431">
        <v>6.5</v>
      </c>
      <c r="AD469" s="275">
        <v>6400</v>
      </c>
      <c r="AE469" s="275">
        <v>109600</v>
      </c>
      <c r="AF469" s="431">
        <v>5.9</v>
      </c>
      <c r="AG469" s="275">
        <v>6500</v>
      </c>
      <c r="AH469" s="275">
        <v>111200</v>
      </c>
      <c r="AI469" s="431">
        <v>5.8</v>
      </c>
      <c r="AJ469" s="275">
        <v>8100</v>
      </c>
      <c r="AK469" s="275">
        <v>109600</v>
      </c>
      <c r="AL469" s="431">
        <v>7.4</v>
      </c>
      <c r="AM469" s="275">
        <v>8900</v>
      </c>
      <c r="AN469" s="275">
        <v>110000</v>
      </c>
      <c r="AO469" s="431">
        <v>8.1</v>
      </c>
      <c r="AP469" s="147">
        <v>7300</v>
      </c>
      <c r="AQ469" s="147">
        <v>111500</v>
      </c>
      <c r="AR469" s="250">
        <v>6.6</v>
      </c>
      <c r="AS469" s="147">
        <v>8700</v>
      </c>
      <c r="AT469" s="147">
        <v>109500</v>
      </c>
      <c r="AU469" s="250">
        <v>8</v>
      </c>
      <c r="AV469" s="727"/>
    </row>
    <row r="470" spans="2:48" s="430" customFormat="1" ht="12.75" x14ac:dyDescent="0.2">
      <c r="B470" s="203" t="s">
        <v>18</v>
      </c>
      <c r="C470" s="275">
        <v>3500</v>
      </c>
      <c r="D470" s="275">
        <v>58800</v>
      </c>
      <c r="E470" s="431">
        <v>5.9</v>
      </c>
      <c r="F470" s="275">
        <v>4300</v>
      </c>
      <c r="G470" s="275">
        <v>58500</v>
      </c>
      <c r="H470" s="431">
        <v>7.3</v>
      </c>
      <c r="I470" s="275">
        <v>3200</v>
      </c>
      <c r="J470" s="275">
        <v>59100</v>
      </c>
      <c r="K470" s="431">
        <v>5.4</v>
      </c>
      <c r="L470" s="275">
        <v>4400</v>
      </c>
      <c r="M470" s="275">
        <v>58800</v>
      </c>
      <c r="N470" s="431">
        <v>7.5</v>
      </c>
      <c r="O470" s="275">
        <v>3100</v>
      </c>
      <c r="P470" s="275">
        <v>62100</v>
      </c>
      <c r="Q470" s="431">
        <v>4.9000000000000004</v>
      </c>
      <c r="R470" s="275">
        <v>5900</v>
      </c>
      <c r="S470" s="275">
        <v>62400</v>
      </c>
      <c r="T470" s="431">
        <v>9.4</v>
      </c>
      <c r="U470" s="275">
        <v>2100</v>
      </c>
      <c r="V470" s="275">
        <v>62000</v>
      </c>
      <c r="W470" s="431">
        <v>3.4</v>
      </c>
      <c r="X470" s="275">
        <v>2500</v>
      </c>
      <c r="Y470" s="275">
        <v>61500</v>
      </c>
      <c r="Z470" s="431">
        <v>4.0999999999999996</v>
      </c>
      <c r="AA470" s="275" t="s">
        <v>118</v>
      </c>
      <c r="AB470" s="275">
        <v>60300</v>
      </c>
      <c r="AC470" s="275" t="s">
        <v>118</v>
      </c>
      <c r="AD470" s="275">
        <v>3300</v>
      </c>
      <c r="AE470" s="275">
        <v>59700</v>
      </c>
      <c r="AF470" s="431">
        <v>5.6</v>
      </c>
      <c r="AG470" s="275">
        <v>2100</v>
      </c>
      <c r="AH470" s="275">
        <v>58900</v>
      </c>
      <c r="AI470" s="431">
        <v>3.6</v>
      </c>
      <c r="AJ470" s="275">
        <v>2400</v>
      </c>
      <c r="AK470" s="275">
        <v>62400</v>
      </c>
      <c r="AL470" s="431">
        <v>3.8</v>
      </c>
      <c r="AM470" s="275">
        <v>2400</v>
      </c>
      <c r="AN470" s="275">
        <v>61100</v>
      </c>
      <c r="AO470" s="431">
        <v>3.8</v>
      </c>
      <c r="AP470" s="147">
        <v>3200</v>
      </c>
      <c r="AQ470" s="147">
        <v>62000</v>
      </c>
      <c r="AR470" s="250">
        <v>5.2</v>
      </c>
      <c r="AS470" s="147">
        <v>2900</v>
      </c>
      <c r="AT470" s="147">
        <v>59700</v>
      </c>
      <c r="AU470" s="250">
        <v>4.9000000000000004</v>
      </c>
      <c r="AV470" s="727"/>
    </row>
    <row r="471" spans="2:48" s="430" customFormat="1" ht="12.75" x14ac:dyDescent="0.2">
      <c r="B471" s="203" t="s">
        <v>3</v>
      </c>
      <c r="C471" s="275">
        <v>2200</v>
      </c>
      <c r="D471" s="275">
        <v>41700</v>
      </c>
      <c r="E471" s="431">
        <v>5.2</v>
      </c>
      <c r="F471" s="275">
        <v>1100</v>
      </c>
      <c r="G471" s="275">
        <v>41600</v>
      </c>
      <c r="H471" s="431">
        <v>2.7</v>
      </c>
      <c r="I471" s="275">
        <v>1900</v>
      </c>
      <c r="J471" s="275">
        <v>42000</v>
      </c>
      <c r="K471" s="431">
        <v>4.5999999999999996</v>
      </c>
      <c r="L471" s="275">
        <v>3000</v>
      </c>
      <c r="M471" s="275">
        <v>39300</v>
      </c>
      <c r="N471" s="431">
        <v>7.7</v>
      </c>
      <c r="O471" s="275">
        <v>3900</v>
      </c>
      <c r="P471" s="275">
        <v>43400</v>
      </c>
      <c r="Q471" s="431">
        <v>9</v>
      </c>
      <c r="R471" s="275">
        <v>2300</v>
      </c>
      <c r="S471" s="275">
        <v>43600</v>
      </c>
      <c r="T471" s="431">
        <v>5.2</v>
      </c>
      <c r="U471" s="275">
        <v>2600</v>
      </c>
      <c r="V471" s="275">
        <v>43900</v>
      </c>
      <c r="W471" s="431">
        <v>6</v>
      </c>
      <c r="X471" s="275">
        <v>3700</v>
      </c>
      <c r="Y471" s="275">
        <v>43500</v>
      </c>
      <c r="Z471" s="431">
        <v>8.4</v>
      </c>
      <c r="AA471" s="275">
        <v>3300</v>
      </c>
      <c r="AB471" s="275">
        <v>42200</v>
      </c>
      <c r="AC471" s="431">
        <v>7.7</v>
      </c>
      <c r="AD471" s="275">
        <v>1900</v>
      </c>
      <c r="AE471" s="275">
        <v>43300</v>
      </c>
      <c r="AF471" s="431">
        <v>4.3</v>
      </c>
      <c r="AG471" s="275">
        <v>1500</v>
      </c>
      <c r="AH471" s="275">
        <v>42700</v>
      </c>
      <c r="AI471" s="431">
        <v>3.5</v>
      </c>
      <c r="AJ471" s="275">
        <v>1700</v>
      </c>
      <c r="AK471" s="275">
        <v>41000</v>
      </c>
      <c r="AL471" s="431">
        <v>4.2</v>
      </c>
      <c r="AM471" s="275" t="s">
        <v>118</v>
      </c>
      <c r="AN471" s="275">
        <v>42800</v>
      </c>
      <c r="AO471" s="275" t="s">
        <v>118</v>
      </c>
      <c r="AP471" s="147">
        <v>1400</v>
      </c>
      <c r="AQ471" s="147">
        <v>43600</v>
      </c>
      <c r="AR471" s="250">
        <v>3.2</v>
      </c>
      <c r="AS471" s="147">
        <v>2400</v>
      </c>
      <c r="AT471" s="147">
        <v>42900</v>
      </c>
      <c r="AU471" s="250">
        <v>5.5</v>
      </c>
      <c r="AV471" s="727"/>
    </row>
    <row r="472" spans="2:48" s="430" customFormat="1" ht="12.75" x14ac:dyDescent="0.2">
      <c r="B472" s="203" t="s">
        <v>19</v>
      </c>
      <c r="C472" s="275">
        <v>4900</v>
      </c>
      <c r="D472" s="275">
        <v>74900</v>
      </c>
      <c r="E472" s="431">
        <v>6.5</v>
      </c>
      <c r="F472" s="275">
        <v>5800</v>
      </c>
      <c r="G472" s="275">
        <v>74600</v>
      </c>
      <c r="H472" s="431">
        <v>7.7</v>
      </c>
      <c r="I472" s="275">
        <v>2900</v>
      </c>
      <c r="J472" s="275">
        <v>75300</v>
      </c>
      <c r="K472" s="431">
        <v>3.8</v>
      </c>
      <c r="L472" s="275">
        <v>4400</v>
      </c>
      <c r="M472" s="275">
        <v>76900</v>
      </c>
      <c r="N472" s="431">
        <v>5.7</v>
      </c>
      <c r="O472" s="275">
        <v>6000</v>
      </c>
      <c r="P472" s="275">
        <v>79900</v>
      </c>
      <c r="Q472" s="431">
        <v>7.5</v>
      </c>
      <c r="R472" s="275">
        <v>3700</v>
      </c>
      <c r="S472" s="275">
        <v>80000</v>
      </c>
      <c r="T472" s="431">
        <v>4.5999999999999996</v>
      </c>
      <c r="U472" s="275">
        <v>5900</v>
      </c>
      <c r="V472" s="275">
        <v>79300</v>
      </c>
      <c r="W472" s="431">
        <v>7.4</v>
      </c>
      <c r="X472" s="275">
        <v>7700</v>
      </c>
      <c r="Y472" s="275">
        <v>78400</v>
      </c>
      <c r="Z472" s="431">
        <v>9.8000000000000007</v>
      </c>
      <c r="AA472" s="275">
        <v>4300</v>
      </c>
      <c r="AB472" s="275">
        <v>78100</v>
      </c>
      <c r="AC472" s="431">
        <v>5.5</v>
      </c>
      <c r="AD472" s="275">
        <v>5900</v>
      </c>
      <c r="AE472" s="275">
        <v>79900</v>
      </c>
      <c r="AF472" s="431">
        <v>7.4</v>
      </c>
      <c r="AG472" s="275">
        <v>4200</v>
      </c>
      <c r="AH472" s="275">
        <v>78600</v>
      </c>
      <c r="AI472" s="431">
        <v>5.3</v>
      </c>
      <c r="AJ472" s="275">
        <v>3000</v>
      </c>
      <c r="AK472" s="275">
        <v>79600</v>
      </c>
      <c r="AL472" s="431">
        <v>3.8</v>
      </c>
      <c r="AM472" s="275">
        <v>3000</v>
      </c>
      <c r="AN472" s="275">
        <v>78800</v>
      </c>
      <c r="AO472" s="431">
        <v>3.8</v>
      </c>
      <c r="AP472" s="147">
        <v>9700</v>
      </c>
      <c r="AQ472" s="147">
        <v>82200</v>
      </c>
      <c r="AR472" s="250">
        <v>11.8</v>
      </c>
      <c r="AS472" s="147">
        <v>5000</v>
      </c>
      <c r="AT472" s="147">
        <v>83600</v>
      </c>
      <c r="AU472" s="250">
        <v>6</v>
      </c>
      <c r="AV472" s="727"/>
    </row>
    <row r="473" spans="2:48" s="430" customFormat="1" ht="12.75" x14ac:dyDescent="0.2">
      <c r="B473" s="203" t="s">
        <v>8</v>
      </c>
      <c r="C473" s="275">
        <v>1900</v>
      </c>
      <c r="D473" s="275">
        <v>38400</v>
      </c>
      <c r="E473" s="431">
        <v>4.9000000000000004</v>
      </c>
      <c r="F473" s="275">
        <v>4400</v>
      </c>
      <c r="G473" s="275">
        <v>38000</v>
      </c>
      <c r="H473" s="431">
        <v>11.5</v>
      </c>
      <c r="I473" s="275">
        <v>2600</v>
      </c>
      <c r="J473" s="275">
        <v>39000</v>
      </c>
      <c r="K473" s="431">
        <v>6.5</v>
      </c>
      <c r="L473" s="275">
        <v>5000</v>
      </c>
      <c r="M473" s="275">
        <v>38900</v>
      </c>
      <c r="N473" s="431">
        <v>12.9</v>
      </c>
      <c r="O473" s="275">
        <v>4100</v>
      </c>
      <c r="P473" s="275">
        <v>40500</v>
      </c>
      <c r="Q473" s="431">
        <v>10</v>
      </c>
      <c r="R473" s="275">
        <v>2400</v>
      </c>
      <c r="S473" s="275">
        <v>38800</v>
      </c>
      <c r="T473" s="431">
        <v>6.2</v>
      </c>
      <c r="U473" s="275">
        <v>2300</v>
      </c>
      <c r="V473" s="275">
        <v>39300</v>
      </c>
      <c r="W473" s="431">
        <v>5.9</v>
      </c>
      <c r="X473" s="275">
        <v>2200</v>
      </c>
      <c r="Y473" s="275">
        <v>38800</v>
      </c>
      <c r="Z473" s="431">
        <v>5.7</v>
      </c>
      <c r="AA473" s="275">
        <v>2800</v>
      </c>
      <c r="AB473" s="275">
        <v>40700</v>
      </c>
      <c r="AC473" s="431">
        <v>6.9</v>
      </c>
      <c r="AD473" s="275">
        <v>1500</v>
      </c>
      <c r="AE473" s="275">
        <v>38800</v>
      </c>
      <c r="AF473" s="431">
        <v>4</v>
      </c>
      <c r="AG473" s="275" t="s">
        <v>118</v>
      </c>
      <c r="AH473" s="275">
        <v>39300</v>
      </c>
      <c r="AI473" s="275" t="s">
        <v>118</v>
      </c>
      <c r="AJ473" s="275" t="s">
        <v>118</v>
      </c>
      <c r="AK473" s="275">
        <v>39300</v>
      </c>
      <c r="AL473" s="275" t="s">
        <v>118</v>
      </c>
      <c r="AM473" s="275">
        <v>2100</v>
      </c>
      <c r="AN473" s="275">
        <v>39200</v>
      </c>
      <c r="AO473" s="431">
        <v>5.4</v>
      </c>
      <c r="AP473" s="147">
        <v>1100</v>
      </c>
      <c r="AQ473" s="147">
        <v>38800</v>
      </c>
      <c r="AR473" s="250">
        <v>2.8</v>
      </c>
      <c r="AS473" s="147">
        <v>1400</v>
      </c>
      <c r="AT473" s="147">
        <v>37600</v>
      </c>
      <c r="AU473" s="250">
        <v>3.8</v>
      </c>
      <c r="AV473" s="727"/>
    </row>
    <row r="474" spans="2:48" s="430" customFormat="1" ht="12.75" x14ac:dyDescent="0.2">
      <c r="B474" s="203" t="s">
        <v>9</v>
      </c>
      <c r="C474" s="275">
        <v>5800</v>
      </c>
      <c r="D474" s="275">
        <v>74500</v>
      </c>
      <c r="E474" s="431">
        <v>7.8</v>
      </c>
      <c r="F474" s="275">
        <v>5500</v>
      </c>
      <c r="G474" s="275">
        <v>76400</v>
      </c>
      <c r="H474" s="431">
        <v>7.2</v>
      </c>
      <c r="I474" s="275">
        <v>6200</v>
      </c>
      <c r="J474" s="275">
        <v>76700</v>
      </c>
      <c r="K474" s="431">
        <v>8.1</v>
      </c>
      <c r="L474" s="275">
        <v>7500</v>
      </c>
      <c r="M474" s="275">
        <v>76900</v>
      </c>
      <c r="N474" s="431">
        <v>9.8000000000000007</v>
      </c>
      <c r="O474" s="275">
        <v>5800</v>
      </c>
      <c r="P474" s="275">
        <v>80700</v>
      </c>
      <c r="Q474" s="431">
        <v>7.2</v>
      </c>
      <c r="R474" s="275">
        <v>6200</v>
      </c>
      <c r="S474" s="275">
        <v>79700</v>
      </c>
      <c r="T474" s="431">
        <v>7.8</v>
      </c>
      <c r="U474" s="275">
        <v>5400</v>
      </c>
      <c r="V474" s="275">
        <v>78100</v>
      </c>
      <c r="W474" s="431">
        <v>6.9</v>
      </c>
      <c r="X474" s="275">
        <v>5200</v>
      </c>
      <c r="Y474" s="275">
        <v>76500</v>
      </c>
      <c r="Z474" s="431">
        <v>6.8</v>
      </c>
      <c r="AA474" s="275">
        <v>3900</v>
      </c>
      <c r="AB474" s="275">
        <v>78000</v>
      </c>
      <c r="AC474" s="431">
        <v>4.9000000000000004</v>
      </c>
      <c r="AD474" s="275">
        <v>6800</v>
      </c>
      <c r="AE474" s="275">
        <v>77500</v>
      </c>
      <c r="AF474" s="431">
        <v>8.8000000000000007</v>
      </c>
      <c r="AG474" s="275">
        <v>4300</v>
      </c>
      <c r="AH474" s="275">
        <v>78500</v>
      </c>
      <c r="AI474" s="431">
        <v>5.4</v>
      </c>
      <c r="AJ474" s="275">
        <v>5600</v>
      </c>
      <c r="AK474" s="275">
        <v>77200</v>
      </c>
      <c r="AL474" s="431">
        <v>7.2</v>
      </c>
      <c r="AM474" s="275">
        <v>7200</v>
      </c>
      <c r="AN474" s="275">
        <v>77600</v>
      </c>
      <c r="AO474" s="431">
        <v>9.3000000000000007</v>
      </c>
      <c r="AP474" s="147">
        <v>6900</v>
      </c>
      <c r="AQ474" s="147">
        <v>78800</v>
      </c>
      <c r="AR474" s="250">
        <v>8.6999999999999993</v>
      </c>
      <c r="AS474" s="147">
        <v>3100</v>
      </c>
      <c r="AT474" s="147">
        <v>79400</v>
      </c>
      <c r="AU474" s="250">
        <v>4</v>
      </c>
      <c r="AV474" s="727"/>
    </row>
    <row r="475" spans="2:48" s="430" customFormat="1" ht="12.75" x14ac:dyDescent="0.2">
      <c r="B475" s="203" t="s">
        <v>4</v>
      </c>
      <c r="C475" s="275">
        <v>4100</v>
      </c>
      <c r="D475" s="275">
        <v>51300</v>
      </c>
      <c r="E475" s="431">
        <v>8</v>
      </c>
      <c r="F475" s="275">
        <v>2800</v>
      </c>
      <c r="G475" s="275">
        <v>51400</v>
      </c>
      <c r="H475" s="431">
        <v>5.5</v>
      </c>
      <c r="I475" s="275">
        <v>5700</v>
      </c>
      <c r="J475" s="275">
        <v>52200</v>
      </c>
      <c r="K475" s="431">
        <v>11</v>
      </c>
      <c r="L475" s="275">
        <v>4500</v>
      </c>
      <c r="M475" s="275">
        <v>53600</v>
      </c>
      <c r="N475" s="431">
        <v>8.3000000000000007</v>
      </c>
      <c r="O475" s="275">
        <v>4300</v>
      </c>
      <c r="P475" s="275">
        <v>57100</v>
      </c>
      <c r="Q475" s="431">
        <v>7.6</v>
      </c>
      <c r="R475" s="275">
        <v>4600</v>
      </c>
      <c r="S475" s="275">
        <v>56600</v>
      </c>
      <c r="T475" s="431">
        <v>8.1999999999999993</v>
      </c>
      <c r="U475" s="275">
        <v>4700</v>
      </c>
      <c r="V475" s="275">
        <v>57500</v>
      </c>
      <c r="W475" s="431">
        <v>8.1999999999999993</v>
      </c>
      <c r="X475" s="275">
        <v>7100</v>
      </c>
      <c r="Y475" s="275">
        <v>53200</v>
      </c>
      <c r="Z475" s="431">
        <v>13.3</v>
      </c>
      <c r="AA475" s="275">
        <v>3800</v>
      </c>
      <c r="AB475" s="275">
        <v>54600</v>
      </c>
      <c r="AC475" s="431">
        <v>7</v>
      </c>
      <c r="AD475" s="275">
        <v>5600</v>
      </c>
      <c r="AE475" s="275">
        <v>56100</v>
      </c>
      <c r="AF475" s="431">
        <v>9.9</v>
      </c>
      <c r="AG475" s="275">
        <v>4900</v>
      </c>
      <c r="AH475" s="275">
        <v>54500</v>
      </c>
      <c r="AI475" s="431">
        <v>9</v>
      </c>
      <c r="AJ475" s="275">
        <v>3300</v>
      </c>
      <c r="AK475" s="275">
        <v>54300</v>
      </c>
      <c r="AL475" s="431">
        <v>6.1</v>
      </c>
      <c r="AM475" s="275">
        <v>3300</v>
      </c>
      <c r="AN475" s="275">
        <v>52200</v>
      </c>
      <c r="AO475" s="431">
        <v>6.4</v>
      </c>
      <c r="AP475" s="147">
        <v>3400</v>
      </c>
      <c r="AQ475" s="147">
        <v>51500</v>
      </c>
      <c r="AR475" s="250">
        <v>6.6</v>
      </c>
      <c r="AS475" s="147">
        <v>2600</v>
      </c>
      <c r="AT475" s="147">
        <v>51300</v>
      </c>
      <c r="AU475" s="250">
        <v>5.0999999999999996</v>
      </c>
      <c r="AV475" s="727"/>
    </row>
    <row r="476" spans="2:48" s="430" customFormat="1" ht="12.75" x14ac:dyDescent="0.2">
      <c r="B476" s="203" t="s">
        <v>10</v>
      </c>
      <c r="C476" s="275">
        <v>5700</v>
      </c>
      <c r="D476" s="275">
        <v>55600</v>
      </c>
      <c r="E476" s="431">
        <v>10.3</v>
      </c>
      <c r="F476" s="275">
        <v>2900</v>
      </c>
      <c r="G476" s="275">
        <v>57300</v>
      </c>
      <c r="H476" s="431">
        <v>5.0999999999999996</v>
      </c>
      <c r="I476" s="275">
        <v>5700</v>
      </c>
      <c r="J476" s="275">
        <v>57100</v>
      </c>
      <c r="K476" s="431">
        <v>10</v>
      </c>
      <c r="L476" s="275">
        <v>6800</v>
      </c>
      <c r="M476" s="275">
        <v>57700</v>
      </c>
      <c r="N476" s="431">
        <v>11.8</v>
      </c>
      <c r="O476" s="275">
        <v>5200</v>
      </c>
      <c r="P476" s="275">
        <v>60600</v>
      </c>
      <c r="Q476" s="431">
        <v>8.5</v>
      </c>
      <c r="R476" s="275">
        <v>3900</v>
      </c>
      <c r="S476" s="275">
        <v>61600</v>
      </c>
      <c r="T476" s="431">
        <v>6.4</v>
      </c>
      <c r="U476" s="275">
        <v>3200</v>
      </c>
      <c r="V476" s="275">
        <v>61300</v>
      </c>
      <c r="W476" s="431">
        <v>5.3</v>
      </c>
      <c r="X476" s="275">
        <v>4000</v>
      </c>
      <c r="Y476" s="275">
        <v>61600</v>
      </c>
      <c r="Z476" s="431">
        <v>6.5</v>
      </c>
      <c r="AA476" s="275">
        <v>3300</v>
      </c>
      <c r="AB476" s="275">
        <v>61800</v>
      </c>
      <c r="AC476" s="431">
        <v>5.3</v>
      </c>
      <c r="AD476" s="275">
        <v>4000</v>
      </c>
      <c r="AE476" s="275">
        <v>60900</v>
      </c>
      <c r="AF476" s="431">
        <v>6.5</v>
      </c>
      <c r="AG476" s="275">
        <v>5300</v>
      </c>
      <c r="AH476" s="275">
        <v>60400</v>
      </c>
      <c r="AI476" s="431">
        <v>8.8000000000000007</v>
      </c>
      <c r="AJ476" s="275">
        <v>7400</v>
      </c>
      <c r="AK476" s="275">
        <v>61400</v>
      </c>
      <c r="AL476" s="431">
        <v>12</v>
      </c>
      <c r="AM476" s="275">
        <v>5000</v>
      </c>
      <c r="AN476" s="275">
        <v>61100</v>
      </c>
      <c r="AO476" s="431">
        <v>8.1</v>
      </c>
      <c r="AP476" s="147">
        <v>9900</v>
      </c>
      <c r="AQ476" s="147">
        <v>63000</v>
      </c>
      <c r="AR476" s="250">
        <v>15.7</v>
      </c>
      <c r="AS476" s="147">
        <v>6600</v>
      </c>
      <c r="AT476" s="147">
        <v>64400</v>
      </c>
      <c r="AU476" s="250">
        <v>10.199999999999999</v>
      </c>
      <c r="AV476" s="727"/>
    </row>
    <row r="477" spans="2:48" s="430" customFormat="1" ht="12.75" x14ac:dyDescent="0.2">
      <c r="B477" s="203" t="s">
        <v>28</v>
      </c>
      <c r="C477" s="275">
        <v>17900</v>
      </c>
      <c r="D477" s="275">
        <v>174500</v>
      </c>
      <c r="E477" s="431">
        <v>10.3</v>
      </c>
      <c r="F477" s="275">
        <v>16500</v>
      </c>
      <c r="G477" s="275">
        <v>176500</v>
      </c>
      <c r="H477" s="431">
        <v>9.4</v>
      </c>
      <c r="I477" s="275">
        <v>20800</v>
      </c>
      <c r="J477" s="275">
        <v>178500</v>
      </c>
      <c r="K477" s="431">
        <v>11.7</v>
      </c>
      <c r="L477" s="275">
        <v>23000</v>
      </c>
      <c r="M477" s="275">
        <v>180600</v>
      </c>
      <c r="N477" s="431">
        <v>12.7</v>
      </c>
      <c r="O477" s="275">
        <v>21700</v>
      </c>
      <c r="P477" s="275">
        <v>187400</v>
      </c>
      <c r="Q477" s="431">
        <v>11.6</v>
      </c>
      <c r="R477" s="275">
        <v>24200</v>
      </c>
      <c r="S477" s="275">
        <v>190100</v>
      </c>
      <c r="T477" s="431">
        <v>12.7</v>
      </c>
      <c r="U477" s="275">
        <v>23100</v>
      </c>
      <c r="V477" s="275">
        <v>192400</v>
      </c>
      <c r="W477" s="431">
        <v>12</v>
      </c>
      <c r="X477" s="275">
        <v>18200</v>
      </c>
      <c r="Y477" s="275">
        <v>192400</v>
      </c>
      <c r="Z477" s="431">
        <v>9.4</v>
      </c>
      <c r="AA477" s="275">
        <v>18400</v>
      </c>
      <c r="AB477" s="275">
        <v>195100</v>
      </c>
      <c r="AC477" s="431">
        <v>9.5</v>
      </c>
      <c r="AD477" s="275">
        <v>19600</v>
      </c>
      <c r="AE477" s="275">
        <v>195800</v>
      </c>
      <c r="AF477" s="431">
        <v>10</v>
      </c>
      <c r="AG477" s="275">
        <v>20300</v>
      </c>
      <c r="AH477" s="275">
        <v>195600</v>
      </c>
      <c r="AI477" s="431">
        <v>10.4</v>
      </c>
      <c r="AJ477" s="275">
        <v>19400</v>
      </c>
      <c r="AK477" s="275">
        <v>197500</v>
      </c>
      <c r="AL477" s="431">
        <v>9.8000000000000007</v>
      </c>
      <c r="AM477" s="275">
        <v>22300</v>
      </c>
      <c r="AN477" s="275">
        <v>198200</v>
      </c>
      <c r="AO477" s="431">
        <v>11.2</v>
      </c>
      <c r="AP477" s="147">
        <v>26900</v>
      </c>
      <c r="AQ477" s="147">
        <v>200200</v>
      </c>
      <c r="AR477" s="250">
        <v>13.4</v>
      </c>
      <c r="AS477" s="147">
        <v>22700</v>
      </c>
      <c r="AT477" s="147">
        <v>202100</v>
      </c>
      <c r="AU477" s="250">
        <v>11.2</v>
      </c>
      <c r="AV477" s="727"/>
    </row>
    <row r="478" spans="2:48" s="430" customFormat="1" ht="12.75" x14ac:dyDescent="0.2">
      <c r="B478" s="203" t="s">
        <v>14</v>
      </c>
      <c r="C478" s="275">
        <v>9600</v>
      </c>
      <c r="D478" s="275">
        <v>170300</v>
      </c>
      <c r="E478" s="431">
        <v>5.6</v>
      </c>
      <c r="F478" s="275">
        <v>10800</v>
      </c>
      <c r="G478" s="275">
        <v>171800</v>
      </c>
      <c r="H478" s="431">
        <v>6.3</v>
      </c>
      <c r="I478" s="275">
        <v>9500</v>
      </c>
      <c r="J478" s="275">
        <v>174300</v>
      </c>
      <c r="K478" s="431">
        <v>5.4</v>
      </c>
      <c r="L478" s="275">
        <v>6800</v>
      </c>
      <c r="M478" s="275">
        <v>174700</v>
      </c>
      <c r="N478" s="431">
        <v>3.9</v>
      </c>
      <c r="O478" s="275">
        <v>10900</v>
      </c>
      <c r="P478" s="275">
        <v>184000</v>
      </c>
      <c r="Q478" s="431">
        <v>5.9</v>
      </c>
      <c r="R478" s="275">
        <v>13300</v>
      </c>
      <c r="S478" s="275">
        <v>184300</v>
      </c>
      <c r="T478" s="431">
        <v>7.2</v>
      </c>
      <c r="U478" s="275">
        <v>11500</v>
      </c>
      <c r="V478" s="275">
        <v>183800</v>
      </c>
      <c r="W478" s="431">
        <v>6.3</v>
      </c>
      <c r="X478" s="275">
        <v>8200</v>
      </c>
      <c r="Y478" s="275">
        <v>183900</v>
      </c>
      <c r="Z478" s="431">
        <v>4.5</v>
      </c>
      <c r="AA478" s="275">
        <v>9600</v>
      </c>
      <c r="AB478" s="275">
        <v>184500</v>
      </c>
      <c r="AC478" s="431">
        <v>5.2</v>
      </c>
      <c r="AD478" s="275">
        <v>11300</v>
      </c>
      <c r="AE478" s="275">
        <v>183800</v>
      </c>
      <c r="AF478" s="431">
        <v>6.2</v>
      </c>
      <c r="AG478" s="275">
        <v>10300</v>
      </c>
      <c r="AH478" s="275">
        <v>182100</v>
      </c>
      <c r="AI478" s="431">
        <v>5.6</v>
      </c>
      <c r="AJ478" s="275">
        <v>9800</v>
      </c>
      <c r="AK478" s="275">
        <v>182000</v>
      </c>
      <c r="AL478" s="431">
        <v>5.4</v>
      </c>
      <c r="AM478" s="275">
        <v>10800</v>
      </c>
      <c r="AN478" s="275">
        <v>181600</v>
      </c>
      <c r="AO478" s="431">
        <v>5.9</v>
      </c>
      <c r="AP478" s="147">
        <v>10000</v>
      </c>
      <c r="AQ478" s="147">
        <v>184400</v>
      </c>
      <c r="AR478" s="250">
        <v>5.4</v>
      </c>
      <c r="AS478" s="147">
        <v>11700</v>
      </c>
      <c r="AT478" s="147">
        <v>182500</v>
      </c>
      <c r="AU478" s="250">
        <v>6.4</v>
      </c>
      <c r="AV478" s="727"/>
    </row>
    <row r="479" spans="2:48" s="430" customFormat="1" ht="12.75" x14ac:dyDescent="0.2">
      <c r="B479" s="203" t="s">
        <v>25</v>
      </c>
      <c r="C479" s="275">
        <v>7700</v>
      </c>
      <c r="D479" s="275">
        <v>120900</v>
      </c>
      <c r="E479" s="431">
        <v>6.4</v>
      </c>
      <c r="F479" s="275">
        <v>8700</v>
      </c>
      <c r="G479" s="275">
        <v>121800</v>
      </c>
      <c r="H479" s="431">
        <v>7.1</v>
      </c>
      <c r="I479" s="275">
        <v>7700</v>
      </c>
      <c r="J479" s="275">
        <v>122600</v>
      </c>
      <c r="K479" s="431">
        <v>6.3</v>
      </c>
      <c r="L479" s="275">
        <v>7300</v>
      </c>
      <c r="M479" s="275">
        <v>121700</v>
      </c>
      <c r="N479" s="431">
        <v>6</v>
      </c>
      <c r="O479" s="275">
        <v>8000</v>
      </c>
      <c r="P479" s="275">
        <v>127400</v>
      </c>
      <c r="Q479" s="431">
        <v>6.3</v>
      </c>
      <c r="R479" s="275">
        <v>7400</v>
      </c>
      <c r="S479" s="275">
        <v>127200</v>
      </c>
      <c r="T479" s="431">
        <v>5.8</v>
      </c>
      <c r="U479" s="275">
        <v>6600</v>
      </c>
      <c r="V479" s="275">
        <v>126100</v>
      </c>
      <c r="W479" s="431">
        <v>5.2</v>
      </c>
      <c r="X479" s="275">
        <v>7900</v>
      </c>
      <c r="Y479" s="275">
        <v>126100</v>
      </c>
      <c r="Z479" s="431">
        <v>6.3</v>
      </c>
      <c r="AA479" s="275">
        <v>5900</v>
      </c>
      <c r="AB479" s="275">
        <v>126600</v>
      </c>
      <c r="AC479" s="431">
        <v>4.7</v>
      </c>
      <c r="AD479" s="275">
        <v>6400</v>
      </c>
      <c r="AE479" s="275">
        <v>127100</v>
      </c>
      <c r="AF479" s="431">
        <v>5.0999999999999996</v>
      </c>
      <c r="AG479" s="275">
        <v>5900</v>
      </c>
      <c r="AH479" s="275">
        <v>125900</v>
      </c>
      <c r="AI479" s="431">
        <v>4.7</v>
      </c>
      <c r="AJ479" s="275">
        <v>8200</v>
      </c>
      <c r="AK479" s="275">
        <v>126000</v>
      </c>
      <c r="AL479" s="431">
        <v>6.5</v>
      </c>
      <c r="AM479" s="275">
        <v>8400</v>
      </c>
      <c r="AN479" s="275">
        <v>128000</v>
      </c>
      <c r="AO479" s="431">
        <v>6.6</v>
      </c>
      <c r="AP479" s="147">
        <v>7100</v>
      </c>
      <c r="AQ479" s="147">
        <v>128200</v>
      </c>
      <c r="AR479" s="250">
        <v>5.6</v>
      </c>
      <c r="AS479" s="147">
        <v>6600</v>
      </c>
      <c r="AT479" s="147">
        <v>126200</v>
      </c>
      <c r="AU479" s="250">
        <v>5.2</v>
      </c>
      <c r="AV479" s="727"/>
    </row>
    <row r="480" spans="2:48" s="430" customFormat="1" ht="12.75" x14ac:dyDescent="0.2">
      <c r="B480" s="203" t="s">
        <v>20</v>
      </c>
      <c r="C480" s="275">
        <v>4300</v>
      </c>
      <c r="D480" s="275">
        <v>64200</v>
      </c>
      <c r="E480" s="431">
        <v>6.6</v>
      </c>
      <c r="F480" s="275">
        <v>4900</v>
      </c>
      <c r="G480" s="275">
        <v>64900</v>
      </c>
      <c r="H480" s="431">
        <v>7.6</v>
      </c>
      <c r="I480" s="275">
        <v>2300</v>
      </c>
      <c r="J480" s="275">
        <v>65500</v>
      </c>
      <c r="K480" s="431">
        <v>3.5</v>
      </c>
      <c r="L480" s="275">
        <v>4300</v>
      </c>
      <c r="M480" s="275">
        <v>65600</v>
      </c>
      <c r="N480" s="431">
        <v>6.6</v>
      </c>
      <c r="O480" s="275">
        <v>3500</v>
      </c>
      <c r="P480" s="275">
        <v>68000</v>
      </c>
      <c r="Q480" s="431">
        <v>5.2</v>
      </c>
      <c r="R480" s="275">
        <v>4100</v>
      </c>
      <c r="S480" s="275">
        <v>67600</v>
      </c>
      <c r="T480" s="431">
        <v>6.1</v>
      </c>
      <c r="U480" s="275">
        <v>3800</v>
      </c>
      <c r="V480" s="275">
        <v>67200</v>
      </c>
      <c r="W480" s="431">
        <v>5.7</v>
      </c>
      <c r="X480" s="275">
        <v>1600</v>
      </c>
      <c r="Y480" s="275">
        <v>65100</v>
      </c>
      <c r="Z480" s="431">
        <v>2.5</v>
      </c>
      <c r="AA480" s="275">
        <v>2300</v>
      </c>
      <c r="AB480" s="275">
        <v>66900</v>
      </c>
      <c r="AC480" s="431">
        <v>3.4</v>
      </c>
      <c r="AD480" s="275">
        <v>3400</v>
      </c>
      <c r="AE480" s="275">
        <v>67500</v>
      </c>
      <c r="AF480" s="431">
        <v>5</v>
      </c>
      <c r="AG480" s="275">
        <v>3300</v>
      </c>
      <c r="AH480" s="275">
        <v>69100</v>
      </c>
      <c r="AI480" s="431">
        <v>4.8</v>
      </c>
      <c r="AJ480" s="275">
        <v>2000</v>
      </c>
      <c r="AK480" s="275">
        <v>66000</v>
      </c>
      <c r="AL480" s="431">
        <v>3.1</v>
      </c>
      <c r="AM480" s="275">
        <v>2600</v>
      </c>
      <c r="AN480" s="275">
        <v>67300</v>
      </c>
      <c r="AO480" s="431">
        <v>3.9</v>
      </c>
      <c r="AP480" s="147">
        <v>4600</v>
      </c>
      <c r="AQ480" s="147">
        <v>66200</v>
      </c>
      <c r="AR480" s="250">
        <v>7</v>
      </c>
      <c r="AS480" s="147">
        <v>5600</v>
      </c>
      <c r="AT480" s="147">
        <v>63800</v>
      </c>
      <c r="AU480" s="250">
        <v>8.6999999999999993</v>
      </c>
      <c r="AV480" s="727"/>
    </row>
    <row r="481" spans="2:48" s="430" customFormat="1" ht="12.75" x14ac:dyDescent="0.2">
      <c r="B481" s="203" t="s">
        <v>21</v>
      </c>
      <c r="C481" s="275">
        <v>4100</v>
      </c>
      <c r="D481" s="275">
        <v>75800</v>
      </c>
      <c r="E481" s="431">
        <v>5.4</v>
      </c>
      <c r="F481" s="275">
        <v>5300</v>
      </c>
      <c r="G481" s="275">
        <v>77300</v>
      </c>
      <c r="H481" s="431">
        <v>6.8</v>
      </c>
      <c r="I481" s="275">
        <v>4900</v>
      </c>
      <c r="J481" s="275">
        <v>77700</v>
      </c>
      <c r="K481" s="431">
        <v>6.3</v>
      </c>
      <c r="L481" s="275">
        <v>3500</v>
      </c>
      <c r="M481" s="275">
        <v>76700</v>
      </c>
      <c r="N481" s="431">
        <v>4.5999999999999996</v>
      </c>
      <c r="O481" s="275">
        <v>4100</v>
      </c>
      <c r="P481" s="275">
        <v>80400</v>
      </c>
      <c r="Q481" s="431">
        <v>5.0999999999999996</v>
      </c>
      <c r="R481" s="275">
        <v>4300</v>
      </c>
      <c r="S481" s="275">
        <v>81300</v>
      </c>
      <c r="T481" s="431">
        <v>5.3</v>
      </c>
      <c r="U481" s="275">
        <v>6300</v>
      </c>
      <c r="V481" s="275">
        <v>82700</v>
      </c>
      <c r="W481" s="431">
        <v>7.7</v>
      </c>
      <c r="X481" s="275">
        <v>4100</v>
      </c>
      <c r="Y481" s="275">
        <v>80400</v>
      </c>
      <c r="Z481" s="431">
        <v>5.0999999999999996</v>
      </c>
      <c r="AA481" s="275">
        <v>3000</v>
      </c>
      <c r="AB481" s="275">
        <v>80900</v>
      </c>
      <c r="AC481" s="431">
        <v>3.7</v>
      </c>
      <c r="AD481" s="275">
        <v>4200</v>
      </c>
      <c r="AE481" s="275">
        <v>81200</v>
      </c>
      <c r="AF481" s="431">
        <v>5.2</v>
      </c>
      <c r="AG481" s="275">
        <v>4600</v>
      </c>
      <c r="AH481" s="275">
        <v>81500</v>
      </c>
      <c r="AI481" s="431">
        <v>5.6</v>
      </c>
      <c r="AJ481" s="275">
        <v>3200</v>
      </c>
      <c r="AK481" s="275">
        <v>81600</v>
      </c>
      <c r="AL481" s="431">
        <v>3.9</v>
      </c>
      <c r="AM481" s="275">
        <v>3300</v>
      </c>
      <c r="AN481" s="275">
        <v>80300</v>
      </c>
      <c r="AO481" s="431">
        <v>4.0999999999999996</v>
      </c>
      <c r="AP481" s="147">
        <v>2700</v>
      </c>
      <c r="AQ481" s="147">
        <v>77500</v>
      </c>
      <c r="AR481" s="250">
        <v>3.5</v>
      </c>
      <c r="AS481" s="147">
        <v>6300</v>
      </c>
      <c r="AT481" s="147">
        <v>79400</v>
      </c>
      <c r="AU481" s="250">
        <v>8</v>
      </c>
      <c r="AV481" s="727"/>
    </row>
    <row r="482" spans="2:48" s="430" customFormat="1" ht="12.75" x14ac:dyDescent="0.2">
      <c r="B482" s="203" t="s">
        <v>22</v>
      </c>
      <c r="C482" s="275">
        <v>2300</v>
      </c>
      <c r="D482" s="275">
        <v>57900</v>
      </c>
      <c r="E482" s="431">
        <v>4</v>
      </c>
      <c r="F482" s="275">
        <v>2000</v>
      </c>
      <c r="G482" s="275">
        <v>58700</v>
      </c>
      <c r="H482" s="431">
        <v>3.4</v>
      </c>
      <c r="I482" s="275">
        <v>1800</v>
      </c>
      <c r="J482" s="275">
        <v>58100</v>
      </c>
      <c r="K482" s="431">
        <v>3.1</v>
      </c>
      <c r="L482" s="275">
        <v>4500</v>
      </c>
      <c r="M482" s="275">
        <v>58800</v>
      </c>
      <c r="N482" s="431">
        <v>7.6</v>
      </c>
      <c r="O482" s="275">
        <v>3500</v>
      </c>
      <c r="P482" s="275">
        <v>62700</v>
      </c>
      <c r="Q482" s="431">
        <v>5.5</v>
      </c>
      <c r="R482" s="275">
        <v>4100</v>
      </c>
      <c r="S482" s="275">
        <v>60000</v>
      </c>
      <c r="T482" s="431">
        <v>6.8</v>
      </c>
      <c r="U482" s="275">
        <v>2500</v>
      </c>
      <c r="V482" s="275">
        <v>59900</v>
      </c>
      <c r="W482" s="431">
        <v>4.2</v>
      </c>
      <c r="X482" s="275">
        <v>2700</v>
      </c>
      <c r="Y482" s="275">
        <v>61400</v>
      </c>
      <c r="Z482" s="431">
        <v>4.5</v>
      </c>
      <c r="AA482" s="275">
        <v>5000</v>
      </c>
      <c r="AB482" s="275">
        <v>60900</v>
      </c>
      <c r="AC482" s="431">
        <v>8.1999999999999993</v>
      </c>
      <c r="AD482" s="275">
        <v>4200</v>
      </c>
      <c r="AE482" s="275">
        <v>60600</v>
      </c>
      <c r="AF482" s="431">
        <v>6.9</v>
      </c>
      <c r="AG482" s="275">
        <v>1800</v>
      </c>
      <c r="AH482" s="275">
        <v>57800</v>
      </c>
      <c r="AI482" s="431">
        <v>3.1</v>
      </c>
      <c r="AJ482" s="275">
        <v>2400</v>
      </c>
      <c r="AK482" s="275">
        <v>56300</v>
      </c>
      <c r="AL482" s="431">
        <v>4.3</v>
      </c>
      <c r="AM482" s="275">
        <v>3400</v>
      </c>
      <c r="AN482" s="275">
        <v>58500</v>
      </c>
      <c r="AO482" s="431">
        <v>5.9</v>
      </c>
      <c r="AP482" s="147">
        <v>4400</v>
      </c>
      <c r="AQ482" s="147">
        <v>60400</v>
      </c>
      <c r="AR482" s="250">
        <v>7.2</v>
      </c>
      <c r="AS482" s="147">
        <v>1800</v>
      </c>
      <c r="AT482" s="147">
        <v>58500</v>
      </c>
      <c r="AU482" s="250">
        <v>3.1</v>
      </c>
      <c r="AV482" s="727"/>
    </row>
    <row r="483" spans="2:48" s="430" customFormat="1" ht="12.75" x14ac:dyDescent="0.2">
      <c r="B483" s="203" t="s">
        <v>15</v>
      </c>
      <c r="C483" s="275">
        <v>11700</v>
      </c>
      <c r="D483" s="275">
        <v>150200</v>
      </c>
      <c r="E483" s="431">
        <v>7.8</v>
      </c>
      <c r="F483" s="275">
        <v>11800</v>
      </c>
      <c r="G483" s="275">
        <v>150400</v>
      </c>
      <c r="H483" s="431">
        <v>7.9</v>
      </c>
      <c r="I483" s="275">
        <v>9800</v>
      </c>
      <c r="J483" s="275">
        <v>151800</v>
      </c>
      <c r="K483" s="431">
        <v>6.5</v>
      </c>
      <c r="L483" s="275">
        <v>10300</v>
      </c>
      <c r="M483" s="275">
        <v>153600</v>
      </c>
      <c r="N483" s="431">
        <v>6.7</v>
      </c>
      <c r="O483" s="275">
        <v>11500</v>
      </c>
      <c r="P483" s="275">
        <v>160100</v>
      </c>
      <c r="Q483" s="431">
        <v>7.2</v>
      </c>
      <c r="R483" s="275">
        <v>14600</v>
      </c>
      <c r="S483" s="275">
        <v>160400</v>
      </c>
      <c r="T483" s="431">
        <v>9.1</v>
      </c>
      <c r="U483" s="275">
        <v>14400</v>
      </c>
      <c r="V483" s="275">
        <v>159200</v>
      </c>
      <c r="W483" s="431">
        <v>9.1</v>
      </c>
      <c r="X483" s="275">
        <v>13200</v>
      </c>
      <c r="Y483" s="275">
        <v>158500</v>
      </c>
      <c r="Z483" s="431">
        <v>8.3000000000000007</v>
      </c>
      <c r="AA483" s="275">
        <v>11700</v>
      </c>
      <c r="AB483" s="275">
        <v>159200</v>
      </c>
      <c r="AC483" s="431">
        <v>7.4</v>
      </c>
      <c r="AD483" s="275">
        <v>13900</v>
      </c>
      <c r="AE483" s="275">
        <v>157800</v>
      </c>
      <c r="AF483" s="431">
        <v>8.8000000000000007</v>
      </c>
      <c r="AG483" s="275">
        <v>14000</v>
      </c>
      <c r="AH483" s="275">
        <v>156900</v>
      </c>
      <c r="AI483" s="431">
        <v>8.9</v>
      </c>
      <c r="AJ483" s="275">
        <v>13400</v>
      </c>
      <c r="AK483" s="275">
        <v>157400</v>
      </c>
      <c r="AL483" s="431">
        <v>8.5</v>
      </c>
      <c r="AM483" s="275">
        <v>15700</v>
      </c>
      <c r="AN483" s="275">
        <v>158100</v>
      </c>
      <c r="AO483" s="431">
        <v>9.9</v>
      </c>
      <c r="AP483" s="147">
        <v>16800</v>
      </c>
      <c r="AQ483" s="147">
        <v>158000</v>
      </c>
      <c r="AR483" s="250">
        <v>10.6</v>
      </c>
      <c r="AS483" s="147">
        <v>14100</v>
      </c>
      <c r="AT483" s="147">
        <v>158200</v>
      </c>
      <c r="AU483" s="250">
        <v>8.9</v>
      </c>
      <c r="AV483" s="727"/>
    </row>
    <row r="484" spans="2:48" s="430" customFormat="1" ht="12.75" x14ac:dyDescent="0.2">
      <c r="B484" s="203" t="s">
        <v>11</v>
      </c>
      <c r="C484" s="275">
        <v>2600</v>
      </c>
      <c r="D484" s="275">
        <v>67900</v>
      </c>
      <c r="E484" s="431">
        <v>3.9</v>
      </c>
      <c r="F484" s="275">
        <v>1800</v>
      </c>
      <c r="G484" s="275">
        <v>67900</v>
      </c>
      <c r="H484" s="431">
        <v>2.7</v>
      </c>
      <c r="I484" s="275">
        <v>2100</v>
      </c>
      <c r="J484" s="275">
        <v>70300</v>
      </c>
      <c r="K484" s="431">
        <v>3</v>
      </c>
      <c r="L484" s="275">
        <v>4500</v>
      </c>
      <c r="M484" s="275">
        <v>70900</v>
      </c>
      <c r="N484" s="431">
        <v>6.4</v>
      </c>
      <c r="O484" s="275">
        <v>4100</v>
      </c>
      <c r="P484" s="275">
        <v>75700</v>
      </c>
      <c r="Q484" s="431">
        <v>5.4</v>
      </c>
      <c r="R484" s="275">
        <v>6900</v>
      </c>
      <c r="S484" s="275">
        <v>73000</v>
      </c>
      <c r="T484" s="431">
        <v>9.4</v>
      </c>
      <c r="U484" s="275">
        <v>4600</v>
      </c>
      <c r="V484" s="275">
        <v>70900</v>
      </c>
      <c r="W484" s="431">
        <v>6.5</v>
      </c>
      <c r="X484" s="275">
        <v>4300</v>
      </c>
      <c r="Y484" s="275">
        <v>71300</v>
      </c>
      <c r="Z484" s="431">
        <v>6.1</v>
      </c>
      <c r="AA484" s="275">
        <v>2700</v>
      </c>
      <c r="AB484" s="275">
        <v>72200</v>
      </c>
      <c r="AC484" s="431">
        <v>3.7</v>
      </c>
      <c r="AD484" s="275">
        <v>4600</v>
      </c>
      <c r="AE484" s="275">
        <v>70500</v>
      </c>
      <c r="AF484" s="431">
        <v>6.5</v>
      </c>
      <c r="AG484" s="275">
        <v>4700</v>
      </c>
      <c r="AH484" s="275">
        <v>69800</v>
      </c>
      <c r="AI484" s="431">
        <v>6.8</v>
      </c>
      <c r="AJ484" s="275">
        <v>2700</v>
      </c>
      <c r="AK484" s="275">
        <v>71000</v>
      </c>
      <c r="AL484" s="431">
        <v>3.8</v>
      </c>
      <c r="AM484" s="275">
        <v>1600</v>
      </c>
      <c r="AN484" s="275">
        <v>69300</v>
      </c>
      <c r="AO484" s="431">
        <v>2.2999999999999998</v>
      </c>
      <c r="AP484" s="147">
        <v>4700</v>
      </c>
      <c r="AQ484" s="147">
        <v>72800</v>
      </c>
      <c r="AR484" s="250">
        <v>6.5</v>
      </c>
      <c r="AS484" s="147">
        <v>6000</v>
      </c>
      <c r="AT484" s="147">
        <v>70400</v>
      </c>
      <c r="AU484" s="250">
        <v>8.5</v>
      </c>
      <c r="AV484" s="727"/>
    </row>
    <row r="485" spans="2:48" s="430" customFormat="1" ht="12.75" x14ac:dyDescent="0.2">
      <c r="B485" s="203" t="s">
        <v>23</v>
      </c>
      <c r="C485" s="275">
        <v>4500</v>
      </c>
      <c r="D485" s="275">
        <v>48200</v>
      </c>
      <c r="E485" s="431">
        <v>9.3000000000000007</v>
      </c>
      <c r="F485" s="275">
        <v>6200</v>
      </c>
      <c r="G485" s="275">
        <v>48900</v>
      </c>
      <c r="H485" s="431">
        <v>12.7</v>
      </c>
      <c r="I485" s="275">
        <v>4000</v>
      </c>
      <c r="J485" s="275">
        <v>48300</v>
      </c>
      <c r="K485" s="431">
        <v>8.1999999999999993</v>
      </c>
      <c r="L485" s="275">
        <v>2500</v>
      </c>
      <c r="M485" s="275">
        <v>48400</v>
      </c>
      <c r="N485" s="431">
        <v>5.0999999999999996</v>
      </c>
      <c r="O485" s="275">
        <v>2000</v>
      </c>
      <c r="P485" s="275">
        <v>49800</v>
      </c>
      <c r="Q485" s="431">
        <v>4.0999999999999996</v>
      </c>
      <c r="R485" s="275">
        <v>3300</v>
      </c>
      <c r="S485" s="275">
        <v>49400</v>
      </c>
      <c r="T485" s="431">
        <v>6.6</v>
      </c>
      <c r="U485" s="275">
        <v>3500</v>
      </c>
      <c r="V485" s="275">
        <v>49200</v>
      </c>
      <c r="W485" s="431">
        <v>7.2</v>
      </c>
      <c r="X485" s="275">
        <v>2100</v>
      </c>
      <c r="Y485" s="275">
        <v>49800</v>
      </c>
      <c r="Z485" s="431">
        <v>4.2</v>
      </c>
      <c r="AA485" s="275">
        <v>3800</v>
      </c>
      <c r="AB485" s="275">
        <v>49800</v>
      </c>
      <c r="AC485" s="431">
        <v>7.6</v>
      </c>
      <c r="AD485" s="275">
        <v>2700</v>
      </c>
      <c r="AE485" s="275">
        <v>48300</v>
      </c>
      <c r="AF485" s="431">
        <v>5.6</v>
      </c>
      <c r="AG485" s="275">
        <v>3000</v>
      </c>
      <c r="AH485" s="275">
        <v>49000</v>
      </c>
      <c r="AI485" s="431">
        <v>6.1</v>
      </c>
      <c r="AJ485" s="275" t="s">
        <v>118</v>
      </c>
      <c r="AK485" s="275">
        <v>49000</v>
      </c>
      <c r="AL485" s="275" t="s">
        <v>118</v>
      </c>
      <c r="AM485" s="275">
        <v>4100</v>
      </c>
      <c r="AN485" s="275">
        <v>47400</v>
      </c>
      <c r="AO485" s="431">
        <v>8.6</v>
      </c>
      <c r="AP485" s="147">
        <v>2900</v>
      </c>
      <c r="AQ485" s="147">
        <v>47000</v>
      </c>
      <c r="AR485" s="250">
        <v>6.2</v>
      </c>
      <c r="AS485" s="147">
        <v>3100</v>
      </c>
      <c r="AT485" s="147">
        <v>47000</v>
      </c>
      <c r="AU485" s="250">
        <v>6.7</v>
      </c>
      <c r="AV485" s="727"/>
    </row>
    <row r="486" spans="2:48" s="430" customFormat="1" ht="12.75" x14ac:dyDescent="0.2">
      <c r="B486" s="203" t="s">
        <v>13</v>
      </c>
      <c r="C486" s="275">
        <v>7500</v>
      </c>
      <c r="D486" s="275">
        <v>101800</v>
      </c>
      <c r="E486" s="431">
        <v>7.4</v>
      </c>
      <c r="F486" s="275">
        <v>6400</v>
      </c>
      <c r="G486" s="275">
        <v>101400</v>
      </c>
      <c r="H486" s="431">
        <v>6.3</v>
      </c>
      <c r="I486" s="275">
        <v>6700</v>
      </c>
      <c r="J486" s="275">
        <v>103600</v>
      </c>
      <c r="K486" s="431">
        <v>6.5</v>
      </c>
      <c r="L486" s="275">
        <v>6800</v>
      </c>
      <c r="M486" s="275">
        <v>104000</v>
      </c>
      <c r="N486" s="431">
        <v>6.6</v>
      </c>
      <c r="O486" s="275">
        <v>8300</v>
      </c>
      <c r="P486" s="275">
        <v>107200</v>
      </c>
      <c r="Q486" s="431">
        <v>7.8</v>
      </c>
      <c r="R486" s="275">
        <v>9200</v>
      </c>
      <c r="S486" s="275">
        <v>106800</v>
      </c>
      <c r="T486" s="431">
        <v>8.6</v>
      </c>
      <c r="U486" s="275">
        <v>7700</v>
      </c>
      <c r="V486" s="275">
        <v>108200</v>
      </c>
      <c r="W486" s="431">
        <v>7.1</v>
      </c>
      <c r="X486" s="275">
        <v>7100</v>
      </c>
      <c r="Y486" s="275">
        <v>107700</v>
      </c>
      <c r="Z486" s="431">
        <v>6.6</v>
      </c>
      <c r="AA486" s="275">
        <v>7400</v>
      </c>
      <c r="AB486" s="275">
        <v>106600</v>
      </c>
      <c r="AC486" s="431">
        <v>6.9</v>
      </c>
      <c r="AD486" s="275">
        <v>5800</v>
      </c>
      <c r="AE486" s="275">
        <v>106000</v>
      </c>
      <c r="AF486" s="431">
        <v>5.5</v>
      </c>
      <c r="AG486" s="275">
        <v>7800</v>
      </c>
      <c r="AH486" s="275">
        <v>106200</v>
      </c>
      <c r="AI486" s="431">
        <v>7.4</v>
      </c>
      <c r="AJ486" s="275">
        <v>6100</v>
      </c>
      <c r="AK486" s="275">
        <v>107200</v>
      </c>
      <c r="AL486" s="431">
        <v>5.7</v>
      </c>
      <c r="AM486" s="275">
        <v>8500</v>
      </c>
      <c r="AN486" s="275">
        <v>106800</v>
      </c>
      <c r="AO486" s="431">
        <v>8</v>
      </c>
      <c r="AP486" s="147">
        <v>10300</v>
      </c>
      <c r="AQ486" s="147">
        <v>109800</v>
      </c>
      <c r="AR486" s="250">
        <v>9.4</v>
      </c>
      <c r="AS486" s="147">
        <v>10200</v>
      </c>
      <c r="AT486" s="147">
        <v>108900</v>
      </c>
      <c r="AU486" s="250">
        <v>9.4</v>
      </c>
      <c r="AV486" s="727"/>
    </row>
    <row r="487" spans="2:48" s="430" customFormat="1" ht="12.75" x14ac:dyDescent="0.2">
      <c r="B487" s="203" t="s">
        <v>29</v>
      </c>
      <c r="C487" s="275">
        <v>15000</v>
      </c>
      <c r="D487" s="275">
        <v>153800</v>
      </c>
      <c r="E487" s="431">
        <v>9.8000000000000007</v>
      </c>
      <c r="F487" s="275">
        <v>14800</v>
      </c>
      <c r="G487" s="275">
        <v>154200</v>
      </c>
      <c r="H487" s="431">
        <v>9.6</v>
      </c>
      <c r="I487" s="275">
        <v>9900</v>
      </c>
      <c r="J487" s="275">
        <v>156500</v>
      </c>
      <c r="K487" s="431">
        <v>6.3</v>
      </c>
      <c r="L487" s="275">
        <v>10700</v>
      </c>
      <c r="M487" s="275">
        <v>157200</v>
      </c>
      <c r="N487" s="431">
        <v>6.8</v>
      </c>
      <c r="O487" s="275">
        <v>15000</v>
      </c>
      <c r="P487" s="275">
        <v>162700</v>
      </c>
      <c r="Q487" s="431">
        <v>9.1999999999999993</v>
      </c>
      <c r="R487" s="275">
        <v>15000</v>
      </c>
      <c r="S487" s="275">
        <v>164200</v>
      </c>
      <c r="T487" s="431">
        <v>9.1</v>
      </c>
      <c r="U487" s="275">
        <v>14400</v>
      </c>
      <c r="V487" s="275">
        <v>165500</v>
      </c>
      <c r="W487" s="431">
        <v>8.6999999999999993</v>
      </c>
      <c r="X487" s="275">
        <v>11500</v>
      </c>
      <c r="Y487" s="275">
        <v>164500</v>
      </c>
      <c r="Z487" s="431">
        <v>7</v>
      </c>
      <c r="AA487" s="275">
        <v>12900</v>
      </c>
      <c r="AB487" s="275">
        <v>164000</v>
      </c>
      <c r="AC487" s="431">
        <v>7.9</v>
      </c>
      <c r="AD487" s="275">
        <v>12500</v>
      </c>
      <c r="AE487" s="275">
        <v>167100</v>
      </c>
      <c r="AF487" s="431">
        <v>7.5</v>
      </c>
      <c r="AG487" s="275">
        <v>13600</v>
      </c>
      <c r="AH487" s="275">
        <v>166600</v>
      </c>
      <c r="AI487" s="431">
        <v>8.1</v>
      </c>
      <c r="AJ487" s="275">
        <v>16000</v>
      </c>
      <c r="AK487" s="275">
        <v>166900</v>
      </c>
      <c r="AL487" s="431">
        <v>9.6</v>
      </c>
      <c r="AM487" s="275">
        <v>16900</v>
      </c>
      <c r="AN487" s="275">
        <v>166900</v>
      </c>
      <c r="AO487" s="431">
        <v>10.1</v>
      </c>
      <c r="AP487" s="147">
        <v>15400</v>
      </c>
      <c r="AQ487" s="147">
        <v>168500</v>
      </c>
      <c r="AR487" s="250">
        <v>9.1</v>
      </c>
      <c r="AS487" s="147">
        <v>15700</v>
      </c>
      <c r="AT487" s="147">
        <v>170300</v>
      </c>
      <c r="AU487" s="250">
        <v>9.1999999999999993</v>
      </c>
      <c r="AV487" s="727"/>
    </row>
    <row r="488" spans="2:48" s="430" customFormat="1" ht="12.75" x14ac:dyDescent="0.2">
      <c r="B488" s="203" t="s">
        <v>12</v>
      </c>
      <c r="C488" s="275">
        <v>1800</v>
      </c>
      <c r="D488" s="275">
        <v>86100</v>
      </c>
      <c r="E488" s="431">
        <v>2.1</v>
      </c>
      <c r="F488" s="275">
        <v>5400</v>
      </c>
      <c r="G488" s="275">
        <v>86700</v>
      </c>
      <c r="H488" s="431">
        <v>6.2</v>
      </c>
      <c r="I488" s="275">
        <v>5300</v>
      </c>
      <c r="J488" s="275">
        <v>88100</v>
      </c>
      <c r="K488" s="431">
        <v>6</v>
      </c>
      <c r="L488" s="275">
        <v>4000</v>
      </c>
      <c r="M488" s="275">
        <v>89500</v>
      </c>
      <c r="N488" s="431">
        <v>4.4000000000000004</v>
      </c>
      <c r="O488" s="275">
        <v>6600</v>
      </c>
      <c r="P488" s="275">
        <v>91500</v>
      </c>
      <c r="Q488" s="431">
        <v>7.2</v>
      </c>
      <c r="R488" s="275">
        <v>4500</v>
      </c>
      <c r="S488" s="275">
        <v>92300</v>
      </c>
      <c r="T488" s="431">
        <v>4.8</v>
      </c>
      <c r="U488" s="275">
        <v>3300</v>
      </c>
      <c r="V488" s="275">
        <v>94000</v>
      </c>
      <c r="W488" s="431">
        <v>3.5</v>
      </c>
      <c r="X488" s="275">
        <v>5700</v>
      </c>
      <c r="Y488" s="275">
        <v>89300</v>
      </c>
      <c r="Z488" s="431">
        <v>6.3</v>
      </c>
      <c r="AA488" s="275">
        <v>8300</v>
      </c>
      <c r="AB488" s="275">
        <v>89000</v>
      </c>
      <c r="AC488" s="431">
        <v>9.3000000000000007</v>
      </c>
      <c r="AD488" s="275">
        <v>5100</v>
      </c>
      <c r="AE488" s="275">
        <v>89200</v>
      </c>
      <c r="AF488" s="431">
        <v>5.7</v>
      </c>
      <c r="AG488" s="275">
        <v>2200</v>
      </c>
      <c r="AH488" s="275">
        <v>88700</v>
      </c>
      <c r="AI488" s="431">
        <v>2.4</v>
      </c>
      <c r="AJ488" s="275">
        <v>1700</v>
      </c>
      <c r="AK488" s="275">
        <v>89300</v>
      </c>
      <c r="AL488" s="431">
        <v>1.9</v>
      </c>
      <c r="AM488" s="275">
        <v>6600</v>
      </c>
      <c r="AN488" s="275">
        <v>89600</v>
      </c>
      <c r="AO488" s="431">
        <v>7.4</v>
      </c>
      <c r="AP488" s="147">
        <v>6200</v>
      </c>
      <c r="AQ488" s="147">
        <v>88600</v>
      </c>
      <c r="AR488" s="250">
        <v>6.9</v>
      </c>
      <c r="AS488" s="147">
        <v>3700</v>
      </c>
      <c r="AT488" s="147">
        <v>88200</v>
      </c>
      <c r="AU488" s="250">
        <v>4.2</v>
      </c>
      <c r="AV488" s="727"/>
    </row>
    <row r="489" spans="2:48" s="430" customFormat="1" ht="12.75" x14ac:dyDescent="0.2">
      <c r="B489" s="203" t="s">
        <v>30</v>
      </c>
      <c r="C489" s="275">
        <v>15200</v>
      </c>
      <c r="D489" s="275">
        <v>146100</v>
      </c>
      <c r="E489" s="431">
        <v>10.4</v>
      </c>
      <c r="F489" s="275">
        <v>13900</v>
      </c>
      <c r="G489" s="275">
        <v>148200</v>
      </c>
      <c r="H489" s="431">
        <v>9.4</v>
      </c>
      <c r="I489" s="275">
        <v>16100</v>
      </c>
      <c r="J489" s="275">
        <v>149800</v>
      </c>
      <c r="K489" s="431">
        <v>10.7</v>
      </c>
      <c r="L489" s="275">
        <v>11500</v>
      </c>
      <c r="M489" s="275">
        <v>150100</v>
      </c>
      <c r="N489" s="431">
        <v>7.7</v>
      </c>
      <c r="O489" s="275">
        <v>10900</v>
      </c>
      <c r="P489" s="275">
        <v>157400</v>
      </c>
      <c r="Q489" s="431">
        <v>6.9</v>
      </c>
      <c r="R489" s="275">
        <v>12300</v>
      </c>
      <c r="S489" s="275">
        <v>156800</v>
      </c>
      <c r="T489" s="431">
        <v>7.9</v>
      </c>
      <c r="U489" s="275">
        <v>14900</v>
      </c>
      <c r="V489" s="275">
        <v>156000</v>
      </c>
      <c r="W489" s="431">
        <v>9.6</v>
      </c>
      <c r="X489" s="275">
        <v>11100</v>
      </c>
      <c r="Y489" s="275">
        <v>157500</v>
      </c>
      <c r="Z489" s="431">
        <v>7.1</v>
      </c>
      <c r="AA489" s="275">
        <v>9900</v>
      </c>
      <c r="AB489" s="275">
        <v>158600</v>
      </c>
      <c r="AC489" s="431">
        <v>6.2</v>
      </c>
      <c r="AD489" s="275">
        <v>11000</v>
      </c>
      <c r="AE489" s="275">
        <v>158700</v>
      </c>
      <c r="AF489" s="431">
        <v>6.9</v>
      </c>
      <c r="AG489" s="275">
        <v>12600</v>
      </c>
      <c r="AH489" s="275">
        <v>157700</v>
      </c>
      <c r="AI489" s="431">
        <v>8</v>
      </c>
      <c r="AJ489" s="275">
        <v>11500</v>
      </c>
      <c r="AK489" s="275">
        <v>158200</v>
      </c>
      <c r="AL489" s="431">
        <v>7.3</v>
      </c>
      <c r="AM489" s="275">
        <v>13900</v>
      </c>
      <c r="AN489" s="275">
        <v>160100</v>
      </c>
      <c r="AO489" s="431">
        <v>8.6999999999999993</v>
      </c>
      <c r="AP489" s="147">
        <v>17100</v>
      </c>
      <c r="AQ489" s="147">
        <v>160800</v>
      </c>
      <c r="AR489" s="250">
        <v>10.7</v>
      </c>
      <c r="AS489" s="147">
        <v>17500</v>
      </c>
      <c r="AT489" s="147">
        <v>161900</v>
      </c>
      <c r="AU489" s="250">
        <v>10.8</v>
      </c>
      <c r="AV489" s="727"/>
    </row>
    <row r="490" spans="2:48" s="430" customFormat="1" ht="12.75" x14ac:dyDescent="0.2">
      <c r="B490" s="203" t="s">
        <v>5</v>
      </c>
      <c r="C490" s="275">
        <v>5200</v>
      </c>
      <c r="D490" s="275">
        <v>59100</v>
      </c>
      <c r="E490" s="431">
        <v>8.8000000000000007</v>
      </c>
      <c r="F490" s="275">
        <v>4600</v>
      </c>
      <c r="G490" s="275">
        <v>60500</v>
      </c>
      <c r="H490" s="431">
        <v>7.7</v>
      </c>
      <c r="I490" s="275">
        <v>3700</v>
      </c>
      <c r="J490" s="275">
        <v>59800</v>
      </c>
      <c r="K490" s="431">
        <v>6.2</v>
      </c>
      <c r="L490" s="275">
        <v>3100</v>
      </c>
      <c r="M490" s="275">
        <v>61300</v>
      </c>
      <c r="N490" s="431">
        <v>5.0999999999999996</v>
      </c>
      <c r="O490" s="275">
        <v>3200</v>
      </c>
      <c r="P490" s="275">
        <v>61400</v>
      </c>
      <c r="Q490" s="431">
        <v>5.3</v>
      </c>
      <c r="R490" s="275">
        <v>3300</v>
      </c>
      <c r="S490" s="275">
        <v>63500</v>
      </c>
      <c r="T490" s="431">
        <v>5.2</v>
      </c>
      <c r="U490" s="275">
        <v>2300</v>
      </c>
      <c r="V490" s="275">
        <v>65300</v>
      </c>
      <c r="W490" s="431">
        <v>3.6</v>
      </c>
      <c r="X490" s="275">
        <v>6500</v>
      </c>
      <c r="Y490" s="275">
        <v>65200</v>
      </c>
      <c r="Z490" s="431">
        <v>9.9</v>
      </c>
      <c r="AA490" s="275">
        <v>5400</v>
      </c>
      <c r="AB490" s="275">
        <v>65500</v>
      </c>
      <c r="AC490" s="431">
        <v>8.1999999999999993</v>
      </c>
      <c r="AD490" s="275">
        <v>3000</v>
      </c>
      <c r="AE490" s="275">
        <v>66500</v>
      </c>
      <c r="AF490" s="431">
        <v>4.5999999999999996</v>
      </c>
      <c r="AG490" s="275">
        <v>3700</v>
      </c>
      <c r="AH490" s="275">
        <v>65600</v>
      </c>
      <c r="AI490" s="431">
        <v>5.6</v>
      </c>
      <c r="AJ490" s="275">
        <v>4600</v>
      </c>
      <c r="AK490" s="275">
        <v>64900</v>
      </c>
      <c r="AL490" s="431">
        <v>7.2</v>
      </c>
      <c r="AM490" s="275">
        <v>3400</v>
      </c>
      <c r="AN490" s="275">
        <v>65800</v>
      </c>
      <c r="AO490" s="431">
        <v>5.0999999999999996</v>
      </c>
      <c r="AP490" s="147">
        <v>5600</v>
      </c>
      <c r="AQ490" s="147">
        <v>65800</v>
      </c>
      <c r="AR490" s="250">
        <v>8.5</v>
      </c>
      <c r="AS490" s="147">
        <v>6700</v>
      </c>
      <c r="AT490" s="147">
        <v>65900</v>
      </c>
      <c r="AU490" s="250">
        <v>10.1</v>
      </c>
      <c r="AV490" s="727"/>
    </row>
    <row r="491" spans="2:48" s="430" customFormat="1" ht="12.75" x14ac:dyDescent="0.2">
      <c r="B491" s="203" t="s">
        <v>6</v>
      </c>
      <c r="C491" s="275">
        <v>3800</v>
      </c>
      <c r="D491" s="275">
        <v>68700</v>
      </c>
      <c r="E491" s="431">
        <v>5.5</v>
      </c>
      <c r="F491" s="275">
        <v>5400</v>
      </c>
      <c r="G491" s="275">
        <v>69000</v>
      </c>
      <c r="H491" s="431">
        <v>7.8</v>
      </c>
      <c r="I491" s="275">
        <v>4200</v>
      </c>
      <c r="J491" s="275">
        <v>69200</v>
      </c>
      <c r="K491" s="431">
        <v>6.1</v>
      </c>
      <c r="L491" s="275">
        <v>5300</v>
      </c>
      <c r="M491" s="275">
        <v>69800</v>
      </c>
      <c r="N491" s="431">
        <v>7.6</v>
      </c>
      <c r="O491" s="275">
        <v>8400</v>
      </c>
      <c r="P491" s="275">
        <v>72000</v>
      </c>
      <c r="Q491" s="431">
        <v>11.7</v>
      </c>
      <c r="R491" s="275">
        <v>6300</v>
      </c>
      <c r="S491" s="275">
        <v>74200</v>
      </c>
      <c r="T491" s="431">
        <v>8.4</v>
      </c>
      <c r="U491" s="275">
        <v>6900</v>
      </c>
      <c r="V491" s="275">
        <v>72500</v>
      </c>
      <c r="W491" s="431">
        <v>9.5</v>
      </c>
      <c r="X491" s="275">
        <v>6800</v>
      </c>
      <c r="Y491" s="275">
        <v>72300</v>
      </c>
      <c r="Z491" s="431">
        <v>9.4</v>
      </c>
      <c r="AA491" s="275">
        <v>3400</v>
      </c>
      <c r="AB491" s="275">
        <v>72400</v>
      </c>
      <c r="AC491" s="431">
        <v>4.7</v>
      </c>
      <c r="AD491" s="275">
        <v>1700</v>
      </c>
      <c r="AE491" s="275">
        <v>72700</v>
      </c>
      <c r="AF491" s="431">
        <v>2.2999999999999998</v>
      </c>
      <c r="AG491" s="275">
        <v>2700</v>
      </c>
      <c r="AH491" s="275">
        <v>70800</v>
      </c>
      <c r="AI491" s="431">
        <v>3.8</v>
      </c>
      <c r="AJ491" s="275">
        <v>2900</v>
      </c>
      <c r="AK491" s="275">
        <v>74000</v>
      </c>
      <c r="AL491" s="431">
        <v>4</v>
      </c>
      <c r="AM491" s="275">
        <v>3600</v>
      </c>
      <c r="AN491" s="275">
        <v>73000</v>
      </c>
      <c r="AO491" s="431">
        <v>4.9000000000000004</v>
      </c>
      <c r="AP491" s="147">
        <v>7100</v>
      </c>
      <c r="AQ491" s="147">
        <v>73300</v>
      </c>
      <c r="AR491" s="250">
        <v>9.6999999999999993</v>
      </c>
      <c r="AS491" s="147">
        <v>5000</v>
      </c>
      <c r="AT491" s="147">
        <v>73600</v>
      </c>
      <c r="AU491" s="250">
        <v>6.8</v>
      </c>
      <c r="AV491" s="727"/>
    </row>
    <row r="492" spans="2:48" s="430" customFormat="1" ht="12.75" x14ac:dyDescent="0.2">
      <c r="B492" s="203" t="s">
        <v>7</v>
      </c>
      <c r="C492" s="275">
        <v>3600</v>
      </c>
      <c r="D492" s="275">
        <v>59800</v>
      </c>
      <c r="E492" s="431">
        <v>6</v>
      </c>
      <c r="F492" s="275">
        <v>3300</v>
      </c>
      <c r="G492" s="275">
        <v>60600</v>
      </c>
      <c r="H492" s="431">
        <v>5.4</v>
      </c>
      <c r="I492" s="275">
        <v>2700</v>
      </c>
      <c r="J492" s="275">
        <v>61200</v>
      </c>
      <c r="K492" s="431">
        <v>4.4000000000000004</v>
      </c>
      <c r="L492" s="275">
        <v>4900</v>
      </c>
      <c r="M492" s="275">
        <v>59700</v>
      </c>
      <c r="N492" s="431">
        <v>8.3000000000000007</v>
      </c>
      <c r="O492" s="275">
        <v>2900</v>
      </c>
      <c r="P492" s="275">
        <v>61500</v>
      </c>
      <c r="Q492" s="431">
        <v>4.8</v>
      </c>
      <c r="R492" s="275">
        <v>5500</v>
      </c>
      <c r="S492" s="275">
        <v>62200</v>
      </c>
      <c r="T492" s="431">
        <v>8.8000000000000007</v>
      </c>
      <c r="U492" s="275">
        <v>4700</v>
      </c>
      <c r="V492" s="275">
        <v>61100</v>
      </c>
      <c r="W492" s="431">
        <v>7.7</v>
      </c>
      <c r="X492" s="275">
        <v>4200</v>
      </c>
      <c r="Y492" s="275">
        <v>61800</v>
      </c>
      <c r="Z492" s="431">
        <v>6.9</v>
      </c>
      <c r="AA492" s="275">
        <v>2600</v>
      </c>
      <c r="AB492" s="275">
        <v>60400</v>
      </c>
      <c r="AC492" s="431">
        <v>4.3</v>
      </c>
      <c r="AD492" s="275">
        <v>1700</v>
      </c>
      <c r="AE492" s="275">
        <v>58600</v>
      </c>
      <c r="AF492" s="431">
        <v>2.9</v>
      </c>
      <c r="AG492" s="275">
        <v>3400</v>
      </c>
      <c r="AH492" s="275">
        <v>58500</v>
      </c>
      <c r="AI492" s="431">
        <v>5.8</v>
      </c>
      <c r="AJ492" s="275">
        <v>4200</v>
      </c>
      <c r="AK492" s="275">
        <v>59300</v>
      </c>
      <c r="AL492" s="431">
        <v>7</v>
      </c>
      <c r="AM492" s="275">
        <v>4600</v>
      </c>
      <c r="AN492" s="275">
        <v>58300</v>
      </c>
      <c r="AO492" s="431">
        <v>7.8</v>
      </c>
      <c r="AP492" s="147">
        <v>4200</v>
      </c>
      <c r="AQ492" s="147">
        <v>58600</v>
      </c>
      <c r="AR492" s="250">
        <v>7.2</v>
      </c>
      <c r="AS492" s="147">
        <v>4600</v>
      </c>
      <c r="AT492" s="147">
        <v>57000</v>
      </c>
      <c r="AU492" s="250">
        <v>8.1</v>
      </c>
      <c r="AV492" s="727"/>
    </row>
    <row r="493" spans="2:48" s="430" customFormat="1" ht="12.75" x14ac:dyDescent="0.2">
      <c r="B493" s="203" t="s">
        <v>35</v>
      </c>
      <c r="C493" s="275">
        <v>4900</v>
      </c>
      <c r="D493" s="275">
        <v>73800</v>
      </c>
      <c r="E493" s="431">
        <v>6.6</v>
      </c>
      <c r="F493" s="275">
        <v>4800</v>
      </c>
      <c r="G493" s="275">
        <v>73200</v>
      </c>
      <c r="H493" s="431">
        <v>6.6</v>
      </c>
      <c r="I493" s="275">
        <v>4800</v>
      </c>
      <c r="J493" s="275">
        <v>73800</v>
      </c>
      <c r="K493" s="431">
        <v>6.4</v>
      </c>
      <c r="L493" s="275">
        <v>5000</v>
      </c>
      <c r="M493" s="275">
        <v>73700</v>
      </c>
      <c r="N493" s="431">
        <v>6.7</v>
      </c>
      <c r="O493" s="275">
        <v>7600</v>
      </c>
      <c r="P493" s="275">
        <v>77600</v>
      </c>
      <c r="Q493" s="431">
        <v>9.8000000000000007</v>
      </c>
      <c r="R493" s="275">
        <v>6100</v>
      </c>
      <c r="S493" s="275">
        <v>78200</v>
      </c>
      <c r="T493" s="431">
        <v>7.8</v>
      </c>
      <c r="U493" s="275">
        <v>4100</v>
      </c>
      <c r="V493" s="275">
        <v>78600</v>
      </c>
      <c r="W493" s="431">
        <v>5.3</v>
      </c>
      <c r="X493" s="275">
        <v>5000</v>
      </c>
      <c r="Y493" s="275">
        <v>78000</v>
      </c>
      <c r="Z493" s="431">
        <v>6.4</v>
      </c>
      <c r="AA493" s="275">
        <v>4100</v>
      </c>
      <c r="AB493" s="275">
        <v>75800</v>
      </c>
      <c r="AC493" s="431">
        <v>5.4</v>
      </c>
      <c r="AD493" s="275">
        <v>4800</v>
      </c>
      <c r="AE493" s="275">
        <v>78800</v>
      </c>
      <c r="AF493" s="431">
        <v>6.1</v>
      </c>
      <c r="AG493" s="275">
        <v>3000</v>
      </c>
      <c r="AH493" s="275">
        <v>79200</v>
      </c>
      <c r="AI493" s="431">
        <v>3.7</v>
      </c>
      <c r="AJ493" s="275">
        <v>6300</v>
      </c>
      <c r="AK493" s="275">
        <v>78400</v>
      </c>
      <c r="AL493" s="431">
        <v>8.1</v>
      </c>
      <c r="AM493" s="275">
        <v>3200</v>
      </c>
      <c r="AN493" s="275">
        <v>77700</v>
      </c>
      <c r="AO493" s="431">
        <v>4.0999999999999996</v>
      </c>
      <c r="AP493" s="147">
        <v>9500</v>
      </c>
      <c r="AQ493" s="147">
        <v>96400</v>
      </c>
      <c r="AR493" s="250">
        <v>9.9</v>
      </c>
      <c r="AS493" s="147">
        <v>9400</v>
      </c>
      <c r="AT493" s="147">
        <v>96700</v>
      </c>
      <c r="AU493" s="250">
        <v>9.8000000000000007</v>
      </c>
      <c r="AV493" s="727"/>
    </row>
    <row r="494" spans="2:48" s="430" customFormat="1" ht="12.75" x14ac:dyDescent="0.2">
      <c r="B494" s="203" t="s">
        <v>41</v>
      </c>
      <c r="C494" s="275">
        <v>4400</v>
      </c>
      <c r="D494" s="275">
        <v>71200</v>
      </c>
      <c r="E494" s="431">
        <v>6.2</v>
      </c>
      <c r="F494" s="275">
        <v>4800</v>
      </c>
      <c r="G494" s="275">
        <v>72000</v>
      </c>
      <c r="H494" s="431">
        <v>6.6</v>
      </c>
      <c r="I494" s="275">
        <v>4000</v>
      </c>
      <c r="J494" s="275">
        <v>73500</v>
      </c>
      <c r="K494" s="431">
        <v>5.5</v>
      </c>
      <c r="L494" s="275">
        <v>5700</v>
      </c>
      <c r="M494" s="275">
        <v>71600</v>
      </c>
      <c r="N494" s="431">
        <v>8</v>
      </c>
      <c r="O494" s="275">
        <v>7100</v>
      </c>
      <c r="P494" s="275">
        <v>75600</v>
      </c>
      <c r="Q494" s="431">
        <v>9.4</v>
      </c>
      <c r="R494" s="275">
        <v>5400</v>
      </c>
      <c r="S494" s="275">
        <v>75600</v>
      </c>
      <c r="T494" s="431">
        <v>7.1</v>
      </c>
      <c r="U494" s="275">
        <v>5400</v>
      </c>
      <c r="V494" s="275">
        <v>74700</v>
      </c>
      <c r="W494" s="431">
        <v>7.2</v>
      </c>
      <c r="X494" s="275">
        <v>7000</v>
      </c>
      <c r="Y494" s="275">
        <v>72800</v>
      </c>
      <c r="Z494" s="431">
        <v>9.6</v>
      </c>
      <c r="AA494" s="275">
        <v>5900</v>
      </c>
      <c r="AB494" s="275">
        <v>77100</v>
      </c>
      <c r="AC494" s="431">
        <v>7.6</v>
      </c>
      <c r="AD494" s="275">
        <v>5200</v>
      </c>
      <c r="AE494" s="275">
        <v>77600</v>
      </c>
      <c r="AF494" s="431">
        <v>6.7</v>
      </c>
      <c r="AG494" s="275">
        <v>6300</v>
      </c>
      <c r="AH494" s="275">
        <v>77700</v>
      </c>
      <c r="AI494" s="431">
        <v>8.1</v>
      </c>
      <c r="AJ494" s="275">
        <v>4600</v>
      </c>
      <c r="AK494" s="275">
        <v>76700</v>
      </c>
      <c r="AL494" s="431">
        <v>6</v>
      </c>
      <c r="AM494" s="275">
        <v>4300</v>
      </c>
      <c r="AN494" s="275">
        <v>75000</v>
      </c>
      <c r="AO494" s="431">
        <v>5.7</v>
      </c>
      <c r="AP494" s="147">
        <v>9300</v>
      </c>
      <c r="AQ494" s="147">
        <v>103400</v>
      </c>
      <c r="AR494" s="250">
        <v>9</v>
      </c>
      <c r="AS494" s="147">
        <v>10500</v>
      </c>
      <c r="AT494" s="147">
        <v>103200</v>
      </c>
      <c r="AU494" s="250">
        <v>10.199999999999999</v>
      </c>
      <c r="AV494" s="727"/>
    </row>
    <row r="495" spans="2:48" s="430" customFormat="1" ht="12.75" x14ac:dyDescent="0.2">
      <c r="B495" s="203" t="s">
        <v>42</v>
      </c>
      <c r="C495" s="275">
        <v>4200</v>
      </c>
      <c r="D495" s="275">
        <v>66000</v>
      </c>
      <c r="E495" s="431">
        <v>6.3</v>
      </c>
      <c r="F495" s="275">
        <v>8200</v>
      </c>
      <c r="G495" s="275">
        <v>66900</v>
      </c>
      <c r="H495" s="431">
        <v>12.3</v>
      </c>
      <c r="I495" s="275">
        <v>8500</v>
      </c>
      <c r="J495" s="275">
        <v>67100</v>
      </c>
      <c r="K495" s="431">
        <v>12.6</v>
      </c>
      <c r="L495" s="275">
        <v>6100</v>
      </c>
      <c r="M495" s="275">
        <v>67300</v>
      </c>
      <c r="N495" s="431">
        <v>9.1</v>
      </c>
      <c r="O495" s="275">
        <v>3000</v>
      </c>
      <c r="P495" s="275">
        <v>69700</v>
      </c>
      <c r="Q495" s="431">
        <v>4.3</v>
      </c>
      <c r="R495" s="275">
        <v>4200</v>
      </c>
      <c r="S495" s="275">
        <v>69800</v>
      </c>
      <c r="T495" s="431">
        <v>6</v>
      </c>
      <c r="U495" s="275">
        <v>8100</v>
      </c>
      <c r="V495" s="275">
        <v>71400</v>
      </c>
      <c r="W495" s="431">
        <v>11.3</v>
      </c>
      <c r="X495" s="275">
        <v>6100</v>
      </c>
      <c r="Y495" s="275">
        <v>69300</v>
      </c>
      <c r="Z495" s="431">
        <v>8.8000000000000007</v>
      </c>
      <c r="AA495" s="275">
        <v>4600</v>
      </c>
      <c r="AB495" s="275">
        <v>70100</v>
      </c>
      <c r="AC495" s="431">
        <v>6.6</v>
      </c>
      <c r="AD495" s="275">
        <v>5400</v>
      </c>
      <c r="AE495" s="275">
        <v>68700</v>
      </c>
      <c r="AF495" s="431">
        <v>7.8</v>
      </c>
      <c r="AG495" s="275">
        <v>5100</v>
      </c>
      <c r="AH495" s="275">
        <v>68500</v>
      </c>
      <c r="AI495" s="431">
        <v>7.4</v>
      </c>
      <c r="AJ495" s="275">
        <v>4800</v>
      </c>
      <c r="AK495" s="275">
        <v>69600</v>
      </c>
      <c r="AL495" s="431">
        <v>6.8</v>
      </c>
      <c r="AM495" s="275">
        <v>3700</v>
      </c>
      <c r="AN495" s="275">
        <v>68500</v>
      </c>
      <c r="AO495" s="431">
        <v>5.4</v>
      </c>
      <c r="AP495" s="147">
        <v>3600</v>
      </c>
      <c r="AQ495" s="147">
        <v>78400</v>
      </c>
      <c r="AR495" s="250">
        <v>4.5999999999999996</v>
      </c>
      <c r="AS495" s="147">
        <v>5200</v>
      </c>
      <c r="AT495" s="147">
        <v>75000</v>
      </c>
      <c r="AU495" s="250">
        <v>6.9</v>
      </c>
      <c r="AV495" s="727"/>
    </row>
    <row r="496" spans="2:48" s="430" customFormat="1" ht="12.75" x14ac:dyDescent="0.2">
      <c r="B496" s="203" t="s">
        <v>49</v>
      </c>
      <c r="C496" s="275">
        <v>3700</v>
      </c>
      <c r="D496" s="275">
        <v>55700</v>
      </c>
      <c r="E496" s="431">
        <v>6.7</v>
      </c>
      <c r="F496" s="275">
        <v>6000</v>
      </c>
      <c r="G496" s="275">
        <v>55300</v>
      </c>
      <c r="H496" s="431">
        <v>10.8</v>
      </c>
      <c r="I496" s="275">
        <v>5600</v>
      </c>
      <c r="J496" s="275">
        <v>56500</v>
      </c>
      <c r="K496" s="431">
        <v>9.9</v>
      </c>
      <c r="L496" s="275">
        <v>4900</v>
      </c>
      <c r="M496" s="275">
        <v>56800</v>
      </c>
      <c r="N496" s="431">
        <v>8.6</v>
      </c>
      <c r="O496" s="275">
        <v>4400</v>
      </c>
      <c r="P496" s="275">
        <v>58800</v>
      </c>
      <c r="Q496" s="431">
        <v>7.5</v>
      </c>
      <c r="R496" s="275">
        <v>5900</v>
      </c>
      <c r="S496" s="275">
        <v>60900</v>
      </c>
      <c r="T496" s="431">
        <v>9.6999999999999993</v>
      </c>
      <c r="U496" s="275">
        <v>1700</v>
      </c>
      <c r="V496" s="275">
        <v>60700</v>
      </c>
      <c r="W496" s="431">
        <v>2.8</v>
      </c>
      <c r="X496" s="275">
        <v>2600</v>
      </c>
      <c r="Y496" s="275">
        <v>60200</v>
      </c>
      <c r="Z496" s="431">
        <v>4.4000000000000004</v>
      </c>
      <c r="AA496" s="275">
        <v>3500</v>
      </c>
      <c r="AB496" s="275">
        <v>57600</v>
      </c>
      <c r="AC496" s="431">
        <v>6</v>
      </c>
      <c r="AD496" s="275">
        <v>3400</v>
      </c>
      <c r="AE496" s="275">
        <v>58300</v>
      </c>
      <c r="AF496" s="431">
        <v>5.8</v>
      </c>
      <c r="AG496" s="275">
        <v>3900</v>
      </c>
      <c r="AH496" s="275">
        <v>56100</v>
      </c>
      <c r="AI496" s="431">
        <v>6.9</v>
      </c>
      <c r="AJ496" s="275">
        <v>1500</v>
      </c>
      <c r="AK496" s="275">
        <v>59700</v>
      </c>
      <c r="AL496" s="431">
        <v>2.5</v>
      </c>
      <c r="AM496" s="275">
        <v>3300</v>
      </c>
      <c r="AN496" s="275">
        <v>59500</v>
      </c>
      <c r="AO496" s="431">
        <v>5.5</v>
      </c>
      <c r="AP496" s="147">
        <v>8300</v>
      </c>
      <c r="AQ496" s="147">
        <v>79400</v>
      </c>
      <c r="AR496" s="250">
        <v>10.5</v>
      </c>
      <c r="AS496" s="147">
        <v>8700</v>
      </c>
      <c r="AT496" s="147">
        <v>78800</v>
      </c>
      <c r="AU496" s="250">
        <v>11</v>
      </c>
      <c r="AV496" s="727"/>
    </row>
    <row r="497" spans="2:48" s="430" customFormat="1" ht="12.75" x14ac:dyDescent="0.2">
      <c r="B497" s="203" t="s">
        <v>32</v>
      </c>
      <c r="C497" s="275">
        <v>2900</v>
      </c>
      <c r="D497" s="275">
        <v>45200</v>
      </c>
      <c r="E497" s="431">
        <v>6.5</v>
      </c>
      <c r="F497" s="275">
        <v>5300</v>
      </c>
      <c r="G497" s="275">
        <v>45800</v>
      </c>
      <c r="H497" s="431">
        <v>11.5</v>
      </c>
      <c r="I497" s="275">
        <v>4700</v>
      </c>
      <c r="J497" s="275">
        <v>45600</v>
      </c>
      <c r="K497" s="431">
        <v>10.3</v>
      </c>
      <c r="L497" s="275">
        <v>2600</v>
      </c>
      <c r="M497" s="275">
        <v>45600</v>
      </c>
      <c r="N497" s="431">
        <v>5.8</v>
      </c>
      <c r="O497" s="275">
        <v>4900</v>
      </c>
      <c r="P497" s="275">
        <v>48200</v>
      </c>
      <c r="Q497" s="431">
        <v>10.199999999999999</v>
      </c>
      <c r="R497" s="275">
        <v>6300</v>
      </c>
      <c r="S497" s="275">
        <v>48100</v>
      </c>
      <c r="T497" s="431">
        <v>13.1</v>
      </c>
      <c r="U497" s="275">
        <v>6000</v>
      </c>
      <c r="V497" s="275">
        <v>48200</v>
      </c>
      <c r="W497" s="431">
        <v>12.4</v>
      </c>
      <c r="X497" s="275">
        <v>2500</v>
      </c>
      <c r="Y497" s="275">
        <v>46800</v>
      </c>
      <c r="Z497" s="431">
        <v>5.4</v>
      </c>
      <c r="AA497" s="275">
        <v>5100</v>
      </c>
      <c r="AB497" s="275">
        <v>48900</v>
      </c>
      <c r="AC497" s="431">
        <v>10.4</v>
      </c>
      <c r="AD497" s="275">
        <v>5800</v>
      </c>
      <c r="AE497" s="275">
        <v>48800</v>
      </c>
      <c r="AF497" s="431">
        <v>11.8</v>
      </c>
      <c r="AG497" s="275">
        <v>5800</v>
      </c>
      <c r="AH497" s="275">
        <v>48700</v>
      </c>
      <c r="AI497" s="431">
        <v>11.8</v>
      </c>
      <c r="AJ497" s="275">
        <v>5400</v>
      </c>
      <c r="AK497" s="275">
        <v>47400</v>
      </c>
      <c r="AL497" s="431">
        <v>11.5</v>
      </c>
      <c r="AM497" s="275">
        <v>3500</v>
      </c>
      <c r="AN497" s="275">
        <v>48900</v>
      </c>
      <c r="AO497" s="431">
        <v>7.2</v>
      </c>
      <c r="AP497" s="147">
        <v>4000</v>
      </c>
      <c r="AQ497" s="147">
        <v>68700</v>
      </c>
      <c r="AR497" s="250">
        <v>5.8</v>
      </c>
      <c r="AS497" s="147">
        <v>7500</v>
      </c>
      <c r="AT497" s="147">
        <v>68900</v>
      </c>
      <c r="AU497" s="250">
        <v>10.9</v>
      </c>
      <c r="AV497" s="727"/>
    </row>
    <row r="498" spans="2:48" s="430" customFormat="1" ht="12.75" x14ac:dyDescent="0.2">
      <c r="B498" s="203" t="s">
        <v>56</v>
      </c>
      <c r="C498" s="275">
        <v>2700</v>
      </c>
      <c r="D498" s="275">
        <v>33900</v>
      </c>
      <c r="E498" s="431">
        <v>8.1</v>
      </c>
      <c r="F498" s="275">
        <v>4000</v>
      </c>
      <c r="G498" s="275">
        <v>34700</v>
      </c>
      <c r="H498" s="431">
        <v>11.4</v>
      </c>
      <c r="I498" s="275">
        <v>6100</v>
      </c>
      <c r="J498" s="275">
        <v>36300</v>
      </c>
      <c r="K498" s="431">
        <v>16.8</v>
      </c>
      <c r="L498" s="275">
        <v>6900</v>
      </c>
      <c r="M498" s="275">
        <v>36500</v>
      </c>
      <c r="N498" s="431">
        <v>18.8</v>
      </c>
      <c r="O498" s="275">
        <v>6000</v>
      </c>
      <c r="P498" s="275">
        <v>38500</v>
      </c>
      <c r="Q498" s="431">
        <v>15.6</v>
      </c>
      <c r="R498" s="275">
        <v>4900</v>
      </c>
      <c r="S498" s="275">
        <v>39100</v>
      </c>
      <c r="T498" s="431">
        <v>12.5</v>
      </c>
      <c r="U498" s="275">
        <v>4700</v>
      </c>
      <c r="V498" s="275">
        <v>41300</v>
      </c>
      <c r="W498" s="431">
        <v>11.5</v>
      </c>
      <c r="X498" s="275">
        <v>7100</v>
      </c>
      <c r="Y498" s="275">
        <v>41100</v>
      </c>
      <c r="Z498" s="431">
        <v>17.100000000000001</v>
      </c>
      <c r="AA498" s="275">
        <v>3600</v>
      </c>
      <c r="AB498" s="275">
        <v>39700</v>
      </c>
      <c r="AC498" s="431">
        <v>9</v>
      </c>
      <c r="AD498" s="275">
        <v>5300</v>
      </c>
      <c r="AE498" s="275">
        <v>40000</v>
      </c>
      <c r="AF498" s="431">
        <v>13.2</v>
      </c>
      <c r="AG498" s="275">
        <v>5700</v>
      </c>
      <c r="AH498" s="275">
        <v>40600</v>
      </c>
      <c r="AI498" s="431">
        <v>13.9</v>
      </c>
      <c r="AJ498" s="275">
        <v>6200</v>
      </c>
      <c r="AK498" s="275">
        <v>40100</v>
      </c>
      <c r="AL498" s="431">
        <v>15.6</v>
      </c>
      <c r="AM498" s="275">
        <v>9500</v>
      </c>
      <c r="AN498" s="275">
        <v>41100</v>
      </c>
      <c r="AO498" s="431">
        <v>23.2</v>
      </c>
      <c r="AP498" s="147">
        <v>2700</v>
      </c>
      <c r="AQ498" s="147">
        <v>58600</v>
      </c>
      <c r="AR498" s="250">
        <v>4.5999999999999996</v>
      </c>
      <c r="AS498" s="147">
        <v>2400</v>
      </c>
      <c r="AT498" s="147">
        <v>57600</v>
      </c>
      <c r="AU498" s="250">
        <v>4.2</v>
      </c>
      <c r="AV498" s="727"/>
    </row>
    <row r="499" spans="2:48" s="430" customFormat="1" ht="12.75" x14ac:dyDescent="0.2">
      <c r="B499" s="203" t="s">
        <v>45</v>
      </c>
      <c r="C499" s="275">
        <v>5100</v>
      </c>
      <c r="D499" s="275">
        <v>69000</v>
      </c>
      <c r="E499" s="431">
        <v>7.5</v>
      </c>
      <c r="F499" s="275">
        <v>3700</v>
      </c>
      <c r="G499" s="275">
        <v>68500</v>
      </c>
      <c r="H499" s="431">
        <v>5.4</v>
      </c>
      <c r="I499" s="275">
        <v>3700</v>
      </c>
      <c r="J499" s="275">
        <v>68500</v>
      </c>
      <c r="K499" s="431">
        <v>5.3</v>
      </c>
      <c r="L499" s="275">
        <v>5200</v>
      </c>
      <c r="M499" s="275">
        <v>67800</v>
      </c>
      <c r="N499" s="431">
        <v>7.7</v>
      </c>
      <c r="O499" s="275">
        <v>5700</v>
      </c>
      <c r="P499" s="275">
        <v>70600</v>
      </c>
      <c r="Q499" s="431">
        <v>8.1</v>
      </c>
      <c r="R499" s="275">
        <v>3900</v>
      </c>
      <c r="S499" s="275">
        <v>71200</v>
      </c>
      <c r="T499" s="431">
        <v>5.4</v>
      </c>
      <c r="U499" s="275">
        <v>5000</v>
      </c>
      <c r="V499" s="275">
        <v>69400</v>
      </c>
      <c r="W499" s="431">
        <v>7.1</v>
      </c>
      <c r="X499" s="275">
        <v>2200</v>
      </c>
      <c r="Y499" s="275">
        <v>69900</v>
      </c>
      <c r="Z499" s="431">
        <v>3.2</v>
      </c>
      <c r="AA499" s="275">
        <v>2900</v>
      </c>
      <c r="AB499" s="275">
        <v>69600</v>
      </c>
      <c r="AC499" s="431">
        <v>4.2</v>
      </c>
      <c r="AD499" s="275">
        <v>2100</v>
      </c>
      <c r="AE499" s="275">
        <v>70300</v>
      </c>
      <c r="AF499" s="431">
        <v>3</v>
      </c>
      <c r="AG499" s="275">
        <v>1900</v>
      </c>
      <c r="AH499" s="275">
        <v>69900</v>
      </c>
      <c r="AI499" s="431">
        <v>2.8</v>
      </c>
      <c r="AJ499" s="275">
        <v>3100</v>
      </c>
      <c r="AK499" s="275">
        <v>70000</v>
      </c>
      <c r="AL499" s="431">
        <v>4.4000000000000004</v>
      </c>
      <c r="AM499" s="275" t="s">
        <v>118</v>
      </c>
      <c r="AN499" s="275">
        <v>70600</v>
      </c>
      <c r="AO499" s="275" t="s">
        <v>118</v>
      </c>
      <c r="AP499" s="147">
        <v>6500</v>
      </c>
      <c r="AQ499" s="147">
        <v>47600</v>
      </c>
      <c r="AR499" s="250">
        <v>13.6</v>
      </c>
      <c r="AS499" s="147">
        <v>4700</v>
      </c>
      <c r="AT499" s="147">
        <v>49200</v>
      </c>
      <c r="AU499" s="250">
        <v>9.5</v>
      </c>
      <c r="AV499" s="727"/>
    </row>
    <row r="500" spans="2:48" s="430" customFormat="1" ht="12.75" x14ac:dyDescent="0.2">
      <c r="B500" s="203" t="s">
        <v>50</v>
      </c>
      <c r="C500" s="275">
        <v>8400</v>
      </c>
      <c r="D500" s="275">
        <v>99800</v>
      </c>
      <c r="E500" s="431">
        <v>8.4</v>
      </c>
      <c r="F500" s="275">
        <v>7500</v>
      </c>
      <c r="G500" s="275">
        <v>100900</v>
      </c>
      <c r="H500" s="431">
        <v>7.4</v>
      </c>
      <c r="I500" s="275">
        <v>8100</v>
      </c>
      <c r="J500" s="275">
        <v>102800</v>
      </c>
      <c r="K500" s="431">
        <v>7.8</v>
      </c>
      <c r="L500" s="275">
        <v>8400</v>
      </c>
      <c r="M500" s="275">
        <v>102300</v>
      </c>
      <c r="N500" s="431">
        <v>8.1999999999999993</v>
      </c>
      <c r="O500" s="275">
        <v>10100</v>
      </c>
      <c r="P500" s="275">
        <v>105200</v>
      </c>
      <c r="Q500" s="431">
        <v>9.6</v>
      </c>
      <c r="R500" s="275">
        <v>7300</v>
      </c>
      <c r="S500" s="275">
        <v>106300</v>
      </c>
      <c r="T500" s="431">
        <v>6.9</v>
      </c>
      <c r="U500" s="275">
        <v>7800</v>
      </c>
      <c r="V500" s="275">
        <v>108300</v>
      </c>
      <c r="W500" s="431">
        <v>7.2</v>
      </c>
      <c r="X500" s="275">
        <v>4600</v>
      </c>
      <c r="Y500" s="275">
        <v>107200</v>
      </c>
      <c r="Z500" s="431">
        <v>4.2</v>
      </c>
      <c r="AA500" s="275">
        <v>7900</v>
      </c>
      <c r="AB500" s="275">
        <v>108900</v>
      </c>
      <c r="AC500" s="431">
        <v>7.3</v>
      </c>
      <c r="AD500" s="275">
        <v>6200</v>
      </c>
      <c r="AE500" s="275">
        <v>110700</v>
      </c>
      <c r="AF500" s="431">
        <v>5.6</v>
      </c>
      <c r="AG500" s="275">
        <v>5300</v>
      </c>
      <c r="AH500" s="275">
        <v>114300</v>
      </c>
      <c r="AI500" s="431">
        <v>4.5999999999999996</v>
      </c>
      <c r="AJ500" s="275">
        <v>6900</v>
      </c>
      <c r="AK500" s="275">
        <v>116000</v>
      </c>
      <c r="AL500" s="431">
        <v>6</v>
      </c>
      <c r="AM500" s="275">
        <v>6700</v>
      </c>
      <c r="AN500" s="275">
        <v>115100</v>
      </c>
      <c r="AO500" s="431">
        <v>5.9</v>
      </c>
      <c r="AP500" s="147">
        <v>11600</v>
      </c>
      <c r="AQ500" s="147">
        <v>41000</v>
      </c>
      <c r="AR500" s="250">
        <v>28.4</v>
      </c>
      <c r="AS500" s="147">
        <v>9400</v>
      </c>
      <c r="AT500" s="147">
        <v>40300</v>
      </c>
      <c r="AU500" s="250">
        <v>23.2</v>
      </c>
      <c r="AV500" s="727"/>
    </row>
    <row r="501" spans="2:48" s="430" customFormat="1" ht="12.75" x14ac:dyDescent="0.2">
      <c r="B501" s="203" t="s">
        <v>33</v>
      </c>
      <c r="C501" s="275">
        <v>2400</v>
      </c>
      <c r="D501" s="275">
        <v>61700</v>
      </c>
      <c r="E501" s="431">
        <v>3.9</v>
      </c>
      <c r="F501" s="275">
        <v>5500</v>
      </c>
      <c r="G501" s="275">
        <v>62400</v>
      </c>
      <c r="H501" s="431">
        <v>8.8000000000000007</v>
      </c>
      <c r="I501" s="275">
        <v>3000</v>
      </c>
      <c r="J501" s="275">
        <v>62400</v>
      </c>
      <c r="K501" s="431">
        <v>4.8</v>
      </c>
      <c r="L501" s="275">
        <v>3600</v>
      </c>
      <c r="M501" s="275">
        <v>62700</v>
      </c>
      <c r="N501" s="431">
        <v>5.7</v>
      </c>
      <c r="O501" s="275">
        <v>3000</v>
      </c>
      <c r="P501" s="275">
        <v>66500</v>
      </c>
      <c r="Q501" s="431">
        <v>4.5999999999999996</v>
      </c>
      <c r="R501" s="275">
        <v>3300</v>
      </c>
      <c r="S501" s="275">
        <v>66000</v>
      </c>
      <c r="T501" s="431">
        <v>5</v>
      </c>
      <c r="U501" s="275">
        <v>2900</v>
      </c>
      <c r="V501" s="275">
        <v>66700</v>
      </c>
      <c r="W501" s="431">
        <v>4.4000000000000004</v>
      </c>
      <c r="X501" s="275">
        <v>1800</v>
      </c>
      <c r="Y501" s="275">
        <v>64800</v>
      </c>
      <c r="Z501" s="431">
        <v>2.8</v>
      </c>
      <c r="AA501" s="275">
        <v>3200</v>
      </c>
      <c r="AB501" s="275">
        <v>65800</v>
      </c>
      <c r="AC501" s="431">
        <v>4.8</v>
      </c>
      <c r="AD501" s="275">
        <v>4500</v>
      </c>
      <c r="AE501" s="275">
        <v>65500</v>
      </c>
      <c r="AF501" s="431">
        <v>6.8</v>
      </c>
      <c r="AG501" s="275">
        <v>2900</v>
      </c>
      <c r="AH501" s="275">
        <v>63000</v>
      </c>
      <c r="AI501" s="431">
        <v>4.5999999999999996</v>
      </c>
      <c r="AJ501" s="275">
        <v>2800</v>
      </c>
      <c r="AK501" s="275">
        <v>63100</v>
      </c>
      <c r="AL501" s="431">
        <v>4.5</v>
      </c>
      <c r="AM501" s="275">
        <v>1200</v>
      </c>
      <c r="AN501" s="275">
        <v>63800</v>
      </c>
      <c r="AO501" s="431">
        <v>1.8</v>
      </c>
      <c r="AP501" s="147">
        <v>4400</v>
      </c>
      <c r="AQ501" s="147">
        <v>71100</v>
      </c>
      <c r="AR501" s="250">
        <v>6.2</v>
      </c>
      <c r="AS501" s="147">
        <v>3000</v>
      </c>
      <c r="AT501" s="147">
        <v>69900</v>
      </c>
      <c r="AU501" s="250">
        <v>4.4000000000000004</v>
      </c>
      <c r="AV501" s="727"/>
    </row>
    <row r="502" spans="2:48" s="430" customFormat="1" ht="12.75" x14ac:dyDescent="0.2">
      <c r="B502" s="203" t="s">
        <v>31</v>
      </c>
      <c r="C502" s="275">
        <v>9600</v>
      </c>
      <c r="D502" s="275">
        <v>144000</v>
      </c>
      <c r="E502" s="431">
        <v>6.6</v>
      </c>
      <c r="F502" s="275">
        <v>7300</v>
      </c>
      <c r="G502" s="275">
        <v>145300</v>
      </c>
      <c r="H502" s="431">
        <v>5</v>
      </c>
      <c r="I502" s="275">
        <v>7600</v>
      </c>
      <c r="J502" s="275">
        <v>147600</v>
      </c>
      <c r="K502" s="431">
        <v>5.2</v>
      </c>
      <c r="L502" s="275">
        <v>8300</v>
      </c>
      <c r="M502" s="275">
        <v>149700</v>
      </c>
      <c r="N502" s="431">
        <v>5.6</v>
      </c>
      <c r="O502" s="275">
        <v>11900</v>
      </c>
      <c r="P502" s="275">
        <v>154000</v>
      </c>
      <c r="Q502" s="431">
        <v>7.7</v>
      </c>
      <c r="R502" s="275">
        <v>7200</v>
      </c>
      <c r="S502" s="275">
        <v>155700</v>
      </c>
      <c r="T502" s="431">
        <v>4.5999999999999996</v>
      </c>
      <c r="U502" s="275">
        <v>7200</v>
      </c>
      <c r="V502" s="275">
        <v>158100</v>
      </c>
      <c r="W502" s="431">
        <v>4.5999999999999996</v>
      </c>
      <c r="X502" s="275">
        <v>10100</v>
      </c>
      <c r="Y502" s="275">
        <v>157200</v>
      </c>
      <c r="Z502" s="431">
        <v>6.4</v>
      </c>
      <c r="AA502" s="275">
        <v>12100</v>
      </c>
      <c r="AB502" s="275">
        <v>158400</v>
      </c>
      <c r="AC502" s="431">
        <v>7.6</v>
      </c>
      <c r="AD502" s="275">
        <v>10800</v>
      </c>
      <c r="AE502" s="275">
        <v>158400</v>
      </c>
      <c r="AF502" s="431">
        <v>6.8</v>
      </c>
      <c r="AG502" s="275">
        <v>10100</v>
      </c>
      <c r="AH502" s="275">
        <v>158000</v>
      </c>
      <c r="AI502" s="431">
        <v>6.4</v>
      </c>
      <c r="AJ502" s="275">
        <v>9800</v>
      </c>
      <c r="AK502" s="275">
        <v>158300</v>
      </c>
      <c r="AL502" s="431">
        <v>6.2</v>
      </c>
      <c r="AM502" s="275">
        <v>12200</v>
      </c>
      <c r="AN502" s="275">
        <v>161200</v>
      </c>
      <c r="AO502" s="431">
        <v>7.6</v>
      </c>
      <c r="AP502" s="147">
        <v>6000</v>
      </c>
      <c r="AQ502" s="147">
        <v>116600</v>
      </c>
      <c r="AR502" s="250">
        <v>5.2</v>
      </c>
      <c r="AS502" s="147">
        <v>5600</v>
      </c>
      <c r="AT502" s="147">
        <v>118200</v>
      </c>
      <c r="AU502" s="250">
        <v>4.8</v>
      </c>
      <c r="AV502" s="727"/>
    </row>
    <row r="503" spans="2:48" s="430" customFormat="1" ht="12.75" x14ac:dyDescent="0.2">
      <c r="B503" s="203" t="s">
        <v>37</v>
      </c>
      <c r="C503" s="275">
        <v>1800</v>
      </c>
      <c r="D503" s="275">
        <v>42000</v>
      </c>
      <c r="E503" s="431">
        <v>4.4000000000000004</v>
      </c>
      <c r="F503" s="275">
        <v>1200</v>
      </c>
      <c r="G503" s="275">
        <v>41100</v>
      </c>
      <c r="H503" s="431">
        <v>2.9</v>
      </c>
      <c r="I503" s="275">
        <v>2600</v>
      </c>
      <c r="J503" s="275">
        <v>41300</v>
      </c>
      <c r="K503" s="431">
        <v>6.2</v>
      </c>
      <c r="L503" s="275">
        <v>2600</v>
      </c>
      <c r="M503" s="275">
        <v>41000</v>
      </c>
      <c r="N503" s="431">
        <v>6.3</v>
      </c>
      <c r="O503" s="275">
        <v>5500</v>
      </c>
      <c r="P503" s="275">
        <v>42200</v>
      </c>
      <c r="Q503" s="431">
        <v>13.1</v>
      </c>
      <c r="R503" s="275">
        <v>4800</v>
      </c>
      <c r="S503" s="275">
        <v>41700</v>
      </c>
      <c r="T503" s="431">
        <v>11.5</v>
      </c>
      <c r="U503" s="275">
        <v>2000</v>
      </c>
      <c r="V503" s="275">
        <v>40600</v>
      </c>
      <c r="W503" s="431">
        <v>4.9000000000000004</v>
      </c>
      <c r="X503" s="275">
        <v>2400</v>
      </c>
      <c r="Y503" s="275">
        <v>40700</v>
      </c>
      <c r="Z503" s="431">
        <v>5.9</v>
      </c>
      <c r="AA503" s="275">
        <v>3600</v>
      </c>
      <c r="AB503" s="275">
        <v>42500</v>
      </c>
      <c r="AC503" s="431">
        <v>8.5</v>
      </c>
      <c r="AD503" s="275">
        <v>3400</v>
      </c>
      <c r="AE503" s="275">
        <v>41900</v>
      </c>
      <c r="AF503" s="431">
        <v>8</v>
      </c>
      <c r="AG503" s="275">
        <v>1800</v>
      </c>
      <c r="AH503" s="275">
        <v>41200</v>
      </c>
      <c r="AI503" s="431">
        <v>4.3</v>
      </c>
      <c r="AJ503" s="275">
        <v>1500</v>
      </c>
      <c r="AK503" s="275">
        <v>41100</v>
      </c>
      <c r="AL503" s="431">
        <v>3.6</v>
      </c>
      <c r="AM503" s="275">
        <v>1400</v>
      </c>
      <c r="AN503" s="275">
        <v>42000</v>
      </c>
      <c r="AO503" s="431">
        <v>3.4</v>
      </c>
      <c r="AP503" s="147">
        <v>5200</v>
      </c>
      <c r="AQ503" s="147">
        <v>63300</v>
      </c>
      <c r="AR503" s="250">
        <v>8.1</v>
      </c>
      <c r="AS503" s="147">
        <v>5800</v>
      </c>
      <c r="AT503" s="147">
        <v>66200</v>
      </c>
      <c r="AU503" s="250">
        <v>8.8000000000000007</v>
      </c>
      <c r="AV503" s="727"/>
    </row>
    <row r="504" spans="2:48" s="430" customFormat="1" ht="12.75" x14ac:dyDescent="0.2">
      <c r="B504" s="203" t="s">
        <v>57</v>
      </c>
      <c r="C504" s="275">
        <v>6200</v>
      </c>
      <c r="D504" s="275">
        <v>75000</v>
      </c>
      <c r="E504" s="431">
        <v>8.3000000000000007</v>
      </c>
      <c r="F504" s="275">
        <v>7200</v>
      </c>
      <c r="G504" s="275">
        <v>76700</v>
      </c>
      <c r="H504" s="431">
        <v>9.3000000000000007</v>
      </c>
      <c r="I504" s="275">
        <v>6300</v>
      </c>
      <c r="J504" s="275">
        <v>76000</v>
      </c>
      <c r="K504" s="431">
        <v>8.3000000000000007</v>
      </c>
      <c r="L504" s="275">
        <v>9000</v>
      </c>
      <c r="M504" s="275">
        <v>76200</v>
      </c>
      <c r="N504" s="431">
        <v>11.8</v>
      </c>
      <c r="O504" s="275">
        <v>9800</v>
      </c>
      <c r="P504" s="275">
        <v>81200</v>
      </c>
      <c r="Q504" s="431">
        <v>12</v>
      </c>
      <c r="R504" s="275">
        <v>7300</v>
      </c>
      <c r="S504" s="275">
        <v>80800</v>
      </c>
      <c r="T504" s="431">
        <v>9</v>
      </c>
      <c r="U504" s="275">
        <v>6600</v>
      </c>
      <c r="V504" s="275">
        <v>79500</v>
      </c>
      <c r="W504" s="431">
        <v>8.3000000000000007</v>
      </c>
      <c r="X504" s="275">
        <v>3200</v>
      </c>
      <c r="Y504" s="275">
        <v>76000</v>
      </c>
      <c r="Z504" s="431">
        <v>4.2</v>
      </c>
      <c r="AA504" s="275">
        <v>4100</v>
      </c>
      <c r="AB504" s="275">
        <v>75800</v>
      </c>
      <c r="AC504" s="431">
        <v>5.4</v>
      </c>
      <c r="AD504" s="275">
        <v>4500</v>
      </c>
      <c r="AE504" s="275">
        <v>75800</v>
      </c>
      <c r="AF504" s="431">
        <v>5.9</v>
      </c>
      <c r="AG504" s="275">
        <v>4400</v>
      </c>
      <c r="AH504" s="275">
        <v>74800</v>
      </c>
      <c r="AI504" s="431">
        <v>5.9</v>
      </c>
      <c r="AJ504" s="275">
        <v>8900</v>
      </c>
      <c r="AK504" s="275">
        <v>73300</v>
      </c>
      <c r="AL504" s="431">
        <v>12.2</v>
      </c>
      <c r="AM504" s="275">
        <v>5700</v>
      </c>
      <c r="AN504" s="275">
        <v>73100</v>
      </c>
      <c r="AO504" s="431">
        <v>7.8</v>
      </c>
      <c r="AP504" s="147">
        <v>14700</v>
      </c>
      <c r="AQ504" s="147">
        <v>158700</v>
      </c>
      <c r="AR504" s="250">
        <v>9.1999999999999993</v>
      </c>
      <c r="AS504" s="147">
        <v>13400</v>
      </c>
      <c r="AT504" s="147">
        <v>160500</v>
      </c>
      <c r="AU504" s="250">
        <v>8.3000000000000007</v>
      </c>
      <c r="AV504" s="727"/>
    </row>
    <row r="505" spans="2:48" s="430" customFormat="1" ht="12.75" x14ac:dyDescent="0.2">
      <c r="B505" s="203" t="s">
        <v>38</v>
      </c>
      <c r="C505" s="275">
        <v>5600</v>
      </c>
      <c r="D505" s="275">
        <v>69500</v>
      </c>
      <c r="E505" s="431">
        <v>8.1</v>
      </c>
      <c r="F505" s="275">
        <v>5100</v>
      </c>
      <c r="G505" s="275">
        <v>68600</v>
      </c>
      <c r="H505" s="431">
        <v>7.4</v>
      </c>
      <c r="I505" s="275">
        <v>4800</v>
      </c>
      <c r="J505" s="275">
        <v>68000</v>
      </c>
      <c r="K505" s="431">
        <v>7.1</v>
      </c>
      <c r="L505" s="275">
        <v>3500</v>
      </c>
      <c r="M505" s="275">
        <v>68700</v>
      </c>
      <c r="N505" s="431">
        <v>5.0999999999999996</v>
      </c>
      <c r="O505" s="275">
        <v>4700</v>
      </c>
      <c r="P505" s="275">
        <v>72300</v>
      </c>
      <c r="Q505" s="431">
        <v>6.5</v>
      </c>
      <c r="R505" s="275">
        <v>5600</v>
      </c>
      <c r="S505" s="275">
        <v>70500</v>
      </c>
      <c r="T505" s="431">
        <v>7.9</v>
      </c>
      <c r="U505" s="275">
        <v>5100</v>
      </c>
      <c r="V505" s="275">
        <v>70200</v>
      </c>
      <c r="W505" s="431">
        <v>7.2</v>
      </c>
      <c r="X505" s="275">
        <v>3000</v>
      </c>
      <c r="Y505" s="275">
        <v>72600</v>
      </c>
      <c r="Z505" s="431">
        <v>4.2</v>
      </c>
      <c r="AA505" s="275">
        <v>4000</v>
      </c>
      <c r="AB505" s="275">
        <v>71500</v>
      </c>
      <c r="AC505" s="431">
        <v>5.6</v>
      </c>
      <c r="AD505" s="275">
        <v>2000</v>
      </c>
      <c r="AE505" s="275">
        <v>69300</v>
      </c>
      <c r="AF505" s="431">
        <v>2.8</v>
      </c>
      <c r="AG505" s="275">
        <v>2100</v>
      </c>
      <c r="AH505" s="275">
        <v>70400</v>
      </c>
      <c r="AI505" s="431">
        <v>2.9</v>
      </c>
      <c r="AJ505" s="275">
        <v>4600</v>
      </c>
      <c r="AK505" s="275">
        <v>70700</v>
      </c>
      <c r="AL505" s="431">
        <v>6.5</v>
      </c>
      <c r="AM505" s="275">
        <v>4100</v>
      </c>
      <c r="AN505" s="275">
        <v>70700</v>
      </c>
      <c r="AO505" s="431">
        <v>5.9</v>
      </c>
      <c r="AP505" s="147">
        <v>1900</v>
      </c>
      <c r="AQ505" s="147">
        <v>42000</v>
      </c>
      <c r="AR505" s="250">
        <v>4.5</v>
      </c>
      <c r="AS505" s="147" t="s">
        <v>118</v>
      </c>
      <c r="AT505" s="147">
        <v>40900</v>
      </c>
      <c r="AU505" s="147" t="s">
        <v>118</v>
      </c>
      <c r="AV505" s="727"/>
    </row>
    <row r="506" spans="2:48" s="430" customFormat="1" ht="12.75" x14ac:dyDescent="0.2">
      <c r="B506" s="203" t="s">
        <v>46</v>
      </c>
      <c r="C506" s="275">
        <v>3000</v>
      </c>
      <c r="D506" s="275">
        <v>69300</v>
      </c>
      <c r="E506" s="431">
        <v>4.3</v>
      </c>
      <c r="F506" s="275">
        <v>2400</v>
      </c>
      <c r="G506" s="275">
        <v>69500</v>
      </c>
      <c r="H506" s="431">
        <v>3.5</v>
      </c>
      <c r="I506" s="275">
        <v>3000</v>
      </c>
      <c r="J506" s="275">
        <v>69800</v>
      </c>
      <c r="K506" s="431">
        <v>4.3</v>
      </c>
      <c r="L506" s="275">
        <v>5000</v>
      </c>
      <c r="M506" s="275">
        <v>68200</v>
      </c>
      <c r="N506" s="431">
        <v>7.3</v>
      </c>
      <c r="O506" s="275">
        <v>4400</v>
      </c>
      <c r="P506" s="275">
        <v>71600</v>
      </c>
      <c r="Q506" s="431">
        <v>6.2</v>
      </c>
      <c r="R506" s="275">
        <v>7500</v>
      </c>
      <c r="S506" s="275">
        <v>71500</v>
      </c>
      <c r="T506" s="431">
        <v>10.5</v>
      </c>
      <c r="U506" s="275">
        <v>4200</v>
      </c>
      <c r="V506" s="275">
        <v>72200</v>
      </c>
      <c r="W506" s="431">
        <v>5.9</v>
      </c>
      <c r="X506" s="275">
        <v>3300</v>
      </c>
      <c r="Y506" s="275">
        <v>72300</v>
      </c>
      <c r="Z506" s="431">
        <v>4.5999999999999996</v>
      </c>
      <c r="AA506" s="275">
        <v>4400</v>
      </c>
      <c r="AB506" s="275">
        <v>69600</v>
      </c>
      <c r="AC506" s="431">
        <v>6.4</v>
      </c>
      <c r="AD506" s="275">
        <v>3700</v>
      </c>
      <c r="AE506" s="275">
        <v>69900</v>
      </c>
      <c r="AF506" s="431">
        <v>5.3</v>
      </c>
      <c r="AG506" s="275">
        <v>5700</v>
      </c>
      <c r="AH506" s="275">
        <v>72500</v>
      </c>
      <c r="AI506" s="431">
        <v>7.9</v>
      </c>
      <c r="AJ506" s="275">
        <v>2600</v>
      </c>
      <c r="AK506" s="275">
        <v>71600</v>
      </c>
      <c r="AL506" s="431">
        <v>3.7</v>
      </c>
      <c r="AM506" s="275">
        <v>2600</v>
      </c>
      <c r="AN506" s="275">
        <v>72500</v>
      </c>
      <c r="AO506" s="431">
        <v>3.7</v>
      </c>
      <c r="AP506" s="147">
        <v>8100</v>
      </c>
      <c r="AQ506" s="147">
        <v>76300</v>
      </c>
      <c r="AR506" s="250">
        <v>10.6</v>
      </c>
      <c r="AS506" s="147">
        <v>6300</v>
      </c>
      <c r="AT506" s="147">
        <v>75700</v>
      </c>
      <c r="AU506" s="250">
        <v>8.4</v>
      </c>
      <c r="AV506" s="727"/>
    </row>
    <row r="507" spans="2:48" s="430" customFormat="1" ht="12.75" x14ac:dyDescent="0.2">
      <c r="B507" s="203" t="s">
        <v>51</v>
      </c>
      <c r="C507" s="275">
        <v>3000</v>
      </c>
      <c r="D507" s="275">
        <v>48200</v>
      </c>
      <c r="E507" s="431">
        <v>6.1</v>
      </c>
      <c r="F507" s="275">
        <v>4400</v>
      </c>
      <c r="G507" s="275">
        <v>48600</v>
      </c>
      <c r="H507" s="431">
        <v>9</v>
      </c>
      <c r="I507" s="275">
        <v>4300</v>
      </c>
      <c r="J507" s="275">
        <v>49100</v>
      </c>
      <c r="K507" s="431">
        <v>8.6999999999999993</v>
      </c>
      <c r="L507" s="275">
        <v>4200</v>
      </c>
      <c r="M507" s="275">
        <v>49700</v>
      </c>
      <c r="N507" s="431">
        <v>8.5</v>
      </c>
      <c r="O507" s="275">
        <v>2100</v>
      </c>
      <c r="P507" s="275">
        <v>52500</v>
      </c>
      <c r="Q507" s="431">
        <v>4.0999999999999996</v>
      </c>
      <c r="R507" s="275">
        <v>2100</v>
      </c>
      <c r="S507" s="275">
        <v>52500</v>
      </c>
      <c r="T507" s="431">
        <v>4</v>
      </c>
      <c r="U507" s="275">
        <v>1700</v>
      </c>
      <c r="V507" s="275">
        <v>52000</v>
      </c>
      <c r="W507" s="431">
        <v>3.3</v>
      </c>
      <c r="X507" s="275">
        <v>1400</v>
      </c>
      <c r="Y507" s="275">
        <v>51900</v>
      </c>
      <c r="Z507" s="431">
        <v>2.7</v>
      </c>
      <c r="AA507" s="275">
        <v>1800</v>
      </c>
      <c r="AB507" s="275">
        <v>53300</v>
      </c>
      <c r="AC507" s="431">
        <v>3.4</v>
      </c>
      <c r="AD507" s="275">
        <v>2800</v>
      </c>
      <c r="AE507" s="275">
        <v>53600</v>
      </c>
      <c r="AF507" s="431">
        <v>5.2</v>
      </c>
      <c r="AG507" s="275">
        <v>1700</v>
      </c>
      <c r="AH507" s="275">
        <v>51700</v>
      </c>
      <c r="AI507" s="431">
        <v>3.3</v>
      </c>
      <c r="AJ507" s="275">
        <v>1600</v>
      </c>
      <c r="AK507" s="275">
        <v>55000</v>
      </c>
      <c r="AL507" s="431">
        <v>2.9</v>
      </c>
      <c r="AM507" s="275">
        <v>3200</v>
      </c>
      <c r="AN507" s="275">
        <v>54800</v>
      </c>
      <c r="AO507" s="431">
        <v>5.9</v>
      </c>
      <c r="AP507" s="147">
        <v>4300</v>
      </c>
      <c r="AQ507" s="147">
        <v>73100</v>
      </c>
      <c r="AR507" s="250">
        <v>5.9</v>
      </c>
      <c r="AS507" s="147">
        <v>3000</v>
      </c>
      <c r="AT507" s="147">
        <v>71100</v>
      </c>
      <c r="AU507" s="250">
        <v>4.3</v>
      </c>
      <c r="AV507" s="727"/>
    </row>
    <row r="508" spans="2:48" s="430" customFormat="1" ht="12.75" x14ac:dyDescent="0.2">
      <c r="B508" s="203" t="s">
        <v>39</v>
      </c>
      <c r="C508" s="275">
        <v>1900</v>
      </c>
      <c r="D508" s="275">
        <v>55600</v>
      </c>
      <c r="E508" s="431">
        <v>3.4</v>
      </c>
      <c r="F508" s="275">
        <v>2200</v>
      </c>
      <c r="G508" s="275">
        <v>56000</v>
      </c>
      <c r="H508" s="431">
        <v>3.9</v>
      </c>
      <c r="I508" s="275">
        <v>2100</v>
      </c>
      <c r="J508" s="275">
        <v>56800</v>
      </c>
      <c r="K508" s="431">
        <v>3.7</v>
      </c>
      <c r="L508" s="275">
        <v>3200</v>
      </c>
      <c r="M508" s="275">
        <v>56600</v>
      </c>
      <c r="N508" s="431">
        <v>5.6</v>
      </c>
      <c r="O508" s="275">
        <v>6500</v>
      </c>
      <c r="P508" s="275">
        <v>58600</v>
      </c>
      <c r="Q508" s="431">
        <v>11</v>
      </c>
      <c r="R508" s="275">
        <v>4400</v>
      </c>
      <c r="S508" s="275">
        <v>58100</v>
      </c>
      <c r="T508" s="431">
        <v>7.6</v>
      </c>
      <c r="U508" s="275">
        <v>3500</v>
      </c>
      <c r="V508" s="275">
        <v>58200</v>
      </c>
      <c r="W508" s="431">
        <v>6.1</v>
      </c>
      <c r="X508" s="275">
        <v>4000</v>
      </c>
      <c r="Y508" s="275">
        <v>58700</v>
      </c>
      <c r="Z508" s="431">
        <v>6.8</v>
      </c>
      <c r="AA508" s="275">
        <v>1500</v>
      </c>
      <c r="AB508" s="275">
        <v>58500</v>
      </c>
      <c r="AC508" s="431">
        <v>2.6</v>
      </c>
      <c r="AD508" s="275">
        <v>3600</v>
      </c>
      <c r="AE508" s="275">
        <v>58500</v>
      </c>
      <c r="AF508" s="431">
        <v>6.2</v>
      </c>
      <c r="AG508" s="275">
        <v>1700</v>
      </c>
      <c r="AH508" s="275">
        <v>57600</v>
      </c>
      <c r="AI508" s="431">
        <v>3</v>
      </c>
      <c r="AJ508" s="275">
        <v>1500</v>
      </c>
      <c r="AK508" s="275">
        <v>57200</v>
      </c>
      <c r="AL508" s="431">
        <v>2.6</v>
      </c>
      <c r="AM508" s="275">
        <v>2700</v>
      </c>
      <c r="AN508" s="275">
        <v>57800</v>
      </c>
      <c r="AO508" s="431">
        <v>4.5999999999999996</v>
      </c>
      <c r="AP508" s="147">
        <v>2000</v>
      </c>
      <c r="AQ508" s="147">
        <v>72800</v>
      </c>
      <c r="AR508" s="250">
        <v>2.7</v>
      </c>
      <c r="AS508" s="147">
        <v>3500</v>
      </c>
      <c r="AT508" s="147">
        <v>72500</v>
      </c>
      <c r="AU508" s="250">
        <v>4.9000000000000004</v>
      </c>
      <c r="AV508" s="727"/>
    </row>
    <row r="509" spans="2:48" s="430" customFormat="1" ht="12.75" x14ac:dyDescent="0.2">
      <c r="B509" s="203" t="s">
        <v>52</v>
      </c>
      <c r="C509" s="275">
        <v>6100</v>
      </c>
      <c r="D509" s="275">
        <v>64700</v>
      </c>
      <c r="E509" s="431">
        <v>9.4</v>
      </c>
      <c r="F509" s="275">
        <v>5100</v>
      </c>
      <c r="G509" s="275">
        <v>64400</v>
      </c>
      <c r="H509" s="431">
        <v>7.9</v>
      </c>
      <c r="I509" s="275">
        <v>2600</v>
      </c>
      <c r="J509" s="275">
        <v>65000</v>
      </c>
      <c r="K509" s="431">
        <v>4</v>
      </c>
      <c r="L509" s="275">
        <v>3700</v>
      </c>
      <c r="M509" s="275">
        <v>64400</v>
      </c>
      <c r="N509" s="431">
        <v>5.8</v>
      </c>
      <c r="O509" s="275">
        <v>4000</v>
      </c>
      <c r="P509" s="275">
        <v>68500</v>
      </c>
      <c r="Q509" s="431">
        <v>5.9</v>
      </c>
      <c r="R509" s="275">
        <v>3500</v>
      </c>
      <c r="S509" s="275">
        <v>66800</v>
      </c>
      <c r="T509" s="431">
        <v>5.3</v>
      </c>
      <c r="U509" s="275">
        <v>4100</v>
      </c>
      <c r="V509" s="275">
        <v>67200</v>
      </c>
      <c r="W509" s="431">
        <v>6.2</v>
      </c>
      <c r="X509" s="275">
        <v>4100</v>
      </c>
      <c r="Y509" s="275">
        <v>65400</v>
      </c>
      <c r="Z509" s="431">
        <v>6.3</v>
      </c>
      <c r="AA509" s="275">
        <v>4300</v>
      </c>
      <c r="AB509" s="275">
        <v>65600</v>
      </c>
      <c r="AC509" s="431">
        <v>6.6</v>
      </c>
      <c r="AD509" s="275">
        <v>2600</v>
      </c>
      <c r="AE509" s="275">
        <v>66000</v>
      </c>
      <c r="AF509" s="431">
        <v>4</v>
      </c>
      <c r="AG509" s="275" t="s">
        <v>118</v>
      </c>
      <c r="AH509" s="275">
        <v>66800</v>
      </c>
      <c r="AI509" s="275" t="s">
        <v>118</v>
      </c>
      <c r="AJ509" s="275">
        <v>2300</v>
      </c>
      <c r="AK509" s="275">
        <v>65500</v>
      </c>
      <c r="AL509" s="431">
        <v>3.5</v>
      </c>
      <c r="AM509" s="275">
        <v>1900</v>
      </c>
      <c r="AN509" s="275">
        <v>66000</v>
      </c>
      <c r="AO509" s="431">
        <v>2.9</v>
      </c>
      <c r="AP509" s="147">
        <v>1300</v>
      </c>
      <c r="AQ509" s="147">
        <v>53100</v>
      </c>
      <c r="AR509" s="250">
        <v>2.4</v>
      </c>
      <c r="AS509" s="147">
        <v>2500</v>
      </c>
      <c r="AT509" s="147">
        <v>52100</v>
      </c>
      <c r="AU509" s="250">
        <v>4.8</v>
      </c>
      <c r="AV509" s="727"/>
    </row>
    <row r="510" spans="2:48" s="430" customFormat="1" ht="12.75" x14ac:dyDescent="0.2">
      <c r="B510" s="203" t="s">
        <v>48</v>
      </c>
      <c r="C510" s="275">
        <v>23400</v>
      </c>
      <c r="D510" s="275">
        <v>187800</v>
      </c>
      <c r="E510" s="431">
        <v>12.5</v>
      </c>
      <c r="F510" s="275">
        <v>25400</v>
      </c>
      <c r="G510" s="275">
        <v>194500</v>
      </c>
      <c r="H510" s="431">
        <v>13</v>
      </c>
      <c r="I510" s="275">
        <v>23700</v>
      </c>
      <c r="J510" s="275">
        <v>199200</v>
      </c>
      <c r="K510" s="431">
        <v>11.9</v>
      </c>
      <c r="L510" s="275">
        <v>26700</v>
      </c>
      <c r="M510" s="275">
        <v>204500</v>
      </c>
      <c r="N510" s="431">
        <v>13.1</v>
      </c>
      <c r="O510" s="275">
        <v>30300</v>
      </c>
      <c r="P510" s="275">
        <v>208700</v>
      </c>
      <c r="Q510" s="431">
        <v>14.5</v>
      </c>
      <c r="R510" s="275">
        <v>28100</v>
      </c>
      <c r="S510" s="275">
        <v>214100</v>
      </c>
      <c r="T510" s="431">
        <v>13.1</v>
      </c>
      <c r="U510" s="275">
        <v>30900</v>
      </c>
      <c r="V510" s="275">
        <v>218800</v>
      </c>
      <c r="W510" s="431">
        <v>14.1</v>
      </c>
      <c r="X510" s="275">
        <v>20700</v>
      </c>
      <c r="Y510" s="275">
        <v>220000</v>
      </c>
      <c r="Z510" s="431">
        <v>9.4</v>
      </c>
      <c r="AA510" s="275">
        <v>22900</v>
      </c>
      <c r="AB510" s="275">
        <v>221000</v>
      </c>
      <c r="AC510" s="431">
        <v>10.3</v>
      </c>
      <c r="AD510" s="275">
        <v>26300</v>
      </c>
      <c r="AE510" s="275">
        <v>221700</v>
      </c>
      <c r="AF510" s="431">
        <v>11.9</v>
      </c>
      <c r="AG510" s="275">
        <v>21300</v>
      </c>
      <c r="AH510" s="275">
        <v>224000</v>
      </c>
      <c r="AI510" s="431">
        <v>9.5</v>
      </c>
      <c r="AJ510" s="275">
        <v>29300</v>
      </c>
      <c r="AK510" s="275">
        <v>228700</v>
      </c>
      <c r="AL510" s="431">
        <v>12.8</v>
      </c>
      <c r="AM510" s="275">
        <v>33000</v>
      </c>
      <c r="AN510" s="275">
        <v>228200</v>
      </c>
      <c r="AO510" s="431">
        <v>14.4</v>
      </c>
      <c r="AP510" s="147">
        <v>2800</v>
      </c>
      <c r="AQ510" s="147">
        <v>58000</v>
      </c>
      <c r="AR510" s="250">
        <v>4.8</v>
      </c>
      <c r="AS510" s="147">
        <v>3300</v>
      </c>
      <c r="AT510" s="147">
        <v>57800</v>
      </c>
      <c r="AU510" s="250">
        <v>5.7</v>
      </c>
      <c r="AV510" s="727"/>
    </row>
    <row r="511" spans="2:48" s="430" customFormat="1" ht="12.75" x14ac:dyDescent="0.2">
      <c r="B511" s="203" t="s">
        <v>58</v>
      </c>
      <c r="C511" s="275">
        <v>5700</v>
      </c>
      <c r="D511" s="275">
        <v>56900</v>
      </c>
      <c r="E511" s="431">
        <v>9.9</v>
      </c>
      <c r="F511" s="275">
        <v>5000</v>
      </c>
      <c r="G511" s="275">
        <v>57900</v>
      </c>
      <c r="H511" s="431">
        <v>8.6999999999999993</v>
      </c>
      <c r="I511" s="275">
        <v>5600</v>
      </c>
      <c r="J511" s="275">
        <v>58800</v>
      </c>
      <c r="K511" s="431">
        <v>9.6</v>
      </c>
      <c r="L511" s="275">
        <v>5800</v>
      </c>
      <c r="M511" s="275">
        <v>59500</v>
      </c>
      <c r="N511" s="431">
        <v>9.8000000000000007</v>
      </c>
      <c r="O511" s="275">
        <v>6200</v>
      </c>
      <c r="P511" s="275">
        <v>61400</v>
      </c>
      <c r="Q511" s="431">
        <v>10</v>
      </c>
      <c r="R511" s="275">
        <v>5800</v>
      </c>
      <c r="S511" s="275">
        <v>62300</v>
      </c>
      <c r="T511" s="431">
        <v>9.3000000000000007</v>
      </c>
      <c r="U511" s="275">
        <v>5900</v>
      </c>
      <c r="V511" s="275">
        <v>62900</v>
      </c>
      <c r="W511" s="431">
        <v>9.4</v>
      </c>
      <c r="X511" s="275">
        <v>3600</v>
      </c>
      <c r="Y511" s="275">
        <v>62000</v>
      </c>
      <c r="Z511" s="431">
        <v>5.9</v>
      </c>
      <c r="AA511" s="275">
        <v>3800</v>
      </c>
      <c r="AB511" s="275">
        <v>64900</v>
      </c>
      <c r="AC511" s="431">
        <v>5.9</v>
      </c>
      <c r="AD511" s="275">
        <v>5800</v>
      </c>
      <c r="AE511" s="275">
        <v>63400</v>
      </c>
      <c r="AF511" s="431">
        <v>9.1</v>
      </c>
      <c r="AG511" s="275">
        <v>3800</v>
      </c>
      <c r="AH511" s="275">
        <v>64200</v>
      </c>
      <c r="AI511" s="431">
        <v>5.9</v>
      </c>
      <c r="AJ511" s="275">
        <v>5100</v>
      </c>
      <c r="AK511" s="275">
        <v>66300</v>
      </c>
      <c r="AL511" s="431">
        <v>7.7</v>
      </c>
      <c r="AM511" s="275">
        <v>3400</v>
      </c>
      <c r="AN511" s="275">
        <v>65300</v>
      </c>
      <c r="AO511" s="431">
        <v>5.2</v>
      </c>
      <c r="AP511" s="147">
        <v>7200</v>
      </c>
      <c r="AQ511" s="147">
        <v>66800</v>
      </c>
      <c r="AR511" s="250">
        <v>10.7</v>
      </c>
      <c r="AS511" s="147">
        <v>3200</v>
      </c>
      <c r="AT511" s="147">
        <v>66300</v>
      </c>
      <c r="AU511" s="250">
        <v>4.9000000000000004</v>
      </c>
      <c r="AV511" s="727"/>
    </row>
    <row r="512" spans="2:48" s="430" customFormat="1" ht="12.75" x14ac:dyDescent="0.2">
      <c r="B512" s="203" t="s">
        <v>43</v>
      </c>
      <c r="C512" s="275">
        <v>3300</v>
      </c>
      <c r="D512" s="275">
        <v>61500</v>
      </c>
      <c r="E512" s="431">
        <v>5.4</v>
      </c>
      <c r="F512" s="275">
        <v>5100</v>
      </c>
      <c r="G512" s="275">
        <v>61700</v>
      </c>
      <c r="H512" s="431">
        <v>8.1999999999999993</v>
      </c>
      <c r="I512" s="275">
        <v>5500</v>
      </c>
      <c r="J512" s="275">
        <v>62300</v>
      </c>
      <c r="K512" s="431">
        <v>8.8000000000000007</v>
      </c>
      <c r="L512" s="275">
        <v>7300</v>
      </c>
      <c r="M512" s="275">
        <v>63500</v>
      </c>
      <c r="N512" s="431">
        <v>11.4</v>
      </c>
      <c r="O512" s="275">
        <v>6200</v>
      </c>
      <c r="P512" s="275">
        <v>66900</v>
      </c>
      <c r="Q512" s="431">
        <v>9.1999999999999993</v>
      </c>
      <c r="R512" s="275">
        <v>5100</v>
      </c>
      <c r="S512" s="275">
        <v>67000</v>
      </c>
      <c r="T512" s="431">
        <v>7.6</v>
      </c>
      <c r="U512" s="275">
        <v>5500</v>
      </c>
      <c r="V512" s="275">
        <v>68000</v>
      </c>
      <c r="W512" s="431">
        <v>8.1</v>
      </c>
      <c r="X512" s="275">
        <v>5500</v>
      </c>
      <c r="Y512" s="275">
        <v>66500</v>
      </c>
      <c r="Z512" s="431">
        <v>8.3000000000000007</v>
      </c>
      <c r="AA512" s="275">
        <v>4500</v>
      </c>
      <c r="AB512" s="275">
        <v>65900</v>
      </c>
      <c r="AC512" s="431">
        <v>6.8</v>
      </c>
      <c r="AD512" s="275">
        <v>4900</v>
      </c>
      <c r="AE512" s="275">
        <v>66500</v>
      </c>
      <c r="AF512" s="431">
        <v>7.4</v>
      </c>
      <c r="AG512" s="275">
        <v>5100</v>
      </c>
      <c r="AH512" s="275">
        <v>65100</v>
      </c>
      <c r="AI512" s="431">
        <v>7.9</v>
      </c>
      <c r="AJ512" s="275">
        <v>9500</v>
      </c>
      <c r="AK512" s="275">
        <v>65200</v>
      </c>
      <c r="AL512" s="431">
        <v>14.5</v>
      </c>
      <c r="AM512" s="275">
        <v>6300</v>
      </c>
      <c r="AN512" s="275">
        <v>66300</v>
      </c>
      <c r="AO512" s="431">
        <v>9.5</v>
      </c>
      <c r="AP512" s="147">
        <v>29300</v>
      </c>
      <c r="AQ512" s="147">
        <v>234500</v>
      </c>
      <c r="AR512" s="250">
        <v>12.5</v>
      </c>
      <c r="AS512" s="147">
        <v>27200</v>
      </c>
      <c r="AT512" s="147">
        <v>233700</v>
      </c>
      <c r="AU512" s="250">
        <v>11.7</v>
      </c>
      <c r="AV512" s="727"/>
    </row>
    <row r="513" spans="2:48" s="430" customFormat="1" ht="12.75" x14ac:dyDescent="0.2">
      <c r="B513" s="203" t="s">
        <v>53</v>
      </c>
      <c r="C513" s="275">
        <v>1500</v>
      </c>
      <c r="D513" s="275">
        <v>29700</v>
      </c>
      <c r="E513" s="431">
        <v>5</v>
      </c>
      <c r="F513" s="275" t="s">
        <v>126</v>
      </c>
      <c r="G513" s="275">
        <v>31000</v>
      </c>
      <c r="H513" s="431">
        <v>1.2</v>
      </c>
      <c r="I513" s="275">
        <v>3500</v>
      </c>
      <c r="J513" s="275">
        <v>29600</v>
      </c>
      <c r="K513" s="431">
        <v>11.8</v>
      </c>
      <c r="L513" s="275">
        <v>1800</v>
      </c>
      <c r="M513" s="275">
        <v>30700</v>
      </c>
      <c r="N513" s="431">
        <v>5.9</v>
      </c>
      <c r="O513" s="275">
        <v>2600</v>
      </c>
      <c r="P513" s="275">
        <v>31700</v>
      </c>
      <c r="Q513" s="431">
        <v>8.3000000000000007</v>
      </c>
      <c r="R513" s="275">
        <v>1800</v>
      </c>
      <c r="S513" s="275">
        <v>30400</v>
      </c>
      <c r="T513" s="431">
        <v>6.1</v>
      </c>
      <c r="U513" s="275" t="s">
        <v>119</v>
      </c>
      <c r="V513" s="275">
        <v>32300</v>
      </c>
      <c r="W513" s="431">
        <v>2.8</v>
      </c>
      <c r="X513" s="275">
        <v>1100</v>
      </c>
      <c r="Y513" s="275">
        <v>32700</v>
      </c>
      <c r="Z513" s="431">
        <v>3.4</v>
      </c>
      <c r="AA513" s="275">
        <v>2300</v>
      </c>
      <c r="AB513" s="275">
        <v>31800</v>
      </c>
      <c r="AC513" s="431">
        <v>7.4</v>
      </c>
      <c r="AD513" s="275">
        <v>1700</v>
      </c>
      <c r="AE513" s="275">
        <v>31600</v>
      </c>
      <c r="AF513" s="431">
        <v>5.5</v>
      </c>
      <c r="AG513" s="275">
        <v>1300</v>
      </c>
      <c r="AH513" s="275">
        <v>30600</v>
      </c>
      <c r="AI513" s="431">
        <v>4.0999999999999996</v>
      </c>
      <c r="AJ513" s="275">
        <v>2500</v>
      </c>
      <c r="AK513" s="275">
        <v>31000</v>
      </c>
      <c r="AL513" s="431">
        <v>8.1</v>
      </c>
      <c r="AM513" s="275">
        <v>2000</v>
      </c>
      <c r="AN513" s="275">
        <v>31200</v>
      </c>
      <c r="AO513" s="431">
        <v>6.3</v>
      </c>
      <c r="AP513" s="147">
        <v>5000</v>
      </c>
      <c r="AQ513" s="147">
        <v>64300</v>
      </c>
      <c r="AR513" s="250">
        <v>7.8</v>
      </c>
      <c r="AS513" s="147">
        <v>7500</v>
      </c>
      <c r="AT513" s="147">
        <v>64000</v>
      </c>
      <c r="AU513" s="250">
        <v>11.8</v>
      </c>
      <c r="AV513" s="727"/>
    </row>
    <row r="514" spans="2:48" s="430" customFormat="1" ht="12.75" x14ac:dyDescent="0.2">
      <c r="B514" s="203" t="s">
        <v>44</v>
      </c>
      <c r="C514" s="275">
        <v>4500</v>
      </c>
      <c r="D514" s="275">
        <v>65600</v>
      </c>
      <c r="E514" s="431">
        <v>6.9</v>
      </c>
      <c r="F514" s="275">
        <v>9300</v>
      </c>
      <c r="G514" s="275">
        <v>67000</v>
      </c>
      <c r="H514" s="431">
        <v>13.9</v>
      </c>
      <c r="I514" s="275">
        <v>5200</v>
      </c>
      <c r="J514" s="275">
        <v>67200</v>
      </c>
      <c r="K514" s="431">
        <v>7.7</v>
      </c>
      <c r="L514" s="275">
        <v>3500</v>
      </c>
      <c r="M514" s="275">
        <v>67800</v>
      </c>
      <c r="N514" s="431">
        <v>5.0999999999999996</v>
      </c>
      <c r="O514" s="275">
        <v>5700</v>
      </c>
      <c r="P514" s="275">
        <v>70600</v>
      </c>
      <c r="Q514" s="431">
        <v>8</v>
      </c>
      <c r="R514" s="275">
        <v>4000</v>
      </c>
      <c r="S514" s="275">
        <v>71800</v>
      </c>
      <c r="T514" s="431">
        <v>5.5</v>
      </c>
      <c r="U514" s="275">
        <v>7800</v>
      </c>
      <c r="V514" s="275">
        <v>69900</v>
      </c>
      <c r="W514" s="431">
        <v>11.1</v>
      </c>
      <c r="X514" s="275">
        <v>5300</v>
      </c>
      <c r="Y514" s="275">
        <v>70700</v>
      </c>
      <c r="Z514" s="431">
        <v>7.5</v>
      </c>
      <c r="AA514" s="275">
        <v>5100</v>
      </c>
      <c r="AB514" s="275">
        <v>71500</v>
      </c>
      <c r="AC514" s="431">
        <v>7.1</v>
      </c>
      <c r="AD514" s="275">
        <v>6400</v>
      </c>
      <c r="AE514" s="275">
        <v>70300</v>
      </c>
      <c r="AF514" s="431">
        <v>9.1</v>
      </c>
      <c r="AG514" s="275">
        <v>6000</v>
      </c>
      <c r="AH514" s="275">
        <v>71300</v>
      </c>
      <c r="AI514" s="431">
        <v>8.5</v>
      </c>
      <c r="AJ514" s="275">
        <v>3700</v>
      </c>
      <c r="AK514" s="275">
        <v>71900</v>
      </c>
      <c r="AL514" s="431">
        <v>5.0999999999999996</v>
      </c>
      <c r="AM514" s="275">
        <v>7300</v>
      </c>
      <c r="AN514" s="275">
        <v>71900</v>
      </c>
      <c r="AO514" s="431">
        <v>10.199999999999999</v>
      </c>
      <c r="AP514" s="147">
        <v>8800</v>
      </c>
      <c r="AQ514" s="147">
        <v>67100</v>
      </c>
      <c r="AR514" s="250">
        <v>13.1</v>
      </c>
      <c r="AS514" s="147">
        <v>5500</v>
      </c>
      <c r="AT514" s="147">
        <v>67200</v>
      </c>
      <c r="AU514" s="250">
        <v>8.1999999999999993</v>
      </c>
      <c r="AV514" s="727"/>
    </row>
    <row r="515" spans="2:48" s="430" customFormat="1" ht="12.75" x14ac:dyDescent="0.2">
      <c r="B515" s="203" t="s">
        <v>34</v>
      </c>
      <c r="C515" s="275">
        <v>2500</v>
      </c>
      <c r="D515" s="275">
        <v>59400</v>
      </c>
      <c r="E515" s="431">
        <v>4.3</v>
      </c>
      <c r="F515" s="275">
        <v>4100</v>
      </c>
      <c r="G515" s="275">
        <v>59000</v>
      </c>
      <c r="H515" s="431">
        <v>6.9</v>
      </c>
      <c r="I515" s="275">
        <v>3400</v>
      </c>
      <c r="J515" s="275">
        <v>59200</v>
      </c>
      <c r="K515" s="431">
        <v>5.7</v>
      </c>
      <c r="L515" s="275">
        <v>3600</v>
      </c>
      <c r="M515" s="275">
        <v>59300</v>
      </c>
      <c r="N515" s="431">
        <v>6</v>
      </c>
      <c r="O515" s="275">
        <v>5200</v>
      </c>
      <c r="P515" s="275">
        <v>62900</v>
      </c>
      <c r="Q515" s="431">
        <v>8.3000000000000007</v>
      </c>
      <c r="R515" s="275">
        <v>4500</v>
      </c>
      <c r="S515" s="275">
        <v>64200</v>
      </c>
      <c r="T515" s="431">
        <v>7</v>
      </c>
      <c r="U515" s="275">
        <v>2200</v>
      </c>
      <c r="V515" s="275">
        <v>62800</v>
      </c>
      <c r="W515" s="431">
        <v>3.6</v>
      </c>
      <c r="X515" s="275">
        <v>3700</v>
      </c>
      <c r="Y515" s="275">
        <v>59900</v>
      </c>
      <c r="Z515" s="431">
        <v>6.1</v>
      </c>
      <c r="AA515" s="275">
        <v>4400</v>
      </c>
      <c r="AB515" s="275">
        <v>59900</v>
      </c>
      <c r="AC515" s="431">
        <v>7.4</v>
      </c>
      <c r="AD515" s="275">
        <v>2600</v>
      </c>
      <c r="AE515" s="275">
        <v>59100</v>
      </c>
      <c r="AF515" s="431">
        <v>4.4000000000000004</v>
      </c>
      <c r="AG515" s="275">
        <v>1500</v>
      </c>
      <c r="AH515" s="275">
        <v>61100</v>
      </c>
      <c r="AI515" s="431">
        <v>2.4</v>
      </c>
      <c r="AJ515" s="275">
        <v>3200</v>
      </c>
      <c r="AK515" s="275">
        <v>60900</v>
      </c>
      <c r="AL515" s="431">
        <v>5.3</v>
      </c>
      <c r="AM515" s="275">
        <v>4400</v>
      </c>
      <c r="AN515" s="275">
        <v>58300</v>
      </c>
      <c r="AO515" s="431">
        <v>7.6</v>
      </c>
      <c r="AP515" s="147">
        <v>1800</v>
      </c>
      <c r="AQ515" s="147">
        <v>29800</v>
      </c>
      <c r="AR515" s="250">
        <v>6</v>
      </c>
      <c r="AS515" s="147">
        <v>1700</v>
      </c>
      <c r="AT515" s="147">
        <v>29700</v>
      </c>
      <c r="AU515" s="250">
        <v>5.8</v>
      </c>
      <c r="AV515" s="727"/>
    </row>
    <row r="516" spans="2:48" s="430" customFormat="1" ht="12.75" x14ac:dyDescent="0.2">
      <c r="B516" s="203" t="s">
        <v>59</v>
      </c>
      <c r="C516" s="275">
        <v>3000</v>
      </c>
      <c r="D516" s="275">
        <v>58300</v>
      </c>
      <c r="E516" s="431">
        <v>5.0999999999999996</v>
      </c>
      <c r="F516" s="275">
        <v>5000</v>
      </c>
      <c r="G516" s="275">
        <v>58700</v>
      </c>
      <c r="H516" s="431">
        <v>8.6</v>
      </c>
      <c r="I516" s="275">
        <v>5200</v>
      </c>
      <c r="J516" s="275">
        <v>59900</v>
      </c>
      <c r="K516" s="431">
        <v>8.6</v>
      </c>
      <c r="L516" s="275">
        <v>3000</v>
      </c>
      <c r="M516" s="275">
        <v>60600</v>
      </c>
      <c r="N516" s="431">
        <v>5</v>
      </c>
      <c r="O516" s="275">
        <v>4100</v>
      </c>
      <c r="P516" s="275">
        <v>63800</v>
      </c>
      <c r="Q516" s="431">
        <v>6.4</v>
      </c>
      <c r="R516" s="275">
        <v>2600</v>
      </c>
      <c r="S516" s="275">
        <v>63400</v>
      </c>
      <c r="T516" s="431">
        <v>4.0999999999999996</v>
      </c>
      <c r="U516" s="275">
        <v>5600</v>
      </c>
      <c r="V516" s="275">
        <v>64900</v>
      </c>
      <c r="W516" s="431">
        <v>8.6</v>
      </c>
      <c r="X516" s="275">
        <v>2000</v>
      </c>
      <c r="Y516" s="275">
        <v>65600</v>
      </c>
      <c r="Z516" s="431">
        <v>3.1</v>
      </c>
      <c r="AA516" s="275">
        <v>4000</v>
      </c>
      <c r="AB516" s="275">
        <v>65400</v>
      </c>
      <c r="AC516" s="431">
        <v>6.2</v>
      </c>
      <c r="AD516" s="275">
        <v>1400</v>
      </c>
      <c r="AE516" s="275">
        <v>65700</v>
      </c>
      <c r="AF516" s="431">
        <v>2.1</v>
      </c>
      <c r="AG516" s="275">
        <v>1600</v>
      </c>
      <c r="AH516" s="275">
        <v>66100</v>
      </c>
      <c r="AI516" s="431">
        <v>2.4</v>
      </c>
      <c r="AJ516" s="275">
        <v>5500</v>
      </c>
      <c r="AK516" s="275">
        <v>67500</v>
      </c>
      <c r="AL516" s="431">
        <v>8.1999999999999993</v>
      </c>
      <c r="AM516" s="275">
        <v>5200</v>
      </c>
      <c r="AN516" s="275">
        <v>65700</v>
      </c>
      <c r="AO516" s="431">
        <v>7.9</v>
      </c>
      <c r="AP516" s="147">
        <v>7300</v>
      </c>
      <c r="AQ516" s="147">
        <v>70100</v>
      </c>
      <c r="AR516" s="250">
        <v>10.4</v>
      </c>
      <c r="AS516" s="147">
        <v>6500</v>
      </c>
      <c r="AT516" s="147">
        <v>70600</v>
      </c>
      <c r="AU516" s="250">
        <v>9.3000000000000007</v>
      </c>
      <c r="AV516" s="727"/>
    </row>
    <row r="517" spans="2:48" s="430" customFormat="1" ht="12.75" x14ac:dyDescent="0.2">
      <c r="B517" s="203" t="s">
        <v>54</v>
      </c>
      <c r="C517" s="275">
        <v>4200</v>
      </c>
      <c r="D517" s="275">
        <v>54900</v>
      </c>
      <c r="E517" s="431">
        <v>7.6</v>
      </c>
      <c r="F517" s="275">
        <v>3200</v>
      </c>
      <c r="G517" s="275">
        <v>55700</v>
      </c>
      <c r="H517" s="431">
        <v>5.8</v>
      </c>
      <c r="I517" s="275">
        <v>3900</v>
      </c>
      <c r="J517" s="275">
        <v>56200</v>
      </c>
      <c r="K517" s="431">
        <v>6.9</v>
      </c>
      <c r="L517" s="275">
        <v>7900</v>
      </c>
      <c r="M517" s="275">
        <v>56400</v>
      </c>
      <c r="N517" s="431">
        <v>14.1</v>
      </c>
      <c r="O517" s="275">
        <v>4800</v>
      </c>
      <c r="P517" s="275">
        <v>60700</v>
      </c>
      <c r="Q517" s="431">
        <v>8</v>
      </c>
      <c r="R517" s="275">
        <v>4700</v>
      </c>
      <c r="S517" s="275">
        <v>59600</v>
      </c>
      <c r="T517" s="431">
        <v>8</v>
      </c>
      <c r="U517" s="275">
        <v>4100</v>
      </c>
      <c r="V517" s="275">
        <v>58700</v>
      </c>
      <c r="W517" s="431">
        <v>6.9</v>
      </c>
      <c r="X517" s="275">
        <v>3100</v>
      </c>
      <c r="Y517" s="275">
        <v>57200</v>
      </c>
      <c r="Z517" s="431">
        <v>5.4</v>
      </c>
      <c r="AA517" s="275">
        <v>2400</v>
      </c>
      <c r="AB517" s="275">
        <v>59600</v>
      </c>
      <c r="AC517" s="431">
        <v>4</v>
      </c>
      <c r="AD517" s="275">
        <v>1500</v>
      </c>
      <c r="AE517" s="275">
        <v>58100</v>
      </c>
      <c r="AF517" s="431">
        <v>2.5</v>
      </c>
      <c r="AG517" s="275">
        <v>2700</v>
      </c>
      <c r="AH517" s="275">
        <v>59200</v>
      </c>
      <c r="AI517" s="431">
        <v>4.5</v>
      </c>
      <c r="AJ517" s="275">
        <v>3100</v>
      </c>
      <c r="AK517" s="275">
        <v>60300</v>
      </c>
      <c r="AL517" s="431">
        <v>5.0999999999999996</v>
      </c>
      <c r="AM517" s="275">
        <v>3800</v>
      </c>
      <c r="AN517" s="275">
        <v>58500</v>
      </c>
      <c r="AO517" s="431">
        <v>6.5</v>
      </c>
      <c r="AP517" s="147">
        <v>5800</v>
      </c>
      <c r="AQ517" s="147">
        <v>57900</v>
      </c>
      <c r="AR517" s="250">
        <v>10</v>
      </c>
      <c r="AS517" s="147" t="s">
        <v>118</v>
      </c>
      <c r="AT517" s="147">
        <v>58000</v>
      </c>
      <c r="AU517" s="147" t="s">
        <v>118</v>
      </c>
      <c r="AV517" s="727"/>
    </row>
    <row r="518" spans="2:48" s="430" customFormat="1" ht="12.75" x14ac:dyDescent="0.2">
      <c r="B518" s="203" t="s">
        <v>40</v>
      </c>
      <c r="C518" s="275">
        <v>13400</v>
      </c>
      <c r="D518" s="275">
        <v>185600</v>
      </c>
      <c r="E518" s="431">
        <v>7.2</v>
      </c>
      <c r="F518" s="275">
        <v>17000</v>
      </c>
      <c r="G518" s="275">
        <v>190800</v>
      </c>
      <c r="H518" s="431">
        <v>8.9</v>
      </c>
      <c r="I518" s="275">
        <v>20900</v>
      </c>
      <c r="J518" s="275">
        <v>192100</v>
      </c>
      <c r="K518" s="431">
        <v>10.9</v>
      </c>
      <c r="L518" s="275">
        <v>19300</v>
      </c>
      <c r="M518" s="275">
        <v>195000</v>
      </c>
      <c r="N518" s="431">
        <v>9.9</v>
      </c>
      <c r="O518" s="275">
        <v>23700</v>
      </c>
      <c r="P518" s="275">
        <v>199600</v>
      </c>
      <c r="Q518" s="431">
        <v>11.9</v>
      </c>
      <c r="R518" s="275">
        <v>21000</v>
      </c>
      <c r="S518" s="275">
        <v>203400</v>
      </c>
      <c r="T518" s="431">
        <v>10.3</v>
      </c>
      <c r="U518" s="275">
        <v>23100</v>
      </c>
      <c r="V518" s="275">
        <v>206800</v>
      </c>
      <c r="W518" s="431">
        <v>11.2</v>
      </c>
      <c r="X518" s="275">
        <v>15200</v>
      </c>
      <c r="Y518" s="275">
        <v>207700</v>
      </c>
      <c r="Z518" s="431">
        <v>7.3</v>
      </c>
      <c r="AA518" s="275">
        <v>14400</v>
      </c>
      <c r="AB518" s="275">
        <v>211500</v>
      </c>
      <c r="AC518" s="431">
        <v>6.8</v>
      </c>
      <c r="AD518" s="275">
        <v>14300</v>
      </c>
      <c r="AE518" s="275">
        <v>213900</v>
      </c>
      <c r="AF518" s="431">
        <v>6.7</v>
      </c>
      <c r="AG518" s="275">
        <v>15100</v>
      </c>
      <c r="AH518" s="275">
        <v>214900</v>
      </c>
      <c r="AI518" s="431">
        <v>7</v>
      </c>
      <c r="AJ518" s="275">
        <v>13300</v>
      </c>
      <c r="AK518" s="275">
        <v>216400</v>
      </c>
      <c r="AL518" s="431">
        <v>6.2</v>
      </c>
      <c r="AM518" s="275">
        <v>21200</v>
      </c>
      <c r="AN518" s="275">
        <v>218300</v>
      </c>
      <c r="AO518" s="431">
        <v>9.6999999999999993</v>
      </c>
      <c r="AP518" s="147">
        <v>3300</v>
      </c>
      <c r="AQ518" s="147">
        <v>66100</v>
      </c>
      <c r="AR518" s="250">
        <v>5</v>
      </c>
      <c r="AS518" s="147">
        <v>4500</v>
      </c>
      <c r="AT518" s="147">
        <v>65900</v>
      </c>
      <c r="AU518" s="250">
        <v>6.8</v>
      </c>
      <c r="AV518" s="727"/>
    </row>
    <row r="519" spans="2:48" s="430" customFormat="1" ht="12.75" x14ac:dyDescent="0.2">
      <c r="B519" s="203" t="s">
        <v>55</v>
      </c>
      <c r="C519" s="275">
        <v>1400</v>
      </c>
      <c r="D519" s="275">
        <v>34700</v>
      </c>
      <c r="E519" s="431">
        <v>4.0999999999999996</v>
      </c>
      <c r="F519" s="275">
        <v>4000</v>
      </c>
      <c r="G519" s="275">
        <v>34300</v>
      </c>
      <c r="H519" s="431">
        <v>11.8</v>
      </c>
      <c r="I519" s="275">
        <v>4300</v>
      </c>
      <c r="J519" s="275">
        <v>35100</v>
      </c>
      <c r="K519" s="431">
        <v>12.3</v>
      </c>
      <c r="L519" s="275">
        <v>3000</v>
      </c>
      <c r="M519" s="275">
        <v>34700</v>
      </c>
      <c r="N519" s="431">
        <v>8.6999999999999993</v>
      </c>
      <c r="O519" s="275">
        <v>2900</v>
      </c>
      <c r="P519" s="275">
        <v>35400</v>
      </c>
      <c r="Q519" s="431">
        <v>8.3000000000000007</v>
      </c>
      <c r="R519" s="275">
        <v>1500</v>
      </c>
      <c r="S519" s="275">
        <v>34600</v>
      </c>
      <c r="T519" s="431">
        <v>4.4000000000000004</v>
      </c>
      <c r="U519" s="275">
        <v>1700</v>
      </c>
      <c r="V519" s="275">
        <v>34400</v>
      </c>
      <c r="W519" s="431">
        <v>5</v>
      </c>
      <c r="X519" s="275">
        <v>1500</v>
      </c>
      <c r="Y519" s="275">
        <v>35600</v>
      </c>
      <c r="Z519" s="431">
        <v>4.0999999999999996</v>
      </c>
      <c r="AA519" s="275">
        <v>2000</v>
      </c>
      <c r="AB519" s="275">
        <v>34200</v>
      </c>
      <c r="AC519" s="431">
        <v>5.8</v>
      </c>
      <c r="AD519" s="275">
        <v>2000</v>
      </c>
      <c r="AE519" s="275">
        <v>34700</v>
      </c>
      <c r="AF519" s="431">
        <v>5.6</v>
      </c>
      <c r="AG519" s="275" t="s">
        <v>119</v>
      </c>
      <c r="AH519" s="275">
        <v>33100</v>
      </c>
      <c r="AI519" s="431">
        <v>3.7</v>
      </c>
      <c r="AJ519" s="275" t="s">
        <v>119</v>
      </c>
      <c r="AK519" s="275">
        <v>33500</v>
      </c>
      <c r="AL519" s="431">
        <v>3.1</v>
      </c>
      <c r="AM519" s="275">
        <v>2400</v>
      </c>
      <c r="AN519" s="275">
        <v>32500</v>
      </c>
      <c r="AO519" s="431">
        <v>7.3</v>
      </c>
      <c r="AP519" s="147">
        <v>1600</v>
      </c>
      <c r="AQ519" s="147">
        <v>62000</v>
      </c>
      <c r="AR519" s="250">
        <v>2.5</v>
      </c>
      <c r="AS519" s="147">
        <v>5400</v>
      </c>
      <c r="AT519" s="147">
        <v>62600</v>
      </c>
      <c r="AU519" s="250">
        <v>8.6</v>
      </c>
      <c r="AV519" s="727"/>
    </row>
    <row r="520" spans="2:48" s="430" customFormat="1" ht="12.75" x14ac:dyDescent="0.2">
      <c r="B520" s="203" t="s">
        <v>47</v>
      </c>
      <c r="C520" s="275">
        <v>1600</v>
      </c>
      <c r="D520" s="275">
        <v>67000</v>
      </c>
      <c r="E520" s="431">
        <v>2.4</v>
      </c>
      <c r="F520" s="275">
        <v>2100</v>
      </c>
      <c r="G520" s="275">
        <v>67600</v>
      </c>
      <c r="H520" s="431">
        <v>3.2</v>
      </c>
      <c r="I520" s="275">
        <v>1600</v>
      </c>
      <c r="J520" s="275">
        <v>66800</v>
      </c>
      <c r="K520" s="431">
        <v>2.2999999999999998</v>
      </c>
      <c r="L520" s="275">
        <v>4600</v>
      </c>
      <c r="M520" s="275">
        <v>67400</v>
      </c>
      <c r="N520" s="431">
        <v>6.8</v>
      </c>
      <c r="O520" s="275">
        <v>5500</v>
      </c>
      <c r="P520" s="275">
        <v>69600</v>
      </c>
      <c r="Q520" s="431">
        <v>7.9</v>
      </c>
      <c r="R520" s="275">
        <v>7100</v>
      </c>
      <c r="S520" s="275">
        <v>68600</v>
      </c>
      <c r="T520" s="431">
        <v>10.3</v>
      </c>
      <c r="U520" s="275">
        <v>4000</v>
      </c>
      <c r="V520" s="275">
        <v>70500</v>
      </c>
      <c r="W520" s="431">
        <v>5.6</v>
      </c>
      <c r="X520" s="275">
        <v>3000</v>
      </c>
      <c r="Y520" s="275">
        <v>69600</v>
      </c>
      <c r="Z520" s="431">
        <v>4.3</v>
      </c>
      <c r="AA520" s="275">
        <v>3700</v>
      </c>
      <c r="AB520" s="275">
        <v>68800</v>
      </c>
      <c r="AC520" s="431">
        <v>5.3</v>
      </c>
      <c r="AD520" s="275">
        <v>3900</v>
      </c>
      <c r="AE520" s="275">
        <v>68400</v>
      </c>
      <c r="AF520" s="431">
        <v>5.8</v>
      </c>
      <c r="AG520" s="275" t="s">
        <v>118</v>
      </c>
      <c r="AH520" s="275">
        <v>68000</v>
      </c>
      <c r="AI520" s="275" t="s">
        <v>118</v>
      </c>
      <c r="AJ520" s="275" t="s">
        <v>118</v>
      </c>
      <c r="AK520" s="275">
        <v>69400</v>
      </c>
      <c r="AL520" s="275" t="s">
        <v>118</v>
      </c>
      <c r="AM520" s="275">
        <v>2200</v>
      </c>
      <c r="AN520" s="275">
        <v>70100</v>
      </c>
      <c r="AO520" s="431">
        <v>3.1</v>
      </c>
      <c r="AP520" s="147">
        <v>19900</v>
      </c>
      <c r="AQ520" s="147">
        <v>224900</v>
      </c>
      <c r="AR520" s="250">
        <v>8.9</v>
      </c>
      <c r="AS520" s="147">
        <v>19400</v>
      </c>
      <c r="AT520" s="147">
        <v>224600</v>
      </c>
      <c r="AU520" s="250">
        <v>8.6</v>
      </c>
      <c r="AV520" s="727"/>
    </row>
    <row r="521" spans="2:48" s="430" customFormat="1" ht="12.75" x14ac:dyDescent="0.2">
      <c r="B521" s="203" t="s">
        <v>36</v>
      </c>
      <c r="C521" s="275">
        <v>4300</v>
      </c>
      <c r="D521" s="275">
        <v>54900</v>
      </c>
      <c r="E521" s="431">
        <v>7.8</v>
      </c>
      <c r="F521" s="275">
        <v>3600</v>
      </c>
      <c r="G521" s="275">
        <v>55900</v>
      </c>
      <c r="H521" s="431">
        <v>6.5</v>
      </c>
      <c r="I521" s="275">
        <v>4800</v>
      </c>
      <c r="J521" s="275">
        <v>57000</v>
      </c>
      <c r="K521" s="431">
        <v>8.5</v>
      </c>
      <c r="L521" s="275">
        <v>4100</v>
      </c>
      <c r="M521" s="275">
        <v>56700</v>
      </c>
      <c r="N521" s="431">
        <v>7.3</v>
      </c>
      <c r="O521" s="275">
        <v>2900</v>
      </c>
      <c r="P521" s="275">
        <v>58300</v>
      </c>
      <c r="Q521" s="431">
        <v>5.0999999999999996</v>
      </c>
      <c r="R521" s="275">
        <v>2500</v>
      </c>
      <c r="S521" s="275">
        <v>59800</v>
      </c>
      <c r="T521" s="431">
        <v>4.2</v>
      </c>
      <c r="U521" s="275">
        <v>4000</v>
      </c>
      <c r="V521" s="275">
        <v>62000</v>
      </c>
      <c r="W521" s="431">
        <v>6.4</v>
      </c>
      <c r="X521" s="275">
        <v>2900</v>
      </c>
      <c r="Y521" s="275">
        <v>59500</v>
      </c>
      <c r="Z521" s="431">
        <v>4.9000000000000004</v>
      </c>
      <c r="AA521" s="275">
        <v>2100</v>
      </c>
      <c r="AB521" s="275">
        <v>59900</v>
      </c>
      <c r="AC521" s="431">
        <v>3.4</v>
      </c>
      <c r="AD521" s="275">
        <v>4000</v>
      </c>
      <c r="AE521" s="275">
        <v>59200</v>
      </c>
      <c r="AF521" s="431">
        <v>6.8</v>
      </c>
      <c r="AG521" s="275">
        <v>2800</v>
      </c>
      <c r="AH521" s="275">
        <v>60100</v>
      </c>
      <c r="AI521" s="431">
        <v>4.7</v>
      </c>
      <c r="AJ521" s="275">
        <v>1800</v>
      </c>
      <c r="AK521" s="275">
        <v>62200</v>
      </c>
      <c r="AL521" s="431">
        <v>2.8</v>
      </c>
      <c r="AM521" s="275">
        <v>3200</v>
      </c>
      <c r="AN521" s="275">
        <v>60600</v>
      </c>
      <c r="AO521" s="431">
        <v>5.2</v>
      </c>
      <c r="AP521" s="147">
        <v>1200</v>
      </c>
      <c r="AQ521" s="147">
        <v>33300</v>
      </c>
      <c r="AR521" s="250">
        <v>3.6</v>
      </c>
      <c r="AS521" s="147" t="s">
        <v>119</v>
      </c>
      <c r="AT521" s="147">
        <v>32400</v>
      </c>
      <c r="AU521" s="250">
        <v>5.8</v>
      </c>
      <c r="AV521" s="727"/>
    </row>
    <row r="522" spans="2:48" s="430" customFormat="1" ht="12.75" x14ac:dyDescent="0.2">
      <c r="B522" s="203" t="s">
        <v>60</v>
      </c>
      <c r="C522" s="275">
        <v>6100</v>
      </c>
      <c r="D522" s="275">
        <v>46400</v>
      </c>
      <c r="E522" s="431">
        <v>13.2</v>
      </c>
      <c r="F522" s="275">
        <v>6300</v>
      </c>
      <c r="G522" s="275">
        <v>46400</v>
      </c>
      <c r="H522" s="431">
        <v>13.5</v>
      </c>
      <c r="I522" s="275">
        <v>6200</v>
      </c>
      <c r="J522" s="275">
        <v>48200</v>
      </c>
      <c r="K522" s="431">
        <v>12.9</v>
      </c>
      <c r="L522" s="275">
        <v>10700</v>
      </c>
      <c r="M522" s="275">
        <v>49300</v>
      </c>
      <c r="N522" s="431">
        <v>21.8</v>
      </c>
      <c r="O522" s="275">
        <v>10700</v>
      </c>
      <c r="P522" s="275">
        <v>51900</v>
      </c>
      <c r="Q522" s="431">
        <v>20.7</v>
      </c>
      <c r="R522" s="275">
        <v>6100</v>
      </c>
      <c r="S522" s="275">
        <v>52600</v>
      </c>
      <c r="T522" s="431">
        <v>11.5</v>
      </c>
      <c r="U522" s="275">
        <v>4900</v>
      </c>
      <c r="V522" s="275">
        <v>52200</v>
      </c>
      <c r="W522" s="431">
        <v>9.3000000000000007</v>
      </c>
      <c r="X522" s="275">
        <v>5700</v>
      </c>
      <c r="Y522" s="275">
        <v>52900</v>
      </c>
      <c r="Z522" s="431">
        <v>10.9</v>
      </c>
      <c r="AA522" s="275">
        <v>6300</v>
      </c>
      <c r="AB522" s="275">
        <v>51400</v>
      </c>
      <c r="AC522" s="431">
        <v>12.3</v>
      </c>
      <c r="AD522" s="275">
        <v>6800</v>
      </c>
      <c r="AE522" s="275">
        <v>52000</v>
      </c>
      <c r="AF522" s="431">
        <v>13.1</v>
      </c>
      <c r="AG522" s="275">
        <v>4700</v>
      </c>
      <c r="AH522" s="275">
        <v>53100</v>
      </c>
      <c r="AI522" s="431">
        <v>8.8000000000000007</v>
      </c>
      <c r="AJ522" s="275">
        <v>2100</v>
      </c>
      <c r="AK522" s="275">
        <v>52700</v>
      </c>
      <c r="AL522" s="431">
        <v>4</v>
      </c>
      <c r="AM522" s="275">
        <v>7800</v>
      </c>
      <c r="AN522" s="275">
        <v>53800</v>
      </c>
      <c r="AO522" s="431">
        <v>14.4</v>
      </c>
      <c r="AP522" s="147">
        <v>2600</v>
      </c>
      <c r="AQ522" s="147">
        <v>68800</v>
      </c>
      <c r="AR522" s="250">
        <v>3.7</v>
      </c>
      <c r="AS522" s="147">
        <v>2900</v>
      </c>
      <c r="AT522" s="147">
        <v>68300</v>
      </c>
      <c r="AU522" s="250">
        <v>4.2</v>
      </c>
      <c r="AV522" s="727"/>
    </row>
    <row r="523" spans="2:48" s="430" customFormat="1" ht="12.75" x14ac:dyDescent="0.2">
      <c r="B523" s="203" t="s">
        <v>61</v>
      </c>
      <c r="C523" s="275">
        <v>4100</v>
      </c>
      <c r="D523" s="275">
        <v>77700</v>
      </c>
      <c r="E523" s="431">
        <v>5.3</v>
      </c>
      <c r="F523" s="275">
        <v>8500</v>
      </c>
      <c r="G523" s="275">
        <v>77200</v>
      </c>
      <c r="H523" s="431">
        <v>10.9</v>
      </c>
      <c r="I523" s="275">
        <v>8000</v>
      </c>
      <c r="J523" s="275">
        <v>78700</v>
      </c>
      <c r="K523" s="431">
        <v>10.199999999999999</v>
      </c>
      <c r="L523" s="275">
        <v>6000</v>
      </c>
      <c r="M523" s="275">
        <v>79800</v>
      </c>
      <c r="N523" s="431">
        <v>7.5</v>
      </c>
      <c r="O523" s="275">
        <v>7600</v>
      </c>
      <c r="P523" s="275">
        <v>83100</v>
      </c>
      <c r="Q523" s="431">
        <v>9.1</v>
      </c>
      <c r="R523" s="275">
        <v>7300</v>
      </c>
      <c r="S523" s="275">
        <v>82000</v>
      </c>
      <c r="T523" s="431">
        <v>8.9</v>
      </c>
      <c r="U523" s="275">
        <v>9100</v>
      </c>
      <c r="V523" s="275">
        <v>83000</v>
      </c>
      <c r="W523" s="431">
        <v>10.9</v>
      </c>
      <c r="X523" s="275">
        <v>6000</v>
      </c>
      <c r="Y523" s="275">
        <v>82900</v>
      </c>
      <c r="Z523" s="431">
        <v>7.2</v>
      </c>
      <c r="AA523" s="275">
        <v>5100</v>
      </c>
      <c r="AB523" s="275">
        <v>82500</v>
      </c>
      <c r="AC523" s="431">
        <v>6.1</v>
      </c>
      <c r="AD523" s="275">
        <v>3200</v>
      </c>
      <c r="AE523" s="275">
        <v>84400</v>
      </c>
      <c r="AF523" s="431">
        <v>3.8</v>
      </c>
      <c r="AG523" s="275">
        <v>2800</v>
      </c>
      <c r="AH523" s="275">
        <v>84900</v>
      </c>
      <c r="AI523" s="431">
        <v>3.3</v>
      </c>
      <c r="AJ523" s="275">
        <v>3300</v>
      </c>
      <c r="AK523" s="275">
        <v>82000</v>
      </c>
      <c r="AL523" s="431">
        <v>4.0999999999999996</v>
      </c>
      <c r="AM523" s="275">
        <v>4600</v>
      </c>
      <c r="AN523" s="275">
        <v>83900</v>
      </c>
      <c r="AO523" s="431">
        <v>5.5</v>
      </c>
      <c r="AP523" s="147">
        <v>5100</v>
      </c>
      <c r="AQ523" s="147">
        <v>64300</v>
      </c>
      <c r="AR523" s="250">
        <v>8</v>
      </c>
      <c r="AS523" s="147">
        <v>1700</v>
      </c>
      <c r="AT523" s="147">
        <v>62200</v>
      </c>
      <c r="AU523" s="250">
        <v>2.7</v>
      </c>
      <c r="AV523" s="727"/>
    </row>
    <row r="524" spans="2:48" s="430" customFormat="1" ht="12.75" x14ac:dyDescent="0.2">
      <c r="B524" s="203" t="s">
        <v>62</v>
      </c>
      <c r="C524" s="275">
        <v>2400</v>
      </c>
      <c r="D524" s="275">
        <v>48600</v>
      </c>
      <c r="E524" s="431">
        <v>4.9000000000000004</v>
      </c>
      <c r="F524" s="275">
        <v>3200</v>
      </c>
      <c r="G524" s="275">
        <v>50700</v>
      </c>
      <c r="H524" s="431">
        <v>6.4</v>
      </c>
      <c r="I524" s="275">
        <v>2700</v>
      </c>
      <c r="J524" s="275">
        <v>50800</v>
      </c>
      <c r="K524" s="431">
        <v>5.4</v>
      </c>
      <c r="L524" s="275">
        <v>4900</v>
      </c>
      <c r="M524" s="275">
        <v>51600</v>
      </c>
      <c r="N524" s="431">
        <v>9.5</v>
      </c>
      <c r="O524" s="275">
        <v>4200</v>
      </c>
      <c r="P524" s="275">
        <v>55000</v>
      </c>
      <c r="Q524" s="431">
        <v>7.7</v>
      </c>
      <c r="R524" s="275">
        <v>4200</v>
      </c>
      <c r="S524" s="275">
        <v>56200</v>
      </c>
      <c r="T524" s="431">
        <v>7.5</v>
      </c>
      <c r="U524" s="275">
        <v>3700</v>
      </c>
      <c r="V524" s="275">
        <v>55400</v>
      </c>
      <c r="W524" s="431">
        <v>6.6</v>
      </c>
      <c r="X524" s="275">
        <v>3300</v>
      </c>
      <c r="Y524" s="275">
        <v>54100</v>
      </c>
      <c r="Z524" s="431">
        <v>6</v>
      </c>
      <c r="AA524" s="275">
        <v>3600</v>
      </c>
      <c r="AB524" s="275">
        <v>54000</v>
      </c>
      <c r="AC524" s="431">
        <v>6.7</v>
      </c>
      <c r="AD524" s="275">
        <v>2400</v>
      </c>
      <c r="AE524" s="275">
        <v>55000</v>
      </c>
      <c r="AF524" s="431">
        <v>4.4000000000000004</v>
      </c>
      <c r="AG524" s="275">
        <v>3200</v>
      </c>
      <c r="AH524" s="275">
        <v>54300</v>
      </c>
      <c r="AI524" s="431">
        <v>5.8</v>
      </c>
      <c r="AJ524" s="275">
        <v>3700</v>
      </c>
      <c r="AK524" s="275">
        <v>55200</v>
      </c>
      <c r="AL524" s="431">
        <v>6.8</v>
      </c>
      <c r="AM524" s="275">
        <v>5500</v>
      </c>
      <c r="AN524" s="275">
        <v>55800</v>
      </c>
      <c r="AO524" s="431">
        <v>9.8000000000000007</v>
      </c>
      <c r="AP524" s="147">
        <v>7600</v>
      </c>
      <c r="AQ524" s="147">
        <v>55000</v>
      </c>
      <c r="AR524" s="250">
        <v>13.8</v>
      </c>
      <c r="AS524" s="147">
        <v>5300</v>
      </c>
      <c r="AT524" s="147">
        <v>54000</v>
      </c>
      <c r="AU524" s="250">
        <v>9.8000000000000007</v>
      </c>
      <c r="AV524" s="727"/>
    </row>
    <row r="525" spans="2:48" s="430" customFormat="1" ht="12.75" x14ac:dyDescent="0.2">
      <c r="B525" s="203" t="s">
        <v>63</v>
      </c>
      <c r="C525" s="275">
        <v>10100</v>
      </c>
      <c r="D525" s="275">
        <v>95100</v>
      </c>
      <c r="E525" s="431">
        <v>10.6</v>
      </c>
      <c r="F525" s="275">
        <v>9000</v>
      </c>
      <c r="G525" s="275">
        <v>95400</v>
      </c>
      <c r="H525" s="431">
        <v>9.4</v>
      </c>
      <c r="I525" s="275">
        <v>9100</v>
      </c>
      <c r="J525" s="275">
        <v>96300</v>
      </c>
      <c r="K525" s="431">
        <v>9.5</v>
      </c>
      <c r="L525" s="275">
        <v>11000</v>
      </c>
      <c r="M525" s="275">
        <v>96900</v>
      </c>
      <c r="N525" s="431">
        <v>11.3</v>
      </c>
      <c r="O525" s="275">
        <v>12000</v>
      </c>
      <c r="P525" s="275">
        <v>100900</v>
      </c>
      <c r="Q525" s="431">
        <v>11.9</v>
      </c>
      <c r="R525" s="275">
        <v>10300</v>
      </c>
      <c r="S525" s="275">
        <v>100700</v>
      </c>
      <c r="T525" s="431">
        <v>10.3</v>
      </c>
      <c r="U525" s="275">
        <v>9600</v>
      </c>
      <c r="V525" s="275">
        <v>100100</v>
      </c>
      <c r="W525" s="431">
        <v>9.6</v>
      </c>
      <c r="X525" s="275">
        <v>7400</v>
      </c>
      <c r="Y525" s="275">
        <v>99800</v>
      </c>
      <c r="Z525" s="431">
        <v>7.4</v>
      </c>
      <c r="AA525" s="275">
        <v>7200</v>
      </c>
      <c r="AB525" s="275">
        <v>98900</v>
      </c>
      <c r="AC525" s="431">
        <v>7.3</v>
      </c>
      <c r="AD525" s="275">
        <v>7600</v>
      </c>
      <c r="AE525" s="275">
        <v>99600</v>
      </c>
      <c r="AF525" s="431">
        <v>7.6</v>
      </c>
      <c r="AG525" s="275">
        <v>6600</v>
      </c>
      <c r="AH525" s="275">
        <v>98300</v>
      </c>
      <c r="AI525" s="431">
        <v>6.8</v>
      </c>
      <c r="AJ525" s="275">
        <v>8700</v>
      </c>
      <c r="AK525" s="275">
        <v>98200</v>
      </c>
      <c r="AL525" s="431">
        <v>8.8000000000000007</v>
      </c>
      <c r="AM525" s="275">
        <v>7000</v>
      </c>
      <c r="AN525" s="275">
        <v>98000</v>
      </c>
      <c r="AO525" s="431">
        <v>7.1</v>
      </c>
      <c r="AP525" s="147">
        <v>7000</v>
      </c>
      <c r="AQ525" s="147">
        <v>84400</v>
      </c>
      <c r="AR525" s="250">
        <v>8.1999999999999993</v>
      </c>
      <c r="AS525" s="147">
        <v>8600</v>
      </c>
      <c r="AT525" s="147">
        <v>85100</v>
      </c>
      <c r="AU525" s="250">
        <v>10.1</v>
      </c>
      <c r="AV525" s="727"/>
    </row>
    <row r="526" spans="2:48" s="430" customFormat="1" ht="12.75" x14ac:dyDescent="0.2">
      <c r="B526" s="203" t="s">
        <v>64</v>
      </c>
      <c r="C526" s="275">
        <v>6800</v>
      </c>
      <c r="D526" s="275">
        <v>96300</v>
      </c>
      <c r="E526" s="431">
        <v>7.1</v>
      </c>
      <c r="F526" s="275">
        <v>10800</v>
      </c>
      <c r="G526" s="275">
        <v>97400</v>
      </c>
      <c r="H526" s="431">
        <v>11.1</v>
      </c>
      <c r="I526" s="275">
        <v>10400</v>
      </c>
      <c r="J526" s="275">
        <v>98500</v>
      </c>
      <c r="K526" s="431">
        <v>10.6</v>
      </c>
      <c r="L526" s="275">
        <v>9400</v>
      </c>
      <c r="M526" s="275">
        <v>100500</v>
      </c>
      <c r="N526" s="431">
        <v>9.4</v>
      </c>
      <c r="O526" s="275">
        <v>8200</v>
      </c>
      <c r="P526" s="275">
        <v>103900</v>
      </c>
      <c r="Q526" s="431">
        <v>7.9</v>
      </c>
      <c r="R526" s="275">
        <v>10200</v>
      </c>
      <c r="S526" s="275">
        <v>104800</v>
      </c>
      <c r="T526" s="431">
        <v>9.8000000000000007</v>
      </c>
      <c r="U526" s="275">
        <v>8500</v>
      </c>
      <c r="V526" s="275">
        <v>105800</v>
      </c>
      <c r="W526" s="431">
        <v>8.1</v>
      </c>
      <c r="X526" s="275">
        <v>8700</v>
      </c>
      <c r="Y526" s="275">
        <v>104100</v>
      </c>
      <c r="Z526" s="431">
        <v>8.3000000000000007</v>
      </c>
      <c r="AA526" s="275">
        <v>7900</v>
      </c>
      <c r="AB526" s="275">
        <v>103900</v>
      </c>
      <c r="AC526" s="431">
        <v>7.6</v>
      </c>
      <c r="AD526" s="275">
        <v>10100</v>
      </c>
      <c r="AE526" s="275">
        <v>103900</v>
      </c>
      <c r="AF526" s="431">
        <v>9.6999999999999993</v>
      </c>
      <c r="AG526" s="275">
        <v>7700</v>
      </c>
      <c r="AH526" s="275">
        <v>103700</v>
      </c>
      <c r="AI526" s="431">
        <v>7.4</v>
      </c>
      <c r="AJ526" s="275">
        <v>9600</v>
      </c>
      <c r="AK526" s="275">
        <v>103000</v>
      </c>
      <c r="AL526" s="431">
        <v>9.3000000000000007</v>
      </c>
      <c r="AM526" s="275">
        <v>8300</v>
      </c>
      <c r="AN526" s="275">
        <v>103500</v>
      </c>
      <c r="AO526" s="431">
        <v>8</v>
      </c>
      <c r="AP526" s="147">
        <v>3600</v>
      </c>
      <c r="AQ526" s="147">
        <v>54500</v>
      </c>
      <c r="AR526" s="250">
        <v>6.7</v>
      </c>
      <c r="AS526" s="147">
        <v>2900</v>
      </c>
      <c r="AT526" s="147">
        <v>55700</v>
      </c>
      <c r="AU526" s="250">
        <v>5.2</v>
      </c>
      <c r="AV526" s="727"/>
    </row>
    <row r="527" spans="2:48" s="430" customFormat="1" ht="12.75" x14ac:dyDescent="0.2">
      <c r="B527" s="204" t="s">
        <v>301</v>
      </c>
      <c r="C527" s="432">
        <f>SUM(C463:C526)</f>
        <v>438300</v>
      </c>
      <c r="D527" s="432">
        <f>SUM(D463:D526)</f>
        <v>5693500</v>
      </c>
      <c r="E527" s="433">
        <f>(C527/D527)*100</f>
        <v>7.6982523930798283</v>
      </c>
      <c r="F527" s="432">
        <f>SUM(F463:F526)</f>
        <v>472000</v>
      </c>
      <c r="G527" s="432">
        <f>SUM(G463:G526)</f>
        <v>5751000</v>
      </c>
      <c r="H527" s="433">
        <f>(F527/G527)*100</f>
        <v>8.2072683011650138</v>
      </c>
      <c r="I527" s="432">
        <f>SUM(I463:I526)</f>
        <v>466800</v>
      </c>
      <c r="J527" s="432">
        <f>SUM(J463:J526)</f>
        <v>5811400</v>
      </c>
      <c r="K527" s="433">
        <f>(I527/J527)*100</f>
        <v>8.0324878686719217</v>
      </c>
      <c r="L527" s="432">
        <f>SUM(L463:L526)</f>
        <v>480200</v>
      </c>
      <c r="M527" s="432">
        <f>SUM(M463:M526)</f>
        <v>5848500</v>
      </c>
      <c r="N527" s="433">
        <f>(L527/M527)*100</f>
        <v>8.2106523040095745</v>
      </c>
      <c r="O527" s="432">
        <f>SUM(O463:O526)</f>
        <v>515200</v>
      </c>
      <c r="P527" s="432">
        <f>SUM(P463:P526)</f>
        <v>6083700</v>
      </c>
      <c r="Q527" s="433">
        <f>(O527/P527)*100</f>
        <v>8.4685306639051898</v>
      </c>
      <c r="R527" s="432">
        <f>SUM(R463:R526)</f>
        <v>504200</v>
      </c>
      <c r="S527" s="432">
        <f>SUM(S463:S526)</f>
        <v>6102500</v>
      </c>
      <c r="T527" s="433">
        <f>(R527/S527)*100</f>
        <v>8.2621876280213034</v>
      </c>
      <c r="U527" s="432">
        <f>SUM(U463:U526)</f>
        <v>484000</v>
      </c>
      <c r="V527" s="432">
        <f>SUM(V463:V526)</f>
        <v>6135200</v>
      </c>
      <c r="W527" s="433">
        <f>(U527/V527)*100</f>
        <v>7.8889033772330155</v>
      </c>
      <c r="X527" s="432">
        <f>SUM(X463:X526)</f>
        <v>431600</v>
      </c>
      <c r="Y527" s="432">
        <f>SUM(Y463:Y526)</f>
        <v>6102200</v>
      </c>
      <c r="Z527" s="433">
        <f>(X527/Y527)*100</f>
        <v>7.0728589688964627</v>
      </c>
      <c r="AA527" s="432">
        <f>SUM(AA463:AA526)</f>
        <v>419400</v>
      </c>
      <c r="AB527" s="432">
        <f>SUM(AB463:AB526)</f>
        <v>6125900</v>
      </c>
      <c r="AC527" s="433">
        <f>(AA527/AB527)*100</f>
        <v>6.8463409458202058</v>
      </c>
      <c r="AD527" s="432">
        <f>SUM(AD463:AD526)</f>
        <v>433100</v>
      </c>
      <c r="AE527" s="432">
        <f>SUM(AE463:AE526)</f>
        <v>6142600</v>
      </c>
      <c r="AF527" s="433">
        <f>(AD527/AE527)*100</f>
        <v>7.0507602643831602</v>
      </c>
      <c r="AG527" s="432">
        <f>SUM(AG463:AG526)</f>
        <v>398200</v>
      </c>
      <c r="AH527" s="432">
        <f>SUM(AH463:AH526)</f>
        <v>6144900</v>
      </c>
      <c r="AI527" s="433">
        <f>(AG527/AH527)*100</f>
        <v>6.4801705479340592</v>
      </c>
      <c r="AJ527" s="432">
        <f>SUM(AJ463:AJ526)</f>
        <v>431100</v>
      </c>
      <c r="AK527" s="432">
        <f>SUM(AK463:AK526)</f>
        <v>6177800</v>
      </c>
      <c r="AL527" s="433">
        <f>(AJ527/AK527)*100</f>
        <v>6.9782123085888186</v>
      </c>
      <c r="AM527" s="432">
        <f>SUM(AM463:AM526)</f>
        <v>489600</v>
      </c>
      <c r="AN527" s="432">
        <f>SUM(AN463:AN526)</f>
        <v>6192000</v>
      </c>
      <c r="AO527" s="433">
        <f>(AM527/AN527)*100</f>
        <v>7.9069767441860463</v>
      </c>
      <c r="AP527" s="432">
        <f>SUM(AP463:AP526)</f>
        <v>547100</v>
      </c>
      <c r="AQ527" s="432">
        <f>SUM(AQ463:AQ526)</f>
        <v>6258900</v>
      </c>
      <c r="AR527" s="433">
        <f>(AP527/AQ527)*100</f>
        <v>8.7411525986994523</v>
      </c>
      <c r="AS527" s="432">
        <f>SUM(AS463:AS526)</f>
        <v>503800</v>
      </c>
      <c r="AT527" s="432">
        <f>SUM(AT463:AT526)</f>
        <v>6249100</v>
      </c>
      <c r="AU527" s="433">
        <f>(AS527/AT527)*100</f>
        <v>8.0619609223728208</v>
      </c>
      <c r="AV527" s="727"/>
    </row>
    <row r="528" spans="2:48" s="430" customFormat="1" ht="12.75" x14ac:dyDescent="0.2">
      <c r="B528" s="203" t="s">
        <v>90</v>
      </c>
      <c r="C528" s="275">
        <v>2681200</v>
      </c>
      <c r="D528" s="275">
        <v>31153700</v>
      </c>
      <c r="E528" s="431">
        <v>8.6</v>
      </c>
      <c r="F528" s="275">
        <v>2770500</v>
      </c>
      <c r="G528" s="275">
        <v>31517400</v>
      </c>
      <c r="H528" s="431">
        <v>8.8000000000000007</v>
      </c>
      <c r="I528" s="275">
        <v>2816200</v>
      </c>
      <c r="J528" s="275">
        <v>31879000</v>
      </c>
      <c r="K528" s="431">
        <v>8.8000000000000007</v>
      </c>
      <c r="L528" s="275">
        <v>2924300</v>
      </c>
      <c r="M528" s="275">
        <v>32137500</v>
      </c>
      <c r="N528" s="431">
        <v>9.1</v>
      </c>
      <c r="O528" s="275">
        <v>3046200</v>
      </c>
      <c r="P528" s="275">
        <v>33378000</v>
      </c>
      <c r="Q528" s="431">
        <v>9.1</v>
      </c>
      <c r="R528" s="275">
        <v>3034700</v>
      </c>
      <c r="S528" s="275">
        <v>33566700</v>
      </c>
      <c r="T528" s="431">
        <v>9</v>
      </c>
      <c r="U528" s="275">
        <v>2938600</v>
      </c>
      <c r="V528" s="275">
        <v>33792200</v>
      </c>
      <c r="W528" s="431">
        <v>8.6999999999999993</v>
      </c>
      <c r="X528" s="275">
        <v>2312800</v>
      </c>
      <c r="Y528" s="275">
        <v>33713800</v>
      </c>
      <c r="Z528" s="431">
        <v>6.9</v>
      </c>
      <c r="AA528" s="275">
        <v>2154800</v>
      </c>
      <c r="AB528" s="275">
        <v>33892300</v>
      </c>
      <c r="AC528" s="431">
        <v>6.4</v>
      </c>
      <c r="AD528" s="275">
        <v>2147300</v>
      </c>
      <c r="AE528" s="275">
        <v>33958100</v>
      </c>
      <c r="AF528" s="431">
        <v>6.3</v>
      </c>
      <c r="AG528" s="275">
        <v>2125300</v>
      </c>
      <c r="AH528" s="275">
        <v>34059700</v>
      </c>
      <c r="AI528" s="431">
        <v>6.2</v>
      </c>
      <c r="AJ528" s="275">
        <v>2264400</v>
      </c>
      <c r="AK528" s="275">
        <v>34253500</v>
      </c>
      <c r="AL528" s="431">
        <v>6.6</v>
      </c>
      <c r="AM528" s="275">
        <v>2310500</v>
      </c>
      <c r="AN528" s="275">
        <v>34436300</v>
      </c>
      <c r="AO528" s="431">
        <v>6.7</v>
      </c>
      <c r="AP528" s="275">
        <v>2398500</v>
      </c>
      <c r="AQ528" s="275">
        <v>34551700</v>
      </c>
      <c r="AR528" s="431">
        <v>6.9</v>
      </c>
      <c r="AS528" s="537">
        <v>2359100</v>
      </c>
      <c r="AT528" s="537">
        <v>34636400</v>
      </c>
      <c r="AU528" s="537">
        <v>6.8</v>
      </c>
      <c r="AV528" s="727"/>
    </row>
    <row r="529" spans="2:48" s="430" customFormat="1" ht="12.75" x14ac:dyDescent="0.2">
      <c r="B529" s="176" t="s">
        <v>69</v>
      </c>
      <c r="C529" s="147">
        <v>3065500</v>
      </c>
      <c r="D529" s="147">
        <v>37184500</v>
      </c>
      <c r="E529" s="250">
        <v>8.1999999999999993</v>
      </c>
      <c r="F529" s="147">
        <v>3152400</v>
      </c>
      <c r="G529" s="147">
        <v>37597900</v>
      </c>
      <c r="H529" s="250">
        <v>8.4</v>
      </c>
      <c r="I529" s="147">
        <v>3209800</v>
      </c>
      <c r="J529" s="147">
        <v>38009300</v>
      </c>
      <c r="K529" s="250">
        <v>8.4</v>
      </c>
      <c r="L529" s="147">
        <v>3335500</v>
      </c>
      <c r="M529" s="147">
        <v>38317300</v>
      </c>
      <c r="N529" s="250">
        <v>8.6999999999999993</v>
      </c>
      <c r="O529" s="147">
        <v>3490300</v>
      </c>
      <c r="P529" s="147">
        <v>39813500</v>
      </c>
      <c r="Q529" s="250">
        <v>8.8000000000000007</v>
      </c>
      <c r="R529" s="147">
        <v>3498500</v>
      </c>
      <c r="S529" s="147">
        <v>40031300</v>
      </c>
      <c r="T529" s="250">
        <v>8.6999999999999993</v>
      </c>
      <c r="U529" s="147">
        <v>3386400</v>
      </c>
      <c r="V529" s="147">
        <v>40282700</v>
      </c>
      <c r="W529" s="250">
        <v>8.4</v>
      </c>
      <c r="X529" s="147">
        <v>2714700</v>
      </c>
      <c r="Y529" s="147">
        <v>40177800</v>
      </c>
      <c r="Z529" s="250">
        <v>6.8</v>
      </c>
      <c r="AA529" s="147">
        <v>2545800</v>
      </c>
      <c r="AB529" s="147">
        <v>40366100</v>
      </c>
      <c r="AC529" s="250">
        <v>6.3</v>
      </c>
      <c r="AD529" s="147">
        <v>2534000</v>
      </c>
      <c r="AE529" s="147">
        <v>40424300</v>
      </c>
      <c r="AF529" s="250">
        <v>6.3</v>
      </c>
      <c r="AG529" s="147">
        <v>2498400</v>
      </c>
      <c r="AH529" s="147">
        <v>40524600</v>
      </c>
      <c r="AI529" s="250">
        <v>6.2</v>
      </c>
      <c r="AJ529" s="147">
        <v>2634800</v>
      </c>
      <c r="AK529" s="147">
        <v>40721800</v>
      </c>
      <c r="AL529" s="250">
        <v>6.5</v>
      </c>
      <c r="AM529" s="147">
        <v>2699000</v>
      </c>
      <c r="AN529" s="147">
        <v>40901000</v>
      </c>
      <c r="AO529" s="250">
        <v>6.6</v>
      </c>
      <c r="AP529" s="147">
        <v>2792400</v>
      </c>
      <c r="AQ529" s="147">
        <v>41045900</v>
      </c>
      <c r="AR529" s="250">
        <v>6.8</v>
      </c>
      <c r="AS529" s="537">
        <v>2770600</v>
      </c>
      <c r="AT529" s="537">
        <v>41135100</v>
      </c>
      <c r="AU529" s="537">
        <v>6.7</v>
      </c>
      <c r="AV529" s="727"/>
    </row>
    <row r="530" spans="2:48" s="93" customFormat="1" ht="12.75" x14ac:dyDescent="0.2">
      <c r="B530" s="249" t="s">
        <v>70</v>
      </c>
      <c r="C530" s="147">
        <v>65100</v>
      </c>
      <c r="D530" s="147">
        <v>661400</v>
      </c>
      <c r="E530" s="250">
        <v>9.8000000000000007</v>
      </c>
      <c r="F530" s="147">
        <v>59700</v>
      </c>
      <c r="G530" s="147">
        <v>667900</v>
      </c>
      <c r="H530" s="250">
        <v>8.9</v>
      </c>
      <c r="I530" s="147">
        <v>59700</v>
      </c>
      <c r="J530" s="147">
        <v>673000</v>
      </c>
      <c r="K530" s="250">
        <v>8.9</v>
      </c>
      <c r="L530" s="147">
        <v>55000</v>
      </c>
      <c r="M530" s="147">
        <v>676600</v>
      </c>
      <c r="N530" s="250">
        <v>8.1</v>
      </c>
      <c r="O530" s="147">
        <v>58300</v>
      </c>
      <c r="P530" s="147">
        <v>703900</v>
      </c>
      <c r="Q530" s="250">
        <v>8.3000000000000007</v>
      </c>
      <c r="R530" s="147">
        <v>62800</v>
      </c>
      <c r="S530" s="147">
        <v>707300</v>
      </c>
      <c r="T530" s="250">
        <v>8.9</v>
      </c>
      <c r="U530" s="147">
        <v>62600</v>
      </c>
      <c r="V530" s="147">
        <v>707700</v>
      </c>
      <c r="W530" s="250">
        <v>8.8000000000000007</v>
      </c>
      <c r="X530" s="147">
        <v>52800</v>
      </c>
      <c r="Y530" s="147">
        <v>705600</v>
      </c>
      <c r="Z530" s="250">
        <v>7.5</v>
      </c>
      <c r="AA530" s="147">
        <v>52900</v>
      </c>
      <c r="AB530" s="147">
        <v>709600</v>
      </c>
      <c r="AC530" s="250">
        <v>7.4</v>
      </c>
      <c r="AD530" s="147">
        <v>56900</v>
      </c>
      <c r="AE530" s="147">
        <v>713500</v>
      </c>
      <c r="AF530" s="250">
        <v>8</v>
      </c>
      <c r="AG530" s="147">
        <v>60000</v>
      </c>
      <c r="AH530" s="147">
        <v>711500</v>
      </c>
      <c r="AI530" s="250">
        <v>8.4</v>
      </c>
      <c r="AJ530" s="147">
        <v>60600</v>
      </c>
      <c r="AK530" s="147">
        <v>714800</v>
      </c>
      <c r="AL530" s="250">
        <v>8.5</v>
      </c>
      <c r="AM530" s="147">
        <v>68000</v>
      </c>
      <c r="AN530" s="147">
        <v>715200</v>
      </c>
      <c r="AO530" s="250">
        <v>9.5</v>
      </c>
      <c r="AP530" s="147">
        <v>82000</v>
      </c>
      <c r="AQ530" s="147">
        <v>721600</v>
      </c>
      <c r="AR530" s="250">
        <v>11.4</v>
      </c>
      <c r="AS530" s="147">
        <v>76100</v>
      </c>
      <c r="AT530" s="147">
        <v>727100</v>
      </c>
      <c r="AU530" s="250">
        <v>10.5</v>
      </c>
    </row>
    <row r="531" spans="2:48" s="93" customFormat="1" ht="12.75" x14ac:dyDescent="0.2">
      <c r="B531" s="249" t="s">
        <v>71</v>
      </c>
      <c r="C531" s="147">
        <v>35900</v>
      </c>
      <c r="D531" s="147">
        <v>508700</v>
      </c>
      <c r="E531" s="250">
        <v>7.1</v>
      </c>
      <c r="F531" s="147">
        <v>39200</v>
      </c>
      <c r="G531" s="147">
        <v>514300</v>
      </c>
      <c r="H531" s="250">
        <v>7.6</v>
      </c>
      <c r="I531" s="147">
        <v>39800</v>
      </c>
      <c r="J531" s="147">
        <v>521200</v>
      </c>
      <c r="K531" s="250">
        <v>7.6</v>
      </c>
      <c r="L531" s="147">
        <v>45000</v>
      </c>
      <c r="M531" s="147">
        <v>525000</v>
      </c>
      <c r="N531" s="250">
        <v>8.6</v>
      </c>
      <c r="O531" s="147">
        <v>45000</v>
      </c>
      <c r="P531" s="147">
        <v>546600</v>
      </c>
      <c r="Q531" s="250">
        <v>8.1999999999999993</v>
      </c>
      <c r="R531" s="147">
        <v>42500</v>
      </c>
      <c r="S531" s="147">
        <v>544100</v>
      </c>
      <c r="T531" s="250">
        <v>7.8</v>
      </c>
      <c r="U531" s="147">
        <v>37200</v>
      </c>
      <c r="V531" s="147">
        <v>545600</v>
      </c>
      <c r="W531" s="250">
        <v>6.8</v>
      </c>
      <c r="X531" s="147">
        <v>35700</v>
      </c>
      <c r="Y531" s="147">
        <v>543000</v>
      </c>
      <c r="Z531" s="250">
        <v>6.6</v>
      </c>
      <c r="AA531" s="147">
        <v>36000</v>
      </c>
      <c r="AB531" s="147">
        <v>552900</v>
      </c>
      <c r="AC531" s="250">
        <v>6.5</v>
      </c>
      <c r="AD531" s="147">
        <v>36200</v>
      </c>
      <c r="AE531" s="147">
        <v>553000</v>
      </c>
      <c r="AF531" s="250">
        <v>6.5</v>
      </c>
      <c r="AG531" s="147">
        <v>31300</v>
      </c>
      <c r="AH531" s="147">
        <v>556600</v>
      </c>
      <c r="AI531" s="250">
        <v>5.6</v>
      </c>
      <c r="AJ531" s="147">
        <v>40700</v>
      </c>
      <c r="AK531" s="147">
        <v>564800</v>
      </c>
      <c r="AL531" s="250">
        <v>7.2</v>
      </c>
      <c r="AM531" s="147">
        <v>43500</v>
      </c>
      <c r="AN531" s="147">
        <v>566000</v>
      </c>
      <c r="AO531" s="250">
        <v>7.7</v>
      </c>
      <c r="AP531" s="147">
        <v>48000</v>
      </c>
      <c r="AQ531" s="147">
        <v>580500</v>
      </c>
      <c r="AR531" s="250">
        <v>8.3000000000000007</v>
      </c>
      <c r="AS531" s="147">
        <v>41500</v>
      </c>
      <c r="AT531" s="147">
        <v>581900</v>
      </c>
      <c r="AU531" s="250">
        <v>7.1</v>
      </c>
    </row>
    <row r="532" spans="2:48" s="93" customFormat="1" ht="12.75" x14ac:dyDescent="0.2">
      <c r="B532" s="249" t="s">
        <v>72</v>
      </c>
      <c r="C532" s="147">
        <v>75400</v>
      </c>
      <c r="D532" s="147">
        <v>1261300</v>
      </c>
      <c r="E532" s="250">
        <v>6</v>
      </c>
      <c r="F532" s="147">
        <v>91600</v>
      </c>
      <c r="G532" s="147">
        <v>1271500</v>
      </c>
      <c r="H532" s="250">
        <v>7.2</v>
      </c>
      <c r="I532" s="147">
        <v>90000</v>
      </c>
      <c r="J532" s="147">
        <v>1279200</v>
      </c>
      <c r="K532" s="250">
        <v>7</v>
      </c>
      <c r="L532" s="147">
        <v>93200</v>
      </c>
      <c r="M532" s="147">
        <v>1282600</v>
      </c>
      <c r="N532" s="250">
        <v>7.3</v>
      </c>
      <c r="O532" s="147">
        <v>113500</v>
      </c>
      <c r="P532" s="147">
        <v>1334600</v>
      </c>
      <c r="Q532" s="250">
        <v>8.5</v>
      </c>
      <c r="R532" s="147">
        <v>102800</v>
      </c>
      <c r="S532" s="147">
        <v>1341100</v>
      </c>
      <c r="T532" s="250">
        <v>7.7</v>
      </c>
      <c r="U532" s="147">
        <v>100000</v>
      </c>
      <c r="V532" s="147">
        <v>1348300</v>
      </c>
      <c r="W532" s="250">
        <v>7.4</v>
      </c>
      <c r="X532" s="147">
        <v>83100</v>
      </c>
      <c r="Y532" s="147">
        <v>1337100</v>
      </c>
      <c r="Z532" s="250">
        <v>6.2</v>
      </c>
      <c r="AA532" s="147">
        <v>85600</v>
      </c>
      <c r="AB532" s="147">
        <v>1345400</v>
      </c>
      <c r="AC532" s="250">
        <v>6.4</v>
      </c>
      <c r="AD532" s="147">
        <v>87400</v>
      </c>
      <c r="AE532" s="147">
        <v>1345100</v>
      </c>
      <c r="AF532" s="250">
        <v>6.5</v>
      </c>
      <c r="AG532" s="147">
        <v>77700</v>
      </c>
      <c r="AH532" s="147">
        <v>1347200</v>
      </c>
      <c r="AI532" s="250">
        <v>5.8</v>
      </c>
      <c r="AJ532" s="147">
        <v>79200</v>
      </c>
      <c r="AK532" s="147">
        <v>1350200</v>
      </c>
      <c r="AL532" s="250">
        <v>5.9</v>
      </c>
      <c r="AM532" s="147">
        <v>84600</v>
      </c>
      <c r="AN532" s="147">
        <v>1354000</v>
      </c>
      <c r="AO532" s="250">
        <v>6.2</v>
      </c>
      <c r="AP532" s="147">
        <v>107000</v>
      </c>
      <c r="AQ532" s="147">
        <v>1366100</v>
      </c>
      <c r="AR532" s="250">
        <v>7.8</v>
      </c>
      <c r="AS532" s="147">
        <v>95500</v>
      </c>
      <c r="AT532" s="147">
        <v>1361700</v>
      </c>
      <c r="AU532" s="250">
        <v>7</v>
      </c>
    </row>
    <row r="533" spans="2:48" s="93" customFormat="1" ht="12.75" x14ac:dyDescent="0.2">
      <c r="B533" s="249" t="s">
        <v>73</v>
      </c>
      <c r="C533" s="147">
        <v>99400</v>
      </c>
      <c r="D533" s="147">
        <v>1130900</v>
      </c>
      <c r="E533" s="250">
        <v>8.8000000000000007</v>
      </c>
      <c r="F533" s="147">
        <v>99200</v>
      </c>
      <c r="G533" s="147">
        <v>1144100</v>
      </c>
      <c r="H533" s="250">
        <v>8.6999999999999993</v>
      </c>
      <c r="I533" s="147">
        <v>105400</v>
      </c>
      <c r="J533" s="147">
        <v>1158200</v>
      </c>
      <c r="K533" s="250">
        <v>9.1</v>
      </c>
      <c r="L533" s="147">
        <v>99000</v>
      </c>
      <c r="M533" s="147">
        <v>1165000</v>
      </c>
      <c r="N533" s="250">
        <v>8.5</v>
      </c>
      <c r="O533" s="147">
        <v>98000</v>
      </c>
      <c r="P533" s="147">
        <v>1206700</v>
      </c>
      <c r="Q533" s="250">
        <v>8.1</v>
      </c>
      <c r="R533" s="147">
        <v>108300</v>
      </c>
      <c r="S533" s="147">
        <v>1210800</v>
      </c>
      <c r="T533" s="250">
        <v>8.9</v>
      </c>
      <c r="U533" s="147">
        <v>99200</v>
      </c>
      <c r="V533" s="147">
        <v>1225200</v>
      </c>
      <c r="W533" s="250">
        <v>8.1</v>
      </c>
      <c r="X533" s="147">
        <v>106100</v>
      </c>
      <c r="Y533" s="147">
        <v>1223300</v>
      </c>
      <c r="Z533" s="250">
        <v>8.6999999999999993</v>
      </c>
      <c r="AA533" s="147">
        <v>90600</v>
      </c>
      <c r="AB533" s="147">
        <v>1224300</v>
      </c>
      <c r="AC533" s="250">
        <v>7.4</v>
      </c>
      <c r="AD533" s="147">
        <v>97400</v>
      </c>
      <c r="AE533" s="147">
        <v>1227800</v>
      </c>
      <c r="AF533" s="250">
        <v>7.9</v>
      </c>
      <c r="AG533" s="147">
        <v>93200</v>
      </c>
      <c r="AH533" s="147">
        <v>1231300</v>
      </c>
      <c r="AI533" s="250">
        <v>7.6</v>
      </c>
      <c r="AJ533" s="147">
        <v>94100</v>
      </c>
      <c r="AK533" s="147">
        <v>1240500</v>
      </c>
      <c r="AL533" s="250">
        <v>7.6</v>
      </c>
      <c r="AM533" s="147">
        <v>118200</v>
      </c>
      <c r="AN533" s="147">
        <v>1247500</v>
      </c>
      <c r="AO533" s="250">
        <v>9.5</v>
      </c>
      <c r="AP533" s="147">
        <v>113800</v>
      </c>
      <c r="AQ533" s="147">
        <v>1261900</v>
      </c>
      <c r="AR533" s="250">
        <v>9</v>
      </c>
      <c r="AS533" s="147">
        <v>102200</v>
      </c>
      <c r="AT533" s="147">
        <v>1258700</v>
      </c>
      <c r="AU533" s="250">
        <v>8.1</v>
      </c>
    </row>
    <row r="534" spans="2:48" s="93" customFormat="1" ht="12.75" x14ac:dyDescent="0.2">
      <c r="B534" s="249" t="s">
        <v>74</v>
      </c>
      <c r="C534" s="147">
        <v>47200</v>
      </c>
      <c r="D534" s="147">
        <v>588200</v>
      </c>
      <c r="E534" s="250">
        <v>8</v>
      </c>
      <c r="F534" s="147">
        <v>58900</v>
      </c>
      <c r="G534" s="147">
        <v>595100</v>
      </c>
      <c r="H534" s="250">
        <v>9.9</v>
      </c>
      <c r="I534" s="147">
        <v>59700</v>
      </c>
      <c r="J534" s="147">
        <v>603400</v>
      </c>
      <c r="K534" s="250">
        <v>9.9</v>
      </c>
      <c r="L534" s="147">
        <v>66700</v>
      </c>
      <c r="M534" s="147">
        <v>610900</v>
      </c>
      <c r="N534" s="250">
        <v>10.9</v>
      </c>
      <c r="O534" s="147">
        <v>68800</v>
      </c>
      <c r="P534" s="147">
        <v>639700</v>
      </c>
      <c r="Q534" s="250">
        <v>10.7</v>
      </c>
      <c r="R534" s="147">
        <v>58700</v>
      </c>
      <c r="S534" s="147">
        <v>641900</v>
      </c>
      <c r="T534" s="250">
        <v>9.1999999999999993</v>
      </c>
      <c r="U534" s="147">
        <v>58500</v>
      </c>
      <c r="V534" s="147">
        <v>645100</v>
      </c>
      <c r="W534" s="250">
        <v>9.1</v>
      </c>
      <c r="X534" s="147">
        <v>46900</v>
      </c>
      <c r="Y534" s="147">
        <v>638600</v>
      </c>
      <c r="Z534" s="250">
        <v>7.3</v>
      </c>
      <c r="AA534" s="147">
        <v>45600</v>
      </c>
      <c r="AB534" s="147">
        <v>636500</v>
      </c>
      <c r="AC534" s="250">
        <v>7.2</v>
      </c>
      <c r="AD534" s="147">
        <v>47000</v>
      </c>
      <c r="AE534" s="147">
        <v>639900</v>
      </c>
      <c r="AF534" s="250">
        <v>7.4</v>
      </c>
      <c r="AG534" s="147">
        <v>40500</v>
      </c>
      <c r="AH534" s="147">
        <v>640000</v>
      </c>
      <c r="AI534" s="250">
        <v>6.3</v>
      </c>
      <c r="AJ534" s="147">
        <v>53300</v>
      </c>
      <c r="AK534" s="147">
        <v>638300</v>
      </c>
      <c r="AL534" s="250">
        <v>8.3000000000000007</v>
      </c>
      <c r="AM534" s="147">
        <v>57000</v>
      </c>
      <c r="AN534" s="147">
        <v>640100</v>
      </c>
      <c r="AO534" s="250">
        <v>8.9</v>
      </c>
      <c r="AP534" s="147">
        <v>65000</v>
      </c>
      <c r="AQ534" s="147">
        <v>641400</v>
      </c>
      <c r="AR534" s="250">
        <v>10.1</v>
      </c>
      <c r="AS534" s="147">
        <v>64500</v>
      </c>
      <c r="AT534" s="147">
        <v>640800</v>
      </c>
      <c r="AU534" s="250">
        <v>10.1</v>
      </c>
    </row>
    <row r="535" spans="2:48" s="93" customFormat="1" ht="12.75" x14ac:dyDescent="0.2">
      <c r="B535" s="249" t="s">
        <v>75</v>
      </c>
      <c r="C535" s="147">
        <v>51600</v>
      </c>
      <c r="D535" s="147">
        <v>575300</v>
      </c>
      <c r="E535" s="250">
        <v>9</v>
      </c>
      <c r="F535" s="147">
        <v>55900</v>
      </c>
      <c r="G535" s="147">
        <v>584600</v>
      </c>
      <c r="H535" s="250">
        <v>9.6</v>
      </c>
      <c r="I535" s="147">
        <v>55900</v>
      </c>
      <c r="J535" s="147">
        <v>593600</v>
      </c>
      <c r="K535" s="250">
        <v>9.4</v>
      </c>
      <c r="L535" s="147">
        <v>60700</v>
      </c>
      <c r="M535" s="147">
        <v>599500</v>
      </c>
      <c r="N535" s="250">
        <v>10.1</v>
      </c>
      <c r="O535" s="147">
        <v>61400</v>
      </c>
      <c r="P535" s="147">
        <v>621400</v>
      </c>
      <c r="Q535" s="250">
        <v>9.9</v>
      </c>
      <c r="R535" s="147">
        <v>55100</v>
      </c>
      <c r="S535" s="147">
        <v>625200</v>
      </c>
      <c r="T535" s="250">
        <v>8.8000000000000007</v>
      </c>
      <c r="U535" s="147">
        <v>53000</v>
      </c>
      <c r="V535" s="147">
        <v>632500</v>
      </c>
      <c r="W535" s="250">
        <v>8.4</v>
      </c>
      <c r="X535" s="147">
        <v>39200</v>
      </c>
      <c r="Y535" s="147">
        <v>630000</v>
      </c>
      <c r="Z535" s="250">
        <v>6.2</v>
      </c>
      <c r="AA535" s="147">
        <v>47100</v>
      </c>
      <c r="AB535" s="147">
        <v>631900</v>
      </c>
      <c r="AC535" s="250">
        <v>7.4</v>
      </c>
      <c r="AD535" s="147">
        <v>46500</v>
      </c>
      <c r="AE535" s="147">
        <v>634700</v>
      </c>
      <c r="AF535" s="250">
        <v>7.3</v>
      </c>
      <c r="AG535" s="147">
        <v>38600</v>
      </c>
      <c r="AH535" s="147">
        <v>635900</v>
      </c>
      <c r="AI535" s="250">
        <v>6.1</v>
      </c>
      <c r="AJ535" s="147">
        <v>48300</v>
      </c>
      <c r="AK535" s="147">
        <v>649700</v>
      </c>
      <c r="AL535" s="250">
        <v>7.4</v>
      </c>
      <c r="AM535" s="147">
        <v>56200</v>
      </c>
      <c r="AN535" s="147">
        <v>645800</v>
      </c>
      <c r="AO535" s="250">
        <v>8.6999999999999993</v>
      </c>
      <c r="AP535" s="147">
        <v>51100</v>
      </c>
      <c r="AQ535" s="147">
        <v>654700</v>
      </c>
      <c r="AR535" s="250">
        <v>7.8</v>
      </c>
      <c r="AS535" s="147">
        <v>50100</v>
      </c>
      <c r="AT535" s="147">
        <v>652500</v>
      </c>
      <c r="AU535" s="250">
        <v>7.7</v>
      </c>
    </row>
    <row r="536" spans="2:48" s="93" customFormat="1" ht="12.75" x14ac:dyDescent="0.2">
      <c r="B536" s="249" t="s">
        <v>76</v>
      </c>
      <c r="C536" s="147">
        <v>47500</v>
      </c>
      <c r="D536" s="147">
        <v>654700</v>
      </c>
      <c r="E536" s="250">
        <v>7.3</v>
      </c>
      <c r="F536" s="147">
        <v>50400</v>
      </c>
      <c r="G536" s="147">
        <v>658300</v>
      </c>
      <c r="H536" s="250">
        <v>7.7</v>
      </c>
      <c r="I536" s="147">
        <v>37300</v>
      </c>
      <c r="J536" s="147">
        <v>662300</v>
      </c>
      <c r="K536" s="250">
        <v>5.6</v>
      </c>
      <c r="L536" s="147">
        <v>44900</v>
      </c>
      <c r="M536" s="147">
        <v>667500</v>
      </c>
      <c r="N536" s="250">
        <v>6.7</v>
      </c>
      <c r="O536" s="147">
        <v>38400</v>
      </c>
      <c r="P536" s="147">
        <v>694900</v>
      </c>
      <c r="Q536" s="250">
        <v>5.5</v>
      </c>
      <c r="R536" s="147">
        <v>52200</v>
      </c>
      <c r="S536" s="147">
        <v>694100</v>
      </c>
      <c r="T536" s="250">
        <v>7.5</v>
      </c>
      <c r="U536" s="147">
        <v>51500</v>
      </c>
      <c r="V536" s="147">
        <v>694100</v>
      </c>
      <c r="W536" s="250">
        <v>7.4</v>
      </c>
      <c r="X536" s="147">
        <v>42400</v>
      </c>
      <c r="Y536" s="147">
        <v>684900</v>
      </c>
      <c r="Z536" s="250">
        <v>6.2</v>
      </c>
      <c r="AA536" s="147">
        <v>43500</v>
      </c>
      <c r="AB536" s="147">
        <v>689900</v>
      </c>
      <c r="AC536" s="250">
        <v>6.3</v>
      </c>
      <c r="AD536" s="147">
        <v>47300</v>
      </c>
      <c r="AE536" s="147">
        <v>688700</v>
      </c>
      <c r="AF536" s="250">
        <v>6.9</v>
      </c>
      <c r="AG536" s="147">
        <v>40200</v>
      </c>
      <c r="AH536" s="147">
        <v>685800</v>
      </c>
      <c r="AI536" s="250">
        <v>5.9</v>
      </c>
      <c r="AJ536" s="147">
        <v>34400</v>
      </c>
      <c r="AK536" s="147">
        <v>683700</v>
      </c>
      <c r="AL536" s="250">
        <v>5</v>
      </c>
      <c r="AM536" s="147">
        <v>42800</v>
      </c>
      <c r="AN536" s="147">
        <v>684000</v>
      </c>
      <c r="AO536" s="250">
        <v>6.3</v>
      </c>
      <c r="AP536" s="147">
        <v>56600</v>
      </c>
      <c r="AQ536" s="147">
        <v>686100</v>
      </c>
      <c r="AR536" s="250">
        <v>8.3000000000000007</v>
      </c>
      <c r="AS536" s="147">
        <v>55600</v>
      </c>
      <c r="AT536" s="147">
        <v>683100</v>
      </c>
      <c r="AU536" s="250">
        <v>8.1</v>
      </c>
    </row>
    <row r="537" spans="2:48" s="93" customFormat="1" ht="12.75" x14ac:dyDescent="0.2">
      <c r="B537" s="249" t="s">
        <v>77</v>
      </c>
      <c r="C537" s="147">
        <v>25400</v>
      </c>
      <c r="D537" s="147">
        <v>375300</v>
      </c>
      <c r="E537" s="250">
        <v>6.8</v>
      </c>
      <c r="F537" s="147">
        <v>26600</v>
      </c>
      <c r="G537" s="147">
        <v>376500</v>
      </c>
      <c r="H537" s="250">
        <v>7.1</v>
      </c>
      <c r="I537" s="147">
        <v>24500</v>
      </c>
      <c r="J537" s="147">
        <v>383600</v>
      </c>
      <c r="K537" s="250">
        <v>6.4</v>
      </c>
      <c r="L537" s="147">
        <v>22400</v>
      </c>
      <c r="M537" s="147">
        <v>386700</v>
      </c>
      <c r="N537" s="250">
        <v>5.8</v>
      </c>
      <c r="O537" s="147">
        <v>26300</v>
      </c>
      <c r="P537" s="147">
        <v>402500</v>
      </c>
      <c r="Q537" s="250">
        <v>6.5</v>
      </c>
      <c r="R537" s="147">
        <v>31400</v>
      </c>
      <c r="S537" s="147">
        <v>401500</v>
      </c>
      <c r="T537" s="250">
        <v>7.8</v>
      </c>
      <c r="U537" s="147">
        <v>29600</v>
      </c>
      <c r="V537" s="147">
        <v>401000</v>
      </c>
      <c r="W537" s="250">
        <v>7.4</v>
      </c>
      <c r="X537" s="147">
        <v>21900</v>
      </c>
      <c r="Y537" s="147">
        <v>399900</v>
      </c>
      <c r="Z537" s="250">
        <v>5.5</v>
      </c>
      <c r="AA537" s="147">
        <v>23900</v>
      </c>
      <c r="AB537" s="147">
        <v>399200</v>
      </c>
      <c r="AC537" s="250">
        <v>6</v>
      </c>
      <c r="AD537" s="147">
        <v>23600</v>
      </c>
      <c r="AE537" s="147">
        <v>399400</v>
      </c>
      <c r="AF537" s="250">
        <v>5.9</v>
      </c>
      <c r="AG537" s="147">
        <v>24600</v>
      </c>
      <c r="AH537" s="147">
        <v>399600</v>
      </c>
      <c r="AI537" s="250">
        <v>6.1</v>
      </c>
      <c r="AJ537" s="147">
        <v>23900</v>
      </c>
      <c r="AK537" s="147">
        <v>398800</v>
      </c>
      <c r="AL537" s="250">
        <v>6</v>
      </c>
      <c r="AM537" s="147">
        <v>28200</v>
      </c>
      <c r="AN537" s="147">
        <v>398400</v>
      </c>
      <c r="AO537" s="250">
        <v>7.1</v>
      </c>
      <c r="AP537" s="147">
        <v>27700</v>
      </c>
      <c r="AQ537" s="147">
        <v>405700</v>
      </c>
      <c r="AR537" s="250">
        <v>6.8</v>
      </c>
      <c r="AS537" s="147">
        <v>30700</v>
      </c>
      <c r="AT537" s="147">
        <v>400800</v>
      </c>
      <c r="AU537" s="250">
        <v>7.7</v>
      </c>
    </row>
    <row r="538" spans="2:48" s="93" customFormat="1" ht="12.75" x14ac:dyDescent="0.2">
      <c r="B538" s="249" t="s">
        <v>78</v>
      </c>
      <c r="C538" s="147">
        <v>20500</v>
      </c>
      <c r="D538" s="147">
        <v>334100</v>
      </c>
      <c r="E538" s="250">
        <v>6.1</v>
      </c>
      <c r="F538" s="147">
        <v>19500</v>
      </c>
      <c r="G538" s="147">
        <v>337400</v>
      </c>
      <c r="H538" s="250">
        <v>5.8</v>
      </c>
      <c r="I538" s="147">
        <v>20300</v>
      </c>
      <c r="J538" s="147">
        <v>339500</v>
      </c>
      <c r="K538" s="250">
        <v>6</v>
      </c>
      <c r="L538" s="147">
        <v>23700</v>
      </c>
      <c r="M538" s="147">
        <v>338700</v>
      </c>
      <c r="N538" s="250">
        <v>7</v>
      </c>
      <c r="O538" s="147">
        <v>28100</v>
      </c>
      <c r="P538" s="147">
        <v>352300</v>
      </c>
      <c r="Q538" s="250">
        <v>8</v>
      </c>
      <c r="R538" s="147">
        <v>24100</v>
      </c>
      <c r="S538" s="147">
        <v>356200</v>
      </c>
      <c r="T538" s="250">
        <v>6.8</v>
      </c>
      <c r="U538" s="147">
        <v>24500</v>
      </c>
      <c r="V538" s="147">
        <v>356600</v>
      </c>
      <c r="W538" s="250">
        <v>6.9</v>
      </c>
      <c r="X538" s="147">
        <v>31000</v>
      </c>
      <c r="Y538" s="147">
        <v>352500</v>
      </c>
      <c r="Z538" s="250">
        <v>8.8000000000000007</v>
      </c>
      <c r="AA538" s="147">
        <v>20600</v>
      </c>
      <c r="AB538" s="147">
        <v>350500</v>
      </c>
      <c r="AC538" s="250">
        <v>5.9</v>
      </c>
      <c r="AD538" s="147">
        <v>15900</v>
      </c>
      <c r="AE538" s="147">
        <v>351900</v>
      </c>
      <c r="AF538" s="250">
        <v>4.5</v>
      </c>
      <c r="AG538" s="147">
        <v>16500</v>
      </c>
      <c r="AH538" s="147">
        <v>348200</v>
      </c>
      <c r="AI538" s="250">
        <v>4.7</v>
      </c>
      <c r="AJ538" s="147">
        <v>18300</v>
      </c>
      <c r="AK538" s="147">
        <v>349100</v>
      </c>
      <c r="AL538" s="250">
        <v>5.2</v>
      </c>
      <c r="AM538" s="147">
        <v>18900</v>
      </c>
      <c r="AN538" s="147">
        <v>347900</v>
      </c>
      <c r="AO538" s="250">
        <v>5.4</v>
      </c>
      <c r="AP538" s="147">
        <v>24500</v>
      </c>
      <c r="AQ538" s="147">
        <v>350400</v>
      </c>
      <c r="AR538" s="250">
        <v>7</v>
      </c>
      <c r="AS538" s="147">
        <v>24500</v>
      </c>
      <c r="AT538" s="147">
        <v>347200</v>
      </c>
      <c r="AU538" s="250">
        <v>7</v>
      </c>
    </row>
    <row r="539" spans="2:48" s="93" customFormat="1" ht="18" customHeight="1" x14ac:dyDescent="0.2">
      <c r="B539" s="176" t="s">
        <v>497</v>
      </c>
      <c r="C539" s="435">
        <f>SUM(C530:C538)</f>
        <v>468000</v>
      </c>
      <c r="D539" s="435">
        <f>SUM(D530:D538)</f>
        <v>6089900</v>
      </c>
      <c r="E539" s="433">
        <f>(C539/D539)*100</f>
        <v>7.6848552521387878</v>
      </c>
      <c r="F539" s="435">
        <f>SUM(F530:F538)</f>
        <v>501000</v>
      </c>
      <c r="G539" s="435">
        <f>SUM(G530:G538)</f>
        <v>6149700</v>
      </c>
      <c r="H539" s="433">
        <f>(F539/G539)*100</f>
        <v>8.1467388653105033</v>
      </c>
      <c r="I539" s="435">
        <f>SUM(I530:I538)</f>
        <v>492600</v>
      </c>
      <c r="J539" s="435">
        <f>SUM(J530:J538)</f>
        <v>6214000</v>
      </c>
      <c r="K539" s="433">
        <f>(I539/J539)*100</f>
        <v>7.9272610234953325</v>
      </c>
      <c r="L539" s="435">
        <f>SUM(L530:L538)</f>
        <v>510600</v>
      </c>
      <c r="M539" s="435">
        <f>SUM(M530:M538)</f>
        <v>6252500</v>
      </c>
      <c r="N539" s="433">
        <f>(L539/M539)*100</f>
        <v>8.166333466613354</v>
      </c>
      <c r="O539" s="435">
        <f>SUM(O530:O538)</f>
        <v>537800</v>
      </c>
      <c r="P539" s="435">
        <f>SUM(P530:P538)</f>
        <v>6502600</v>
      </c>
      <c r="Q539" s="433">
        <f>(O539/P539)*100</f>
        <v>8.2705379386706852</v>
      </c>
      <c r="R539" s="435">
        <f>SUM(R530:R538)</f>
        <v>537900</v>
      </c>
      <c r="S539" s="435">
        <f>SUM(S530:S538)</f>
        <v>6522200</v>
      </c>
      <c r="T539" s="433">
        <f>(R539/S539)*100</f>
        <v>8.2472171966514374</v>
      </c>
      <c r="U539" s="435">
        <f>SUM(U530:U538)</f>
        <v>516100</v>
      </c>
      <c r="V539" s="435">
        <f>SUM(V530:V538)</f>
        <v>6556100</v>
      </c>
      <c r="W539" s="433">
        <f>(U539/V539)*100</f>
        <v>7.8720580833117255</v>
      </c>
      <c r="X539" s="435">
        <f>SUM(X530:X538)</f>
        <v>459100</v>
      </c>
      <c r="Y539" s="435">
        <f>SUM(Y530:Y538)</f>
        <v>6514900</v>
      </c>
      <c r="Z539" s="433">
        <f>(X539/Y539)*100</f>
        <v>7.0469232068028669</v>
      </c>
      <c r="AA539" s="435">
        <f>SUM(AA530:AA538)</f>
        <v>445800</v>
      </c>
      <c r="AB539" s="435">
        <f>SUM(AB530:AB538)</f>
        <v>6540200</v>
      </c>
      <c r="AC539" s="433">
        <f>(AA539/AB539)*100</f>
        <v>6.8163053117641663</v>
      </c>
      <c r="AD539" s="435">
        <f>SUM(AD530:AD538)</f>
        <v>458200</v>
      </c>
      <c r="AE539" s="435">
        <f>SUM(AE530:AE538)</f>
        <v>6554000</v>
      </c>
      <c r="AF539" s="433">
        <f>(AD539/AE539)*100</f>
        <v>6.9911504424778768</v>
      </c>
      <c r="AG539" s="435">
        <f>SUM(AG530:AG538)</f>
        <v>422600</v>
      </c>
      <c r="AH539" s="435">
        <f>SUM(AH530:AH538)</f>
        <v>6556100</v>
      </c>
      <c r="AI539" s="433">
        <f>(AG539/AH539)*100</f>
        <v>6.4459053400649777</v>
      </c>
      <c r="AJ539" s="435">
        <f>SUM(AJ530:AJ538)</f>
        <v>452800</v>
      </c>
      <c r="AK539" s="435">
        <f>SUM(AK530:AK538)</f>
        <v>6589900</v>
      </c>
      <c r="AL539" s="433">
        <f>(AJ539/AK539)*100</f>
        <v>6.8711209578294064</v>
      </c>
      <c r="AM539" s="435">
        <f>SUM(AM530:AM538)</f>
        <v>517400</v>
      </c>
      <c r="AN539" s="435">
        <f>SUM(AN530:AN538)</f>
        <v>6598900</v>
      </c>
      <c r="AO539" s="433">
        <f>(AM539/AN539)*100</f>
        <v>7.840700722847747</v>
      </c>
      <c r="AP539" s="435">
        <f>SUM(AP530:AP538)</f>
        <v>575700</v>
      </c>
      <c r="AQ539" s="435">
        <f>SUM(AQ530:AQ538)</f>
        <v>6668400</v>
      </c>
      <c r="AR539" s="436">
        <f>AP539/AQ539*100</f>
        <v>8.6332553536080621</v>
      </c>
      <c r="AS539" s="435">
        <f>SUM(AS530:AS538)</f>
        <v>540700</v>
      </c>
      <c r="AT539" s="435">
        <f>SUM(AT530:AT538)</f>
        <v>6653800</v>
      </c>
      <c r="AU539" s="436">
        <f>AS539/AT539*100</f>
        <v>8.1261835342210471</v>
      </c>
    </row>
    <row r="540" spans="2:48" s="430" customFormat="1" ht="12.75" x14ac:dyDescent="0.2">
      <c r="B540" s="437" t="s">
        <v>120</v>
      </c>
      <c r="C540" s="727"/>
      <c r="D540" s="727"/>
      <c r="E540" s="727"/>
      <c r="F540" s="727"/>
      <c r="G540" s="727"/>
      <c r="H540" s="727"/>
      <c r="I540" s="727"/>
      <c r="J540" s="727"/>
      <c r="K540" s="727"/>
      <c r="L540" s="727"/>
      <c r="M540" s="727"/>
      <c r="N540" s="727"/>
      <c r="O540" s="727"/>
      <c r="P540" s="727"/>
      <c r="Q540" s="727"/>
      <c r="R540" s="727"/>
      <c r="S540" s="727"/>
      <c r="T540" s="727"/>
      <c r="U540" s="727"/>
      <c r="V540" s="727"/>
      <c r="W540" s="727"/>
      <c r="X540" s="727"/>
      <c r="Y540" s="727"/>
      <c r="Z540" s="727"/>
      <c r="AA540" s="727"/>
      <c r="AB540" s="727"/>
      <c r="AC540" s="727"/>
      <c r="AD540" s="727"/>
      <c r="AE540" s="727"/>
      <c r="AF540" s="727"/>
      <c r="AG540" s="727"/>
      <c r="AH540" s="727"/>
      <c r="AI540" s="727"/>
      <c r="AJ540" s="727"/>
      <c r="AK540" s="727"/>
      <c r="AL540" s="727"/>
      <c r="AM540" s="727"/>
      <c r="AN540" s="727"/>
      <c r="AO540" s="727"/>
      <c r="AP540" s="727"/>
      <c r="AQ540" s="727"/>
      <c r="AR540" s="727"/>
      <c r="AS540" s="727"/>
      <c r="AT540" s="727"/>
      <c r="AU540" s="727"/>
      <c r="AV540" s="727"/>
    </row>
    <row r="541" spans="2:48" s="430" customFormat="1" ht="12.75" x14ac:dyDescent="0.2">
      <c r="B541" s="437" t="s">
        <v>121</v>
      </c>
      <c r="C541" s="727"/>
      <c r="D541" s="727"/>
      <c r="E541" s="727"/>
      <c r="F541" s="727"/>
      <c r="G541" s="727"/>
      <c r="H541" s="727"/>
      <c r="I541" s="727"/>
      <c r="J541" s="727"/>
      <c r="K541" s="727"/>
      <c r="L541" s="727"/>
      <c r="M541" s="727"/>
      <c r="N541" s="727"/>
      <c r="O541" s="727"/>
      <c r="P541" s="727"/>
      <c r="Q541" s="727"/>
      <c r="R541" s="727"/>
      <c r="S541" s="727"/>
      <c r="T541" s="727"/>
      <c r="U541" s="727"/>
      <c r="V541" s="727"/>
      <c r="W541" s="727"/>
      <c r="X541" s="727"/>
      <c r="Y541" s="727"/>
      <c r="Z541" s="727"/>
      <c r="AA541" s="727"/>
      <c r="AB541" s="727"/>
      <c r="AC541" s="727"/>
      <c r="AD541" s="727"/>
      <c r="AE541" s="727"/>
      <c r="AF541" s="727"/>
      <c r="AG541" s="727"/>
      <c r="AH541" s="727"/>
      <c r="AI541" s="727"/>
      <c r="AJ541" s="727"/>
      <c r="AK541" s="727"/>
      <c r="AL541" s="727"/>
      <c r="AM541" s="727"/>
      <c r="AN541" s="727"/>
      <c r="AO541" s="727"/>
      <c r="AP541" s="727"/>
      <c r="AQ541" s="727"/>
      <c r="AR541" s="727"/>
      <c r="AS541" s="727"/>
      <c r="AT541" s="727"/>
      <c r="AU541" s="727"/>
      <c r="AV541" s="727"/>
    </row>
    <row r="542" spans="2:48" s="430" customFormat="1" ht="12.75" x14ac:dyDescent="0.2">
      <c r="B542" s="437" t="s">
        <v>116</v>
      </c>
      <c r="C542" s="727"/>
      <c r="D542" s="727"/>
      <c r="E542" s="727"/>
      <c r="F542" s="727"/>
      <c r="G542" s="727"/>
      <c r="H542" s="727"/>
      <c r="I542" s="727"/>
      <c r="J542" s="727"/>
      <c r="K542" s="727"/>
      <c r="L542" s="727"/>
      <c r="M542" s="727"/>
      <c r="N542" s="727"/>
      <c r="O542" s="727"/>
      <c r="P542" s="727"/>
      <c r="Q542" s="727"/>
      <c r="R542" s="727"/>
      <c r="S542" s="727"/>
      <c r="T542" s="727"/>
      <c r="U542" s="727"/>
      <c r="V542" s="727"/>
      <c r="W542" s="727"/>
      <c r="X542" s="727"/>
      <c r="Y542" s="727"/>
      <c r="Z542" s="727"/>
      <c r="AA542" s="727"/>
      <c r="AB542" s="727"/>
      <c r="AC542" s="727"/>
      <c r="AD542" s="727"/>
      <c r="AE542" s="727"/>
      <c r="AF542" s="727"/>
      <c r="AG542" s="727"/>
      <c r="AH542" s="727"/>
      <c r="AI542" s="727"/>
      <c r="AJ542" s="727"/>
      <c r="AK542" s="727"/>
      <c r="AL542" s="727"/>
      <c r="AM542" s="727"/>
      <c r="AN542" s="727"/>
      <c r="AO542" s="727"/>
      <c r="AP542" s="727"/>
      <c r="AQ542" s="727"/>
      <c r="AR542" s="727"/>
      <c r="AS542" s="727"/>
      <c r="AT542" s="727"/>
      <c r="AU542" s="727"/>
      <c r="AV542" s="727"/>
    </row>
    <row r="543" spans="2:48" s="430" customFormat="1" ht="12.75" x14ac:dyDescent="0.2">
      <c r="B543" s="437" t="s">
        <v>127</v>
      </c>
      <c r="C543" s="727"/>
      <c r="D543" s="727"/>
      <c r="E543" s="727"/>
      <c r="F543" s="727"/>
      <c r="G543" s="727"/>
      <c r="H543" s="727"/>
      <c r="I543" s="727"/>
      <c r="J543" s="727"/>
      <c r="K543" s="727"/>
      <c r="L543" s="727"/>
      <c r="M543" s="727"/>
      <c r="N543" s="727"/>
      <c r="O543" s="727"/>
      <c r="P543" s="727"/>
      <c r="Q543" s="727"/>
      <c r="R543" s="727"/>
      <c r="S543" s="727"/>
      <c r="T543" s="727"/>
      <c r="U543" s="727"/>
      <c r="V543" s="727"/>
      <c r="W543" s="727"/>
      <c r="X543" s="727"/>
      <c r="Y543" s="727"/>
      <c r="Z543" s="727"/>
      <c r="AA543" s="727"/>
      <c r="AB543" s="727"/>
      <c r="AC543" s="727"/>
      <c r="AD543" s="727"/>
      <c r="AE543" s="727"/>
      <c r="AF543" s="727"/>
      <c r="AG543" s="727"/>
      <c r="AH543" s="727"/>
      <c r="AI543" s="727"/>
      <c r="AJ543" s="727"/>
      <c r="AK543" s="727"/>
      <c r="AL543" s="727"/>
      <c r="AM543" s="727"/>
      <c r="AN543" s="727"/>
      <c r="AO543" s="727"/>
      <c r="AP543" s="727"/>
      <c r="AQ543" s="727"/>
      <c r="AR543" s="727"/>
      <c r="AS543" s="727"/>
      <c r="AT543" s="727"/>
      <c r="AU543" s="727"/>
      <c r="AV543" s="727"/>
    </row>
    <row r="544" spans="2:48" s="10" customFormat="1" x14ac:dyDescent="0.25">
      <c r="B544" s="727"/>
      <c r="C544" s="727"/>
      <c r="D544" s="727"/>
      <c r="E544" s="727"/>
      <c r="F544" s="727"/>
      <c r="G544" s="727"/>
      <c r="H544" s="727"/>
      <c r="I544" s="727"/>
      <c r="J544" s="727"/>
      <c r="K544" s="727"/>
      <c r="L544" s="727"/>
      <c r="M544" s="727"/>
      <c r="N544" s="727"/>
      <c r="O544" s="727"/>
      <c r="P544" s="727"/>
      <c r="Q544" s="727"/>
      <c r="R544" s="727"/>
      <c r="S544" s="727"/>
      <c r="T544" s="727"/>
      <c r="U544" s="727"/>
      <c r="V544" s="727"/>
      <c r="W544" s="727"/>
      <c r="X544" s="727"/>
      <c r="Y544" s="727"/>
      <c r="Z544" s="727"/>
      <c r="AA544" s="727"/>
      <c r="AB544" s="727"/>
      <c r="AC544" s="727"/>
      <c r="AD544" s="727"/>
      <c r="AE544" s="727"/>
      <c r="AF544" s="727"/>
      <c r="AG544" s="727"/>
      <c r="AH544" s="727"/>
      <c r="AI544" s="727"/>
      <c r="AJ544" s="727"/>
      <c r="AK544" s="727"/>
      <c r="AL544" s="727"/>
      <c r="AM544" s="727"/>
      <c r="AN544" s="727"/>
      <c r="AO544" s="727"/>
      <c r="AP544" s="727"/>
      <c r="AQ544" s="727"/>
      <c r="AR544" s="727"/>
      <c r="AS544" s="727"/>
      <c r="AT544" s="727"/>
      <c r="AU544" s="727"/>
      <c r="AV544" s="727"/>
    </row>
    <row r="545" spans="2:48" s="10" customFormat="1" x14ac:dyDescent="0.25">
      <c r="B545" s="727"/>
      <c r="C545" s="727"/>
      <c r="D545" s="727"/>
      <c r="E545" s="727"/>
      <c r="F545" s="727"/>
      <c r="G545" s="727"/>
      <c r="H545" s="727"/>
      <c r="I545" s="727"/>
      <c r="J545" s="727"/>
      <c r="K545" s="727"/>
      <c r="L545" s="727"/>
      <c r="M545" s="727"/>
      <c r="N545" s="727"/>
      <c r="O545" s="727"/>
      <c r="P545" s="727"/>
      <c r="Q545" s="727"/>
      <c r="R545" s="727"/>
      <c r="S545" s="727"/>
      <c r="T545" s="727"/>
      <c r="U545" s="727"/>
      <c r="V545" s="727"/>
      <c r="W545" s="727"/>
      <c r="X545" s="727"/>
      <c r="Y545" s="727"/>
      <c r="Z545" s="727"/>
      <c r="AA545" s="727"/>
      <c r="AB545" s="727"/>
      <c r="AC545" s="727"/>
      <c r="AD545" s="727"/>
      <c r="AE545" s="727"/>
      <c r="AF545" s="727"/>
      <c r="AG545" s="727"/>
      <c r="AH545" s="727"/>
      <c r="AI545" s="727"/>
      <c r="AJ545" s="727"/>
      <c r="AK545" s="727"/>
      <c r="AL545" s="727"/>
      <c r="AM545" s="727"/>
      <c r="AN545" s="727"/>
      <c r="AO545" s="727"/>
      <c r="AP545" s="727"/>
      <c r="AQ545" s="727"/>
      <c r="AR545" s="727"/>
      <c r="AS545" s="727"/>
      <c r="AT545" s="727"/>
      <c r="AU545" s="727"/>
      <c r="AV545" s="727"/>
    </row>
    <row r="546" spans="2:48" s="430" customFormat="1" ht="12.75" x14ac:dyDescent="0.2">
      <c r="B546" s="204"/>
      <c r="C546" s="204" t="s">
        <v>128</v>
      </c>
      <c r="D546" s="727"/>
      <c r="E546" s="727"/>
      <c r="F546" s="727"/>
      <c r="G546" s="727"/>
      <c r="H546" s="727"/>
      <c r="I546" s="727"/>
      <c r="J546" s="727"/>
      <c r="K546" s="727"/>
      <c r="L546" s="727"/>
      <c r="M546" s="727"/>
      <c r="N546" s="727"/>
      <c r="O546" s="727"/>
      <c r="P546" s="727"/>
      <c r="Q546" s="727"/>
      <c r="R546" s="727"/>
      <c r="S546" s="727"/>
      <c r="T546" s="727"/>
      <c r="U546" s="727"/>
      <c r="V546" s="727"/>
      <c r="W546" s="727"/>
      <c r="X546" s="727"/>
      <c r="Y546" s="727"/>
      <c r="Z546" s="727"/>
      <c r="AA546" s="727"/>
      <c r="AB546" s="727"/>
      <c r="AC546" s="727"/>
      <c r="AD546" s="727"/>
      <c r="AE546" s="727"/>
      <c r="AF546" s="727"/>
      <c r="AG546" s="727"/>
      <c r="AH546" s="727"/>
      <c r="AI546" s="727"/>
      <c r="AJ546" s="727"/>
      <c r="AK546" s="727"/>
      <c r="AL546" s="727"/>
      <c r="AM546" s="727"/>
      <c r="AN546" s="727"/>
      <c r="AO546" s="727"/>
      <c r="AP546" s="727"/>
      <c r="AQ546" s="727"/>
      <c r="AR546" s="727"/>
      <c r="AS546" s="727"/>
      <c r="AT546" s="727"/>
      <c r="AU546" s="727"/>
      <c r="AV546" s="727"/>
    </row>
    <row r="547" spans="2:48" s="10" customFormat="1" x14ac:dyDescent="0.25">
      <c r="B547" s="727"/>
      <c r="C547" s="727"/>
      <c r="D547" s="727"/>
      <c r="E547" s="727"/>
      <c r="F547" s="727"/>
      <c r="G547" s="727"/>
      <c r="H547" s="727"/>
      <c r="I547" s="727"/>
      <c r="J547" s="727"/>
      <c r="K547" s="727"/>
      <c r="L547" s="727"/>
      <c r="M547" s="727"/>
      <c r="N547" s="727"/>
      <c r="O547" s="727"/>
      <c r="P547" s="727"/>
      <c r="Q547" s="727"/>
      <c r="R547" s="727"/>
      <c r="S547" s="727"/>
      <c r="T547" s="727"/>
      <c r="U547" s="727"/>
      <c r="V547" s="727"/>
      <c r="W547" s="727"/>
      <c r="X547" s="727"/>
      <c r="Y547" s="727"/>
      <c r="Z547" s="727"/>
      <c r="AA547" s="727"/>
      <c r="AB547" s="727"/>
      <c r="AC547" s="727"/>
      <c r="AD547" s="727"/>
      <c r="AE547" s="727"/>
      <c r="AF547" s="727"/>
      <c r="AG547" s="727"/>
      <c r="AH547" s="727"/>
      <c r="AI547" s="727"/>
      <c r="AJ547" s="727"/>
      <c r="AK547" s="727"/>
      <c r="AL547" s="727"/>
      <c r="AM547" s="727"/>
      <c r="AN547" s="727"/>
      <c r="AO547" s="727"/>
      <c r="AP547" s="727"/>
      <c r="AQ547" s="727"/>
      <c r="AR547" s="727"/>
      <c r="AS547" s="727"/>
      <c r="AT547" s="727"/>
      <c r="AU547" s="727"/>
      <c r="AV547" s="727"/>
    </row>
    <row r="548" spans="2:48" s="430" customFormat="1" ht="21.95" customHeight="1" x14ac:dyDescent="0.2">
      <c r="B548" s="428" t="s">
        <v>92</v>
      </c>
      <c r="C548" s="840" t="s">
        <v>95</v>
      </c>
      <c r="D548" s="841"/>
      <c r="E548" s="841"/>
      <c r="F548" s="840" t="s">
        <v>96</v>
      </c>
      <c r="G548" s="841"/>
      <c r="H548" s="841"/>
      <c r="I548" s="840" t="s">
        <v>97</v>
      </c>
      <c r="J548" s="841"/>
      <c r="K548" s="841"/>
      <c r="L548" s="840" t="s">
        <v>98</v>
      </c>
      <c r="M548" s="841"/>
      <c r="N548" s="841"/>
      <c r="O548" s="840" t="s">
        <v>99</v>
      </c>
      <c r="P548" s="841"/>
      <c r="Q548" s="841"/>
      <c r="R548" s="840" t="s">
        <v>100</v>
      </c>
      <c r="S548" s="841"/>
      <c r="T548" s="841"/>
      <c r="U548" s="840" t="s">
        <v>101</v>
      </c>
      <c r="V548" s="841"/>
      <c r="W548" s="841"/>
      <c r="X548" s="840" t="s">
        <v>102</v>
      </c>
      <c r="Y548" s="841"/>
      <c r="Z548" s="841"/>
      <c r="AA548" s="840" t="s">
        <v>103</v>
      </c>
      <c r="AB548" s="841"/>
      <c r="AC548" s="841"/>
      <c r="AD548" s="840" t="s">
        <v>104</v>
      </c>
      <c r="AE548" s="841"/>
      <c r="AF548" s="841"/>
      <c r="AG548" s="840" t="s">
        <v>105</v>
      </c>
      <c r="AH548" s="841"/>
      <c r="AI548" s="841"/>
      <c r="AJ548" s="840" t="s">
        <v>106</v>
      </c>
      <c r="AK548" s="841"/>
      <c r="AL548" s="841"/>
      <c r="AM548" s="840" t="s">
        <v>107</v>
      </c>
      <c r="AN548" s="841"/>
      <c r="AO548" s="841"/>
      <c r="AP548" s="840" t="s">
        <v>108</v>
      </c>
      <c r="AQ548" s="841"/>
      <c r="AR548" s="841"/>
      <c r="AS548" s="840" t="s">
        <v>662</v>
      </c>
      <c r="AT548" s="841"/>
      <c r="AU548" s="841"/>
      <c r="AV548" s="727"/>
    </row>
    <row r="549" spans="2:48" s="430" customFormat="1" ht="26.1" customHeight="1" x14ac:dyDescent="0.2">
      <c r="B549" s="727"/>
      <c r="C549" s="429" t="s">
        <v>109</v>
      </c>
      <c r="D549" s="429" t="s">
        <v>110</v>
      </c>
      <c r="E549" s="429" t="s">
        <v>111</v>
      </c>
      <c r="F549" s="429" t="s">
        <v>109</v>
      </c>
      <c r="G549" s="429" t="s">
        <v>110</v>
      </c>
      <c r="H549" s="429" t="s">
        <v>111</v>
      </c>
      <c r="I549" s="429" t="s">
        <v>109</v>
      </c>
      <c r="J549" s="429" t="s">
        <v>110</v>
      </c>
      <c r="K549" s="429" t="s">
        <v>111</v>
      </c>
      <c r="L549" s="429" t="s">
        <v>109</v>
      </c>
      <c r="M549" s="429" t="s">
        <v>110</v>
      </c>
      <c r="N549" s="429" t="s">
        <v>111</v>
      </c>
      <c r="O549" s="429" t="s">
        <v>109</v>
      </c>
      <c r="P549" s="429" t="s">
        <v>110</v>
      </c>
      <c r="Q549" s="429" t="s">
        <v>111</v>
      </c>
      <c r="R549" s="429" t="s">
        <v>109</v>
      </c>
      <c r="S549" s="429" t="s">
        <v>110</v>
      </c>
      <c r="T549" s="429" t="s">
        <v>111</v>
      </c>
      <c r="U549" s="429" t="s">
        <v>109</v>
      </c>
      <c r="V549" s="429" t="s">
        <v>110</v>
      </c>
      <c r="W549" s="429" t="s">
        <v>111</v>
      </c>
      <c r="X549" s="429" t="s">
        <v>109</v>
      </c>
      <c r="Y549" s="429" t="s">
        <v>110</v>
      </c>
      <c r="Z549" s="429" t="s">
        <v>111</v>
      </c>
      <c r="AA549" s="429" t="s">
        <v>109</v>
      </c>
      <c r="AB549" s="429" t="s">
        <v>110</v>
      </c>
      <c r="AC549" s="429" t="s">
        <v>111</v>
      </c>
      <c r="AD549" s="429" t="s">
        <v>109</v>
      </c>
      <c r="AE549" s="429" t="s">
        <v>110</v>
      </c>
      <c r="AF549" s="429" t="s">
        <v>111</v>
      </c>
      <c r="AG549" s="429" t="s">
        <v>109</v>
      </c>
      <c r="AH549" s="429" t="s">
        <v>110</v>
      </c>
      <c r="AI549" s="429" t="s">
        <v>111</v>
      </c>
      <c r="AJ549" s="429" t="s">
        <v>109</v>
      </c>
      <c r="AK549" s="429" t="s">
        <v>110</v>
      </c>
      <c r="AL549" s="429" t="s">
        <v>111</v>
      </c>
      <c r="AM549" s="429" t="s">
        <v>109</v>
      </c>
      <c r="AN549" s="429" t="s">
        <v>110</v>
      </c>
      <c r="AO549" s="429" t="s">
        <v>111</v>
      </c>
      <c r="AP549" s="429" t="s">
        <v>109</v>
      </c>
      <c r="AQ549" s="429" t="s">
        <v>110</v>
      </c>
      <c r="AR549" s="429" t="s">
        <v>111</v>
      </c>
      <c r="AS549" s="429" t="s">
        <v>109</v>
      </c>
      <c r="AT549" s="429" t="s">
        <v>110</v>
      </c>
      <c r="AU549" s="429" t="s">
        <v>111</v>
      </c>
      <c r="AV549" s="727"/>
    </row>
    <row r="550" spans="2:48" s="430" customFormat="1" ht="12.75" x14ac:dyDescent="0.2">
      <c r="B550" s="203" t="s">
        <v>24</v>
      </c>
      <c r="C550" s="275">
        <v>119000</v>
      </c>
      <c r="D550" s="275">
        <v>613700</v>
      </c>
      <c r="E550" s="431">
        <v>19.399999999999999</v>
      </c>
      <c r="F550" s="275">
        <v>133500</v>
      </c>
      <c r="G550" s="275">
        <v>623700</v>
      </c>
      <c r="H550" s="431">
        <v>21.4</v>
      </c>
      <c r="I550" s="275">
        <v>126700</v>
      </c>
      <c r="J550" s="275">
        <v>633500</v>
      </c>
      <c r="K550" s="431">
        <v>20</v>
      </c>
      <c r="L550" s="275">
        <v>122200</v>
      </c>
      <c r="M550" s="275">
        <v>639200</v>
      </c>
      <c r="N550" s="431">
        <v>19.100000000000001</v>
      </c>
      <c r="O550" s="275">
        <v>141500</v>
      </c>
      <c r="P550" s="275">
        <v>660000</v>
      </c>
      <c r="Q550" s="431">
        <v>21.4</v>
      </c>
      <c r="R550" s="275">
        <v>136900</v>
      </c>
      <c r="S550" s="275">
        <v>664100</v>
      </c>
      <c r="T550" s="431">
        <v>20.6</v>
      </c>
      <c r="U550" s="275">
        <v>131800</v>
      </c>
      <c r="V550" s="275">
        <v>678200</v>
      </c>
      <c r="W550" s="431">
        <v>19.399999999999999</v>
      </c>
      <c r="X550" s="275">
        <v>116000</v>
      </c>
      <c r="Y550" s="275">
        <v>684600</v>
      </c>
      <c r="Z550" s="431">
        <v>16.899999999999999</v>
      </c>
      <c r="AA550" s="275">
        <v>109100</v>
      </c>
      <c r="AB550" s="275">
        <v>683500</v>
      </c>
      <c r="AC550" s="431">
        <v>16</v>
      </c>
      <c r="AD550" s="275">
        <v>120500</v>
      </c>
      <c r="AE550" s="275">
        <v>689500</v>
      </c>
      <c r="AF550" s="431">
        <v>17.5</v>
      </c>
      <c r="AG550" s="275">
        <v>109000</v>
      </c>
      <c r="AH550" s="275">
        <v>694300</v>
      </c>
      <c r="AI550" s="431">
        <v>15.7</v>
      </c>
      <c r="AJ550" s="275">
        <v>109200</v>
      </c>
      <c r="AK550" s="275">
        <v>702500</v>
      </c>
      <c r="AL550" s="431">
        <v>15.5</v>
      </c>
      <c r="AM550" s="275">
        <v>101400</v>
      </c>
      <c r="AN550" s="275">
        <v>712300</v>
      </c>
      <c r="AO550" s="431">
        <v>14.2</v>
      </c>
      <c r="AP550" s="147">
        <v>90800</v>
      </c>
      <c r="AQ550" s="147">
        <v>724300</v>
      </c>
      <c r="AR550" s="250">
        <v>12.5</v>
      </c>
      <c r="AS550" s="147">
        <v>87500</v>
      </c>
      <c r="AT550" s="147">
        <v>728100</v>
      </c>
      <c r="AU550" s="250">
        <v>12</v>
      </c>
      <c r="AV550" s="727"/>
    </row>
    <row r="551" spans="2:48" s="430" customFormat="1" ht="12.75" x14ac:dyDescent="0.2">
      <c r="B551" s="203" t="s">
        <v>2</v>
      </c>
      <c r="C551" s="275">
        <v>7100</v>
      </c>
      <c r="D551" s="275">
        <v>53500</v>
      </c>
      <c r="E551" s="431">
        <v>13.3</v>
      </c>
      <c r="F551" s="275">
        <v>6800</v>
      </c>
      <c r="G551" s="275">
        <v>54300</v>
      </c>
      <c r="H551" s="431">
        <v>12.6</v>
      </c>
      <c r="I551" s="275">
        <v>5300</v>
      </c>
      <c r="J551" s="275">
        <v>54900</v>
      </c>
      <c r="K551" s="431">
        <v>9.6</v>
      </c>
      <c r="L551" s="275">
        <v>4700</v>
      </c>
      <c r="M551" s="275">
        <v>55000</v>
      </c>
      <c r="N551" s="431">
        <v>8.5</v>
      </c>
      <c r="O551" s="275">
        <v>7400</v>
      </c>
      <c r="P551" s="275">
        <v>56800</v>
      </c>
      <c r="Q551" s="431">
        <v>13.1</v>
      </c>
      <c r="R551" s="275">
        <v>9300</v>
      </c>
      <c r="S551" s="275">
        <v>55900</v>
      </c>
      <c r="T551" s="431">
        <v>16.600000000000001</v>
      </c>
      <c r="U551" s="275">
        <v>5900</v>
      </c>
      <c r="V551" s="275">
        <v>56400</v>
      </c>
      <c r="W551" s="431">
        <v>10.4</v>
      </c>
      <c r="X551" s="275">
        <v>6200</v>
      </c>
      <c r="Y551" s="275">
        <v>56500</v>
      </c>
      <c r="Z551" s="431">
        <v>10.9</v>
      </c>
      <c r="AA551" s="275">
        <v>2700</v>
      </c>
      <c r="AB551" s="275">
        <v>55400</v>
      </c>
      <c r="AC551" s="431">
        <v>4.8</v>
      </c>
      <c r="AD551" s="275">
        <v>2100</v>
      </c>
      <c r="AE551" s="275">
        <v>54700</v>
      </c>
      <c r="AF551" s="431">
        <v>3.8</v>
      </c>
      <c r="AG551" s="275">
        <v>1300</v>
      </c>
      <c r="AH551" s="275">
        <v>56100</v>
      </c>
      <c r="AI551" s="431">
        <v>2.2999999999999998</v>
      </c>
      <c r="AJ551" s="275">
        <v>3800</v>
      </c>
      <c r="AK551" s="275">
        <v>55700</v>
      </c>
      <c r="AL551" s="431">
        <v>6.8</v>
      </c>
      <c r="AM551" s="275">
        <v>3200</v>
      </c>
      <c r="AN551" s="275">
        <v>55800</v>
      </c>
      <c r="AO551" s="431">
        <v>5.8</v>
      </c>
      <c r="AP551" s="147">
        <v>2900</v>
      </c>
      <c r="AQ551" s="147">
        <v>57600</v>
      </c>
      <c r="AR551" s="250">
        <v>5</v>
      </c>
      <c r="AS551" s="147">
        <v>3800</v>
      </c>
      <c r="AT551" s="147">
        <v>56400</v>
      </c>
      <c r="AU551" s="250">
        <v>6.7</v>
      </c>
      <c r="AV551" s="727"/>
    </row>
    <row r="552" spans="2:48" s="430" customFormat="1" ht="12.75" x14ac:dyDescent="0.2">
      <c r="B552" s="203" t="s">
        <v>16</v>
      </c>
      <c r="C552" s="275">
        <v>12000</v>
      </c>
      <c r="D552" s="275">
        <v>59600</v>
      </c>
      <c r="E552" s="431">
        <v>20</v>
      </c>
      <c r="F552" s="275">
        <v>12900</v>
      </c>
      <c r="G552" s="275">
        <v>59700</v>
      </c>
      <c r="H552" s="431">
        <v>21.6</v>
      </c>
      <c r="I552" s="275">
        <v>13300</v>
      </c>
      <c r="J552" s="275">
        <v>60500</v>
      </c>
      <c r="K552" s="431">
        <v>22</v>
      </c>
      <c r="L552" s="275">
        <v>8800</v>
      </c>
      <c r="M552" s="275">
        <v>60700</v>
      </c>
      <c r="N552" s="431">
        <v>14.4</v>
      </c>
      <c r="O552" s="275">
        <v>10200</v>
      </c>
      <c r="P552" s="275">
        <v>61500</v>
      </c>
      <c r="Q552" s="431">
        <v>16.600000000000001</v>
      </c>
      <c r="R552" s="275">
        <v>9500</v>
      </c>
      <c r="S552" s="275">
        <v>62400</v>
      </c>
      <c r="T552" s="431">
        <v>15.3</v>
      </c>
      <c r="U552" s="275">
        <v>4100</v>
      </c>
      <c r="V552" s="275">
        <v>62200</v>
      </c>
      <c r="W552" s="431">
        <v>6.7</v>
      </c>
      <c r="X552" s="275">
        <v>7200</v>
      </c>
      <c r="Y552" s="275">
        <v>59500</v>
      </c>
      <c r="Z552" s="431">
        <v>12.2</v>
      </c>
      <c r="AA552" s="275">
        <v>8300</v>
      </c>
      <c r="AB552" s="275">
        <v>63300</v>
      </c>
      <c r="AC552" s="431">
        <v>13.1</v>
      </c>
      <c r="AD552" s="275">
        <v>6900</v>
      </c>
      <c r="AE552" s="275">
        <v>63200</v>
      </c>
      <c r="AF552" s="431">
        <v>10.9</v>
      </c>
      <c r="AG552" s="275">
        <v>10300</v>
      </c>
      <c r="AH552" s="275">
        <v>61900</v>
      </c>
      <c r="AI552" s="431">
        <v>16.600000000000001</v>
      </c>
      <c r="AJ552" s="275">
        <v>5100</v>
      </c>
      <c r="AK552" s="275">
        <v>61200</v>
      </c>
      <c r="AL552" s="431">
        <v>8.3000000000000007</v>
      </c>
      <c r="AM552" s="275">
        <v>1900</v>
      </c>
      <c r="AN552" s="275">
        <v>60700</v>
      </c>
      <c r="AO552" s="431">
        <v>3.1</v>
      </c>
      <c r="AP552" s="147">
        <v>2000</v>
      </c>
      <c r="AQ552" s="147">
        <v>60800</v>
      </c>
      <c r="AR552" s="250">
        <v>3.3</v>
      </c>
      <c r="AS552" s="147">
        <v>1800</v>
      </c>
      <c r="AT552" s="147">
        <v>61800</v>
      </c>
      <c r="AU552" s="250">
        <v>3</v>
      </c>
      <c r="AV552" s="727"/>
    </row>
    <row r="553" spans="2:48" s="430" customFormat="1" ht="12.75" x14ac:dyDescent="0.2">
      <c r="B553" s="203" t="s">
        <v>26</v>
      </c>
      <c r="C553" s="275">
        <v>34600</v>
      </c>
      <c r="D553" s="275">
        <v>186200</v>
      </c>
      <c r="E553" s="431">
        <v>18.600000000000001</v>
      </c>
      <c r="F553" s="275">
        <v>31100</v>
      </c>
      <c r="G553" s="275">
        <v>188100</v>
      </c>
      <c r="H553" s="431">
        <v>16.5</v>
      </c>
      <c r="I553" s="275">
        <v>29800</v>
      </c>
      <c r="J553" s="275">
        <v>190000</v>
      </c>
      <c r="K553" s="431">
        <v>15.7</v>
      </c>
      <c r="L553" s="275">
        <v>32900</v>
      </c>
      <c r="M553" s="275">
        <v>191100</v>
      </c>
      <c r="N553" s="431">
        <v>17.2</v>
      </c>
      <c r="O553" s="275">
        <v>28200</v>
      </c>
      <c r="P553" s="275">
        <v>197800</v>
      </c>
      <c r="Q553" s="431">
        <v>14.3</v>
      </c>
      <c r="R553" s="275">
        <v>29000</v>
      </c>
      <c r="S553" s="275">
        <v>198700</v>
      </c>
      <c r="T553" s="431">
        <v>14.6</v>
      </c>
      <c r="U553" s="275">
        <v>28900</v>
      </c>
      <c r="V553" s="275">
        <v>202000</v>
      </c>
      <c r="W553" s="431">
        <v>14.3</v>
      </c>
      <c r="X553" s="275">
        <v>34700</v>
      </c>
      <c r="Y553" s="275">
        <v>205500</v>
      </c>
      <c r="Z553" s="431">
        <v>16.899999999999999</v>
      </c>
      <c r="AA553" s="275">
        <v>32100</v>
      </c>
      <c r="AB553" s="275">
        <v>211200</v>
      </c>
      <c r="AC553" s="431">
        <v>15.2</v>
      </c>
      <c r="AD553" s="275">
        <v>34100</v>
      </c>
      <c r="AE553" s="275">
        <v>216100</v>
      </c>
      <c r="AF553" s="431">
        <v>15.8</v>
      </c>
      <c r="AG553" s="275">
        <v>32400</v>
      </c>
      <c r="AH553" s="275">
        <v>220000</v>
      </c>
      <c r="AI553" s="431">
        <v>14.7</v>
      </c>
      <c r="AJ553" s="275">
        <v>33900</v>
      </c>
      <c r="AK553" s="275">
        <v>226600</v>
      </c>
      <c r="AL553" s="431">
        <v>15</v>
      </c>
      <c r="AM553" s="275">
        <v>22600</v>
      </c>
      <c r="AN553" s="275">
        <v>229200</v>
      </c>
      <c r="AO553" s="431">
        <v>9.9</v>
      </c>
      <c r="AP553" s="147">
        <v>23100</v>
      </c>
      <c r="AQ553" s="147">
        <v>238500</v>
      </c>
      <c r="AR553" s="250">
        <v>9.6999999999999993</v>
      </c>
      <c r="AS553" s="147">
        <v>24900</v>
      </c>
      <c r="AT553" s="147">
        <v>241900</v>
      </c>
      <c r="AU553" s="250">
        <v>10.3</v>
      </c>
      <c r="AV553" s="727"/>
    </row>
    <row r="554" spans="2:48" s="430" customFormat="1" ht="12.75" x14ac:dyDescent="0.2">
      <c r="B554" s="203" t="s">
        <v>27</v>
      </c>
      <c r="C554" s="275">
        <v>27700</v>
      </c>
      <c r="D554" s="275">
        <v>186900</v>
      </c>
      <c r="E554" s="431">
        <v>14.8</v>
      </c>
      <c r="F554" s="275">
        <v>28700</v>
      </c>
      <c r="G554" s="275">
        <v>189000</v>
      </c>
      <c r="H554" s="431">
        <v>15.2</v>
      </c>
      <c r="I554" s="275">
        <v>35500</v>
      </c>
      <c r="J554" s="275">
        <v>188300</v>
      </c>
      <c r="K554" s="431">
        <v>18.899999999999999</v>
      </c>
      <c r="L554" s="275">
        <v>33400</v>
      </c>
      <c r="M554" s="275">
        <v>188800</v>
      </c>
      <c r="N554" s="431">
        <v>17.7</v>
      </c>
      <c r="O554" s="275">
        <v>29800</v>
      </c>
      <c r="P554" s="275">
        <v>196300</v>
      </c>
      <c r="Q554" s="431">
        <v>15.2</v>
      </c>
      <c r="R554" s="275">
        <v>33200</v>
      </c>
      <c r="S554" s="275">
        <v>196200</v>
      </c>
      <c r="T554" s="431">
        <v>16.899999999999999</v>
      </c>
      <c r="U554" s="275">
        <v>29900</v>
      </c>
      <c r="V554" s="275">
        <v>193700</v>
      </c>
      <c r="W554" s="431">
        <v>15.4</v>
      </c>
      <c r="X554" s="275">
        <v>22800</v>
      </c>
      <c r="Y554" s="275">
        <v>191100</v>
      </c>
      <c r="Z554" s="431">
        <v>11.9</v>
      </c>
      <c r="AA554" s="275">
        <v>17200</v>
      </c>
      <c r="AB554" s="275">
        <v>191900</v>
      </c>
      <c r="AC554" s="431">
        <v>9</v>
      </c>
      <c r="AD554" s="275">
        <v>20700</v>
      </c>
      <c r="AE554" s="275">
        <v>191800</v>
      </c>
      <c r="AF554" s="431">
        <v>10.8</v>
      </c>
      <c r="AG554" s="275">
        <v>21100</v>
      </c>
      <c r="AH554" s="275">
        <v>191600</v>
      </c>
      <c r="AI554" s="431">
        <v>11</v>
      </c>
      <c r="AJ554" s="275">
        <v>31300</v>
      </c>
      <c r="AK554" s="275">
        <v>192100</v>
      </c>
      <c r="AL554" s="431">
        <v>16.3</v>
      </c>
      <c r="AM554" s="275">
        <v>31500</v>
      </c>
      <c r="AN554" s="275">
        <v>190100</v>
      </c>
      <c r="AO554" s="431">
        <v>16.600000000000001</v>
      </c>
      <c r="AP554" s="147">
        <v>25400</v>
      </c>
      <c r="AQ554" s="147">
        <v>192000</v>
      </c>
      <c r="AR554" s="250">
        <v>13.3</v>
      </c>
      <c r="AS554" s="147">
        <v>27200</v>
      </c>
      <c r="AT554" s="147">
        <v>192800</v>
      </c>
      <c r="AU554" s="250">
        <v>14.1</v>
      </c>
      <c r="AV554" s="727"/>
    </row>
    <row r="555" spans="2:48" s="430" customFormat="1" ht="12.75" x14ac:dyDescent="0.2">
      <c r="B555" s="203" t="s">
        <v>17</v>
      </c>
      <c r="C555" s="275">
        <v>12100</v>
      </c>
      <c r="D555" s="275">
        <v>64900</v>
      </c>
      <c r="E555" s="431">
        <v>18.600000000000001</v>
      </c>
      <c r="F555" s="275">
        <v>13800</v>
      </c>
      <c r="G555" s="275">
        <v>65200</v>
      </c>
      <c r="H555" s="431">
        <v>21.2</v>
      </c>
      <c r="I555" s="275">
        <v>13200</v>
      </c>
      <c r="J555" s="275">
        <v>65800</v>
      </c>
      <c r="K555" s="431">
        <v>20.100000000000001</v>
      </c>
      <c r="L555" s="275">
        <v>11200</v>
      </c>
      <c r="M555" s="275">
        <v>68000</v>
      </c>
      <c r="N555" s="431">
        <v>16.5</v>
      </c>
      <c r="O555" s="275">
        <v>12100</v>
      </c>
      <c r="P555" s="275">
        <v>70500</v>
      </c>
      <c r="Q555" s="431">
        <v>17.2</v>
      </c>
      <c r="R555" s="275">
        <v>8200</v>
      </c>
      <c r="S555" s="275">
        <v>70500</v>
      </c>
      <c r="T555" s="431">
        <v>11.6</v>
      </c>
      <c r="U555" s="275">
        <v>8200</v>
      </c>
      <c r="V555" s="275">
        <v>72500</v>
      </c>
      <c r="W555" s="431">
        <v>11.3</v>
      </c>
      <c r="X555" s="275">
        <v>7500</v>
      </c>
      <c r="Y555" s="275">
        <v>70300</v>
      </c>
      <c r="Z555" s="431">
        <v>10.7</v>
      </c>
      <c r="AA555" s="275">
        <v>8100</v>
      </c>
      <c r="AB555" s="275">
        <v>70400</v>
      </c>
      <c r="AC555" s="431">
        <v>11.5</v>
      </c>
      <c r="AD555" s="275">
        <v>6700</v>
      </c>
      <c r="AE555" s="275">
        <v>70500</v>
      </c>
      <c r="AF555" s="431">
        <v>9.5</v>
      </c>
      <c r="AG555" s="275">
        <v>13600</v>
      </c>
      <c r="AH555" s="275">
        <v>72100</v>
      </c>
      <c r="AI555" s="431">
        <v>18.8</v>
      </c>
      <c r="AJ555" s="275">
        <v>11500</v>
      </c>
      <c r="AK555" s="275">
        <v>70200</v>
      </c>
      <c r="AL555" s="431">
        <v>16.399999999999999</v>
      </c>
      <c r="AM555" s="275">
        <v>7100</v>
      </c>
      <c r="AN555" s="275">
        <v>71700</v>
      </c>
      <c r="AO555" s="431">
        <v>9.8000000000000007</v>
      </c>
      <c r="AP555" s="147">
        <v>5700</v>
      </c>
      <c r="AQ555" s="147">
        <v>71900</v>
      </c>
      <c r="AR555" s="250">
        <v>7.9</v>
      </c>
      <c r="AS555" s="147">
        <v>3900</v>
      </c>
      <c r="AT555" s="147">
        <v>70900</v>
      </c>
      <c r="AU555" s="250">
        <v>5.5</v>
      </c>
      <c r="AV555" s="727"/>
    </row>
    <row r="556" spans="2:48" s="430" customFormat="1" ht="12.75" x14ac:dyDescent="0.2">
      <c r="B556" s="203" t="s">
        <v>1</v>
      </c>
      <c r="C556" s="275">
        <v>15500</v>
      </c>
      <c r="D556" s="275">
        <v>103200</v>
      </c>
      <c r="E556" s="431">
        <v>15</v>
      </c>
      <c r="F556" s="275">
        <v>14400</v>
      </c>
      <c r="G556" s="275">
        <v>103300</v>
      </c>
      <c r="H556" s="431">
        <v>13.9</v>
      </c>
      <c r="I556" s="275">
        <v>14000</v>
      </c>
      <c r="J556" s="275">
        <v>105700</v>
      </c>
      <c r="K556" s="431">
        <v>13.3</v>
      </c>
      <c r="L556" s="275">
        <v>15200</v>
      </c>
      <c r="M556" s="275">
        <v>108000</v>
      </c>
      <c r="N556" s="431">
        <v>14.1</v>
      </c>
      <c r="O556" s="275">
        <v>13500</v>
      </c>
      <c r="P556" s="275">
        <v>111300</v>
      </c>
      <c r="Q556" s="431">
        <v>12.2</v>
      </c>
      <c r="R556" s="275">
        <v>14600</v>
      </c>
      <c r="S556" s="275">
        <v>110400</v>
      </c>
      <c r="T556" s="431">
        <v>13.2</v>
      </c>
      <c r="U556" s="275">
        <v>14700</v>
      </c>
      <c r="V556" s="275">
        <v>109000</v>
      </c>
      <c r="W556" s="431">
        <v>13.5</v>
      </c>
      <c r="X556" s="275">
        <v>20200</v>
      </c>
      <c r="Y556" s="275">
        <v>108300</v>
      </c>
      <c r="Z556" s="431">
        <v>18.7</v>
      </c>
      <c r="AA556" s="275">
        <v>14600</v>
      </c>
      <c r="AB556" s="275">
        <v>108100</v>
      </c>
      <c r="AC556" s="431">
        <v>13.5</v>
      </c>
      <c r="AD556" s="275">
        <v>13300</v>
      </c>
      <c r="AE556" s="275">
        <v>109600</v>
      </c>
      <c r="AF556" s="431">
        <v>12.1</v>
      </c>
      <c r="AG556" s="275">
        <v>11300</v>
      </c>
      <c r="AH556" s="275">
        <v>111200</v>
      </c>
      <c r="AI556" s="431">
        <v>10.1</v>
      </c>
      <c r="AJ556" s="275">
        <v>10200</v>
      </c>
      <c r="AK556" s="275">
        <v>109600</v>
      </c>
      <c r="AL556" s="431">
        <v>9.4</v>
      </c>
      <c r="AM556" s="275">
        <v>10500</v>
      </c>
      <c r="AN556" s="275">
        <v>110000</v>
      </c>
      <c r="AO556" s="431">
        <v>9.5</v>
      </c>
      <c r="AP556" s="147">
        <v>9100</v>
      </c>
      <c r="AQ556" s="147">
        <v>111500</v>
      </c>
      <c r="AR556" s="250">
        <v>8.1999999999999993</v>
      </c>
      <c r="AS556" s="147">
        <v>9800</v>
      </c>
      <c r="AT556" s="147">
        <v>109500</v>
      </c>
      <c r="AU556" s="250">
        <v>9</v>
      </c>
      <c r="AV556" s="727"/>
    </row>
    <row r="557" spans="2:48" s="430" customFormat="1" ht="12.75" x14ac:dyDescent="0.2">
      <c r="B557" s="203" t="s">
        <v>18</v>
      </c>
      <c r="C557" s="275">
        <v>8500</v>
      </c>
      <c r="D557" s="275">
        <v>58800</v>
      </c>
      <c r="E557" s="431">
        <v>14.4</v>
      </c>
      <c r="F557" s="275">
        <v>8200</v>
      </c>
      <c r="G557" s="275">
        <v>58500</v>
      </c>
      <c r="H557" s="431">
        <v>14</v>
      </c>
      <c r="I557" s="275">
        <v>10200</v>
      </c>
      <c r="J557" s="275">
        <v>59100</v>
      </c>
      <c r="K557" s="431">
        <v>17.2</v>
      </c>
      <c r="L557" s="275">
        <v>5600</v>
      </c>
      <c r="M557" s="275">
        <v>58800</v>
      </c>
      <c r="N557" s="431">
        <v>9.5</v>
      </c>
      <c r="O557" s="275">
        <v>5400</v>
      </c>
      <c r="P557" s="275">
        <v>62100</v>
      </c>
      <c r="Q557" s="431">
        <v>8.6</v>
      </c>
      <c r="R557" s="275">
        <v>4000</v>
      </c>
      <c r="S557" s="275">
        <v>62400</v>
      </c>
      <c r="T557" s="431">
        <v>6.5</v>
      </c>
      <c r="U557" s="275">
        <v>4800</v>
      </c>
      <c r="V557" s="275">
        <v>62000</v>
      </c>
      <c r="W557" s="431">
        <v>7.7</v>
      </c>
      <c r="X557" s="275">
        <v>4400</v>
      </c>
      <c r="Y557" s="275">
        <v>61500</v>
      </c>
      <c r="Z557" s="431">
        <v>7.1</v>
      </c>
      <c r="AA557" s="275">
        <v>5800</v>
      </c>
      <c r="AB557" s="275">
        <v>60300</v>
      </c>
      <c r="AC557" s="431">
        <v>9.6</v>
      </c>
      <c r="AD557" s="275">
        <v>6300</v>
      </c>
      <c r="AE557" s="275">
        <v>59700</v>
      </c>
      <c r="AF557" s="431">
        <v>10.6</v>
      </c>
      <c r="AG557" s="275">
        <v>5400</v>
      </c>
      <c r="AH557" s="275">
        <v>58900</v>
      </c>
      <c r="AI557" s="431">
        <v>9.3000000000000007</v>
      </c>
      <c r="AJ557" s="275">
        <v>6400</v>
      </c>
      <c r="AK557" s="275">
        <v>62400</v>
      </c>
      <c r="AL557" s="431">
        <v>10.199999999999999</v>
      </c>
      <c r="AM557" s="275">
        <v>3000</v>
      </c>
      <c r="AN557" s="275">
        <v>61100</v>
      </c>
      <c r="AO557" s="431">
        <v>4.9000000000000004</v>
      </c>
      <c r="AP557" s="147">
        <v>1800</v>
      </c>
      <c r="AQ557" s="147">
        <v>62000</v>
      </c>
      <c r="AR557" s="250">
        <v>2.9</v>
      </c>
      <c r="AS557" s="147" t="s">
        <v>119</v>
      </c>
      <c r="AT557" s="147">
        <v>59700</v>
      </c>
      <c r="AU557" s="250">
        <v>3</v>
      </c>
      <c r="AV557" s="727"/>
    </row>
    <row r="558" spans="2:48" s="430" customFormat="1" ht="12.75" x14ac:dyDescent="0.2">
      <c r="B558" s="203" t="s">
        <v>3</v>
      </c>
      <c r="C558" s="275">
        <v>6500</v>
      </c>
      <c r="D558" s="275">
        <v>41700</v>
      </c>
      <c r="E558" s="431">
        <v>15.5</v>
      </c>
      <c r="F558" s="275">
        <v>5400</v>
      </c>
      <c r="G558" s="275">
        <v>41600</v>
      </c>
      <c r="H558" s="431">
        <v>12.9</v>
      </c>
      <c r="I558" s="275">
        <v>5400</v>
      </c>
      <c r="J558" s="275">
        <v>42000</v>
      </c>
      <c r="K558" s="431">
        <v>12.9</v>
      </c>
      <c r="L558" s="275">
        <v>3200</v>
      </c>
      <c r="M558" s="275">
        <v>39300</v>
      </c>
      <c r="N558" s="431">
        <v>8.1999999999999993</v>
      </c>
      <c r="O558" s="275">
        <v>7000</v>
      </c>
      <c r="P558" s="275">
        <v>43400</v>
      </c>
      <c r="Q558" s="431">
        <v>16.100000000000001</v>
      </c>
      <c r="R558" s="275">
        <v>6000</v>
      </c>
      <c r="S558" s="275">
        <v>43600</v>
      </c>
      <c r="T558" s="431">
        <v>13.6</v>
      </c>
      <c r="U558" s="275">
        <v>2000</v>
      </c>
      <c r="V558" s="275">
        <v>43900</v>
      </c>
      <c r="W558" s="431">
        <v>4.5</v>
      </c>
      <c r="X558" s="275">
        <v>5800</v>
      </c>
      <c r="Y558" s="275">
        <v>43500</v>
      </c>
      <c r="Z558" s="431">
        <v>13.2</v>
      </c>
      <c r="AA558" s="275">
        <v>3400</v>
      </c>
      <c r="AB558" s="275">
        <v>42200</v>
      </c>
      <c r="AC558" s="431">
        <v>8.1999999999999993</v>
      </c>
      <c r="AD558" s="275">
        <v>6200</v>
      </c>
      <c r="AE558" s="275">
        <v>43300</v>
      </c>
      <c r="AF558" s="431">
        <v>14.4</v>
      </c>
      <c r="AG558" s="275">
        <v>5700</v>
      </c>
      <c r="AH558" s="275">
        <v>42700</v>
      </c>
      <c r="AI558" s="431">
        <v>13.3</v>
      </c>
      <c r="AJ558" s="275">
        <v>2400</v>
      </c>
      <c r="AK558" s="275">
        <v>41000</v>
      </c>
      <c r="AL558" s="431">
        <v>5.8</v>
      </c>
      <c r="AM558" s="275">
        <v>3200</v>
      </c>
      <c r="AN558" s="275">
        <v>42800</v>
      </c>
      <c r="AO558" s="431">
        <v>7.5</v>
      </c>
      <c r="AP558" s="147">
        <v>3900</v>
      </c>
      <c r="AQ558" s="147">
        <v>43600</v>
      </c>
      <c r="AR558" s="250">
        <v>8.8000000000000007</v>
      </c>
      <c r="AS558" s="147">
        <v>2400</v>
      </c>
      <c r="AT558" s="147">
        <v>42900</v>
      </c>
      <c r="AU558" s="250">
        <v>5.7</v>
      </c>
      <c r="AV558" s="727"/>
    </row>
    <row r="559" spans="2:48" s="430" customFormat="1" ht="12.75" x14ac:dyDescent="0.2">
      <c r="B559" s="203" t="s">
        <v>19</v>
      </c>
      <c r="C559" s="275">
        <v>16700</v>
      </c>
      <c r="D559" s="275">
        <v>74900</v>
      </c>
      <c r="E559" s="431">
        <v>22.2</v>
      </c>
      <c r="F559" s="275">
        <v>11600</v>
      </c>
      <c r="G559" s="275">
        <v>74600</v>
      </c>
      <c r="H559" s="431">
        <v>15.5</v>
      </c>
      <c r="I559" s="275">
        <v>20100</v>
      </c>
      <c r="J559" s="275">
        <v>75300</v>
      </c>
      <c r="K559" s="431">
        <v>26.8</v>
      </c>
      <c r="L559" s="275">
        <v>19000</v>
      </c>
      <c r="M559" s="275">
        <v>76900</v>
      </c>
      <c r="N559" s="431">
        <v>24.7</v>
      </c>
      <c r="O559" s="275">
        <v>10900</v>
      </c>
      <c r="P559" s="275">
        <v>79900</v>
      </c>
      <c r="Q559" s="431">
        <v>13.7</v>
      </c>
      <c r="R559" s="275">
        <v>11300</v>
      </c>
      <c r="S559" s="275">
        <v>80000</v>
      </c>
      <c r="T559" s="431">
        <v>14.1</v>
      </c>
      <c r="U559" s="275">
        <v>10600</v>
      </c>
      <c r="V559" s="275">
        <v>79300</v>
      </c>
      <c r="W559" s="431">
        <v>13.4</v>
      </c>
      <c r="X559" s="275">
        <v>7900</v>
      </c>
      <c r="Y559" s="275">
        <v>78400</v>
      </c>
      <c r="Z559" s="431">
        <v>10.1</v>
      </c>
      <c r="AA559" s="275">
        <v>9700</v>
      </c>
      <c r="AB559" s="275">
        <v>78100</v>
      </c>
      <c r="AC559" s="431">
        <v>12.4</v>
      </c>
      <c r="AD559" s="275">
        <v>7900</v>
      </c>
      <c r="AE559" s="275">
        <v>79900</v>
      </c>
      <c r="AF559" s="431">
        <v>9.9</v>
      </c>
      <c r="AG559" s="275">
        <v>9500</v>
      </c>
      <c r="AH559" s="275">
        <v>78600</v>
      </c>
      <c r="AI559" s="431">
        <v>12.1</v>
      </c>
      <c r="AJ559" s="275">
        <v>7600</v>
      </c>
      <c r="AK559" s="275">
        <v>79600</v>
      </c>
      <c r="AL559" s="431">
        <v>9.5</v>
      </c>
      <c r="AM559" s="275">
        <v>8300</v>
      </c>
      <c r="AN559" s="275">
        <v>78800</v>
      </c>
      <c r="AO559" s="431">
        <v>10.5</v>
      </c>
      <c r="AP559" s="147">
        <v>6400</v>
      </c>
      <c r="AQ559" s="147">
        <v>82200</v>
      </c>
      <c r="AR559" s="250">
        <v>7.8</v>
      </c>
      <c r="AS559" s="147">
        <v>6800</v>
      </c>
      <c r="AT559" s="147">
        <v>83600</v>
      </c>
      <c r="AU559" s="250">
        <v>8.1</v>
      </c>
      <c r="AV559" s="727"/>
    </row>
    <row r="560" spans="2:48" s="430" customFormat="1" ht="12.75" x14ac:dyDescent="0.2">
      <c r="B560" s="203" t="s">
        <v>8</v>
      </c>
      <c r="C560" s="275">
        <v>9100</v>
      </c>
      <c r="D560" s="275">
        <v>38400</v>
      </c>
      <c r="E560" s="431">
        <v>23.8</v>
      </c>
      <c r="F560" s="275">
        <v>6700</v>
      </c>
      <c r="G560" s="275">
        <v>38000</v>
      </c>
      <c r="H560" s="431">
        <v>17.600000000000001</v>
      </c>
      <c r="I560" s="275">
        <v>7600</v>
      </c>
      <c r="J560" s="275">
        <v>39000</v>
      </c>
      <c r="K560" s="431">
        <v>19.5</v>
      </c>
      <c r="L560" s="275">
        <v>6000</v>
      </c>
      <c r="M560" s="275">
        <v>38900</v>
      </c>
      <c r="N560" s="431">
        <v>15.5</v>
      </c>
      <c r="O560" s="275">
        <v>6600</v>
      </c>
      <c r="P560" s="275">
        <v>40500</v>
      </c>
      <c r="Q560" s="431">
        <v>16.2</v>
      </c>
      <c r="R560" s="275">
        <v>6600</v>
      </c>
      <c r="S560" s="275">
        <v>38800</v>
      </c>
      <c r="T560" s="431">
        <v>16.899999999999999</v>
      </c>
      <c r="U560" s="275">
        <v>7300</v>
      </c>
      <c r="V560" s="275">
        <v>39300</v>
      </c>
      <c r="W560" s="431">
        <v>18.5</v>
      </c>
      <c r="X560" s="275">
        <v>7000</v>
      </c>
      <c r="Y560" s="275">
        <v>38800</v>
      </c>
      <c r="Z560" s="431">
        <v>18</v>
      </c>
      <c r="AA560" s="275">
        <v>5300</v>
      </c>
      <c r="AB560" s="275">
        <v>40700</v>
      </c>
      <c r="AC560" s="431">
        <v>13</v>
      </c>
      <c r="AD560" s="275">
        <v>4600</v>
      </c>
      <c r="AE560" s="275">
        <v>38800</v>
      </c>
      <c r="AF560" s="431">
        <v>11.8</v>
      </c>
      <c r="AG560" s="275">
        <v>7100</v>
      </c>
      <c r="AH560" s="275">
        <v>39300</v>
      </c>
      <c r="AI560" s="431">
        <v>18.2</v>
      </c>
      <c r="AJ560" s="275">
        <v>6600</v>
      </c>
      <c r="AK560" s="275">
        <v>39300</v>
      </c>
      <c r="AL560" s="431">
        <v>16.8</v>
      </c>
      <c r="AM560" s="275">
        <v>2500</v>
      </c>
      <c r="AN560" s="275">
        <v>39200</v>
      </c>
      <c r="AO560" s="431">
        <v>6.4</v>
      </c>
      <c r="AP560" s="147">
        <v>4000</v>
      </c>
      <c r="AQ560" s="147">
        <v>38800</v>
      </c>
      <c r="AR560" s="250">
        <v>10.4</v>
      </c>
      <c r="AS560" s="147">
        <v>2300</v>
      </c>
      <c r="AT560" s="147">
        <v>37600</v>
      </c>
      <c r="AU560" s="250">
        <v>6</v>
      </c>
      <c r="AV560" s="727"/>
    </row>
    <row r="561" spans="2:48" s="430" customFormat="1" ht="12.75" x14ac:dyDescent="0.2">
      <c r="B561" s="203" t="s">
        <v>9</v>
      </c>
      <c r="C561" s="275">
        <v>13900</v>
      </c>
      <c r="D561" s="275">
        <v>74500</v>
      </c>
      <c r="E561" s="431">
        <v>18.600000000000001</v>
      </c>
      <c r="F561" s="275">
        <v>13200</v>
      </c>
      <c r="G561" s="275">
        <v>76400</v>
      </c>
      <c r="H561" s="431">
        <v>17.2</v>
      </c>
      <c r="I561" s="275">
        <v>10700</v>
      </c>
      <c r="J561" s="275">
        <v>76700</v>
      </c>
      <c r="K561" s="431">
        <v>14</v>
      </c>
      <c r="L561" s="275">
        <v>8400</v>
      </c>
      <c r="M561" s="275">
        <v>76900</v>
      </c>
      <c r="N561" s="431">
        <v>10.9</v>
      </c>
      <c r="O561" s="275">
        <v>14900</v>
      </c>
      <c r="P561" s="275">
        <v>80700</v>
      </c>
      <c r="Q561" s="431">
        <v>18.399999999999999</v>
      </c>
      <c r="R561" s="275">
        <v>15800</v>
      </c>
      <c r="S561" s="275">
        <v>79700</v>
      </c>
      <c r="T561" s="431">
        <v>19.8</v>
      </c>
      <c r="U561" s="275">
        <v>13900</v>
      </c>
      <c r="V561" s="275">
        <v>78100</v>
      </c>
      <c r="W561" s="431">
        <v>17.8</v>
      </c>
      <c r="X561" s="275">
        <v>12200</v>
      </c>
      <c r="Y561" s="275">
        <v>76500</v>
      </c>
      <c r="Z561" s="431">
        <v>15.9</v>
      </c>
      <c r="AA561" s="275">
        <v>14500</v>
      </c>
      <c r="AB561" s="275">
        <v>78000</v>
      </c>
      <c r="AC561" s="431">
        <v>18.600000000000001</v>
      </c>
      <c r="AD561" s="275">
        <v>10200</v>
      </c>
      <c r="AE561" s="275">
        <v>77500</v>
      </c>
      <c r="AF561" s="431">
        <v>13.2</v>
      </c>
      <c r="AG561" s="275">
        <v>13500</v>
      </c>
      <c r="AH561" s="275">
        <v>78500</v>
      </c>
      <c r="AI561" s="431">
        <v>17.2</v>
      </c>
      <c r="AJ561" s="275">
        <v>10700</v>
      </c>
      <c r="AK561" s="275">
        <v>77200</v>
      </c>
      <c r="AL561" s="431">
        <v>13.9</v>
      </c>
      <c r="AM561" s="275">
        <v>7600</v>
      </c>
      <c r="AN561" s="275">
        <v>77600</v>
      </c>
      <c r="AO561" s="431">
        <v>9.8000000000000007</v>
      </c>
      <c r="AP561" s="147">
        <v>9000</v>
      </c>
      <c r="AQ561" s="147">
        <v>78800</v>
      </c>
      <c r="AR561" s="250">
        <v>11.5</v>
      </c>
      <c r="AS561" s="147">
        <v>8300</v>
      </c>
      <c r="AT561" s="147">
        <v>79400</v>
      </c>
      <c r="AU561" s="250">
        <v>10.5</v>
      </c>
      <c r="AV561" s="727"/>
    </row>
    <row r="562" spans="2:48" s="430" customFormat="1" ht="12.75" x14ac:dyDescent="0.2">
      <c r="B562" s="203" t="s">
        <v>4</v>
      </c>
      <c r="C562" s="275">
        <v>9000</v>
      </c>
      <c r="D562" s="275">
        <v>51300</v>
      </c>
      <c r="E562" s="431">
        <v>17.600000000000001</v>
      </c>
      <c r="F562" s="275">
        <v>9900</v>
      </c>
      <c r="G562" s="275">
        <v>51400</v>
      </c>
      <c r="H562" s="431">
        <v>19.399999999999999</v>
      </c>
      <c r="I562" s="275">
        <v>6700</v>
      </c>
      <c r="J562" s="275">
        <v>52200</v>
      </c>
      <c r="K562" s="431">
        <v>12.9</v>
      </c>
      <c r="L562" s="275">
        <v>5900</v>
      </c>
      <c r="M562" s="275">
        <v>53600</v>
      </c>
      <c r="N562" s="431">
        <v>11.1</v>
      </c>
      <c r="O562" s="275">
        <v>9500</v>
      </c>
      <c r="P562" s="275">
        <v>57100</v>
      </c>
      <c r="Q562" s="431">
        <v>16.600000000000001</v>
      </c>
      <c r="R562" s="275">
        <v>7800</v>
      </c>
      <c r="S562" s="275">
        <v>56600</v>
      </c>
      <c r="T562" s="431">
        <v>13.8</v>
      </c>
      <c r="U562" s="275">
        <v>10000</v>
      </c>
      <c r="V562" s="275">
        <v>57500</v>
      </c>
      <c r="W562" s="431">
        <v>17.399999999999999</v>
      </c>
      <c r="X562" s="275">
        <v>6300</v>
      </c>
      <c r="Y562" s="275">
        <v>53200</v>
      </c>
      <c r="Z562" s="431">
        <v>11.8</v>
      </c>
      <c r="AA562" s="275">
        <v>5700</v>
      </c>
      <c r="AB562" s="275">
        <v>54600</v>
      </c>
      <c r="AC562" s="431">
        <v>10.4</v>
      </c>
      <c r="AD562" s="275">
        <v>5400</v>
      </c>
      <c r="AE562" s="275">
        <v>56100</v>
      </c>
      <c r="AF562" s="431">
        <v>9.6</v>
      </c>
      <c r="AG562" s="275">
        <v>4200</v>
      </c>
      <c r="AH562" s="275">
        <v>54500</v>
      </c>
      <c r="AI562" s="431">
        <v>7.7</v>
      </c>
      <c r="AJ562" s="275">
        <v>5900</v>
      </c>
      <c r="AK562" s="275">
        <v>54300</v>
      </c>
      <c r="AL562" s="431">
        <v>10.8</v>
      </c>
      <c r="AM562" s="275">
        <v>6200</v>
      </c>
      <c r="AN562" s="275">
        <v>52200</v>
      </c>
      <c r="AO562" s="431">
        <v>11.8</v>
      </c>
      <c r="AP562" s="147">
        <v>7600</v>
      </c>
      <c r="AQ562" s="147">
        <v>51500</v>
      </c>
      <c r="AR562" s="250">
        <v>14.7</v>
      </c>
      <c r="AS562" s="147">
        <v>2500</v>
      </c>
      <c r="AT562" s="147">
        <v>51300</v>
      </c>
      <c r="AU562" s="250">
        <v>4.9000000000000004</v>
      </c>
      <c r="AV562" s="727"/>
    </row>
    <row r="563" spans="2:48" s="430" customFormat="1" ht="12.75" x14ac:dyDescent="0.2">
      <c r="B563" s="203" t="s">
        <v>10</v>
      </c>
      <c r="C563" s="275">
        <v>6300</v>
      </c>
      <c r="D563" s="275">
        <v>55600</v>
      </c>
      <c r="E563" s="431">
        <v>11.2</v>
      </c>
      <c r="F563" s="275">
        <v>4800</v>
      </c>
      <c r="G563" s="275">
        <v>57300</v>
      </c>
      <c r="H563" s="431">
        <v>8.4</v>
      </c>
      <c r="I563" s="275">
        <v>3900</v>
      </c>
      <c r="J563" s="275">
        <v>57100</v>
      </c>
      <c r="K563" s="431">
        <v>6.8</v>
      </c>
      <c r="L563" s="275">
        <v>6200</v>
      </c>
      <c r="M563" s="275">
        <v>57700</v>
      </c>
      <c r="N563" s="431">
        <v>10.7</v>
      </c>
      <c r="O563" s="275">
        <v>8700</v>
      </c>
      <c r="P563" s="275">
        <v>60600</v>
      </c>
      <c r="Q563" s="431">
        <v>14.3</v>
      </c>
      <c r="R563" s="275">
        <v>8500</v>
      </c>
      <c r="S563" s="275">
        <v>61600</v>
      </c>
      <c r="T563" s="431">
        <v>13.8</v>
      </c>
      <c r="U563" s="275">
        <v>6900</v>
      </c>
      <c r="V563" s="275">
        <v>61300</v>
      </c>
      <c r="W563" s="431">
        <v>11.3</v>
      </c>
      <c r="X563" s="275">
        <v>7700</v>
      </c>
      <c r="Y563" s="275">
        <v>61600</v>
      </c>
      <c r="Z563" s="431">
        <v>12.5</v>
      </c>
      <c r="AA563" s="275">
        <v>5000</v>
      </c>
      <c r="AB563" s="275">
        <v>61800</v>
      </c>
      <c r="AC563" s="431">
        <v>8.1</v>
      </c>
      <c r="AD563" s="275">
        <v>7800</v>
      </c>
      <c r="AE563" s="275">
        <v>60900</v>
      </c>
      <c r="AF563" s="431">
        <v>12.7</v>
      </c>
      <c r="AG563" s="275">
        <v>3700</v>
      </c>
      <c r="AH563" s="275">
        <v>60400</v>
      </c>
      <c r="AI563" s="431">
        <v>6.2</v>
      </c>
      <c r="AJ563" s="275">
        <v>3200</v>
      </c>
      <c r="AK563" s="275">
        <v>61400</v>
      </c>
      <c r="AL563" s="431">
        <v>5.3</v>
      </c>
      <c r="AM563" s="275">
        <v>3800</v>
      </c>
      <c r="AN563" s="275">
        <v>61100</v>
      </c>
      <c r="AO563" s="431">
        <v>6.3</v>
      </c>
      <c r="AP563" s="147">
        <v>2800</v>
      </c>
      <c r="AQ563" s="147">
        <v>63000</v>
      </c>
      <c r="AR563" s="250">
        <v>4.4000000000000004</v>
      </c>
      <c r="AS563" s="147">
        <v>9200</v>
      </c>
      <c r="AT563" s="147">
        <v>64400</v>
      </c>
      <c r="AU563" s="250">
        <v>14.2</v>
      </c>
      <c r="AV563" s="727"/>
    </row>
    <row r="564" spans="2:48" s="430" customFormat="1" ht="12.75" x14ac:dyDescent="0.2">
      <c r="B564" s="203" t="s">
        <v>28</v>
      </c>
      <c r="C564" s="275">
        <v>40200</v>
      </c>
      <c r="D564" s="275">
        <v>174500</v>
      </c>
      <c r="E564" s="431">
        <v>23</v>
      </c>
      <c r="F564" s="275">
        <v>44800</v>
      </c>
      <c r="G564" s="275">
        <v>176500</v>
      </c>
      <c r="H564" s="431">
        <v>25.4</v>
      </c>
      <c r="I564" s="275">
        <v>43400</v>
      </c>
      <c r="J564" s="275">
        <v>178500</v>
      </c>
      <c r="K564" s="431">
        <v>24.3</v>
      </c>
      <c r="L564" s="275">
        <v>46500</v>
      </c>
      <c r="M564" s="275">
        <v>180600</v>
      </c>
      <c r="N564" s="431">
        <v>25.7</v>
      </c>
      <c r="O564" s="275">
        <v>42000</v>
      </c>
      <c r="P564" s="275">
        <v>187400</v>
      </c>
      <c r="Q564" s="431">
        <v>22.4</v>
      </c>
      <c r="R564" s="275">
        <v>36900</v>
      </c>
      <c r="S564" s="275">
        <v>190100</v>
      </c>
      <c r="T564" s="431">
        <v>19.399999999999999</v>
      </c>
      <c r="U564" s="275">
        <v>38600</v>
      </c>
      <c r="V564" s="275">
        <v>192400</v>
      </c>
      <c r="W564" s="431">
        <v>20</v>
      </c>
      <c r="X564" s="275">
        <v>35300</v>
      </c>
      <c r="Y564" s="275">
        <v>192400</v>
      </c>
      <c r="Z564" s="431">
        <v>18.3</v>
      </c>
      <c r="AA564" s="275">
        <v>37500</v>
      </c>
      <c r="AB564" s="275">
        <v>195100</v>
      </c>
      <c r="AC564" s="431">
        <v>19.2</v>
      </c>
      <c r="AD564" s="275">
        <v>37700</v>
      </c>
      <c r="AE564" s="275">
        <v>195800</v>
      </c>
      <c r="AF564" s="431">
        <v>19.2</v>
      </c>
      <c r="AG564" s="275">
        <v>37500</v>
      </c>
      <c r="AH564" s="275">
        <v>195600</v>
      </c>
      <c r="AI564" s="431">
        <v>19.2</v>
      </c>
      <c r="AJ564" s="275">
        <v>43800</v>
      </c>
      <c r="AK564" s="275">
        <v>197500</v>
      </c>
      <c r="AL564" s="431">
        <v>22.2</v>
      </c>
      <c r="AM564" s="275">
        <v>49200</v>
      </c>
      <c r="AN564" s="275">
        <v>198200</v>
      </c>
      <c r="AO564" s="431">
        <v>24.8</v>
      </c>
      <c r="AP564" s="147">
        <v>41900</v>
      </c>
      <c r="AQ564" s="147">
        <v>200200</v>
      </c>
      <c r="AR564" s="250">
        <v>20.9</v>
      </c>
      <c r="AS564" s="147">
        <v>41100</v>
      </c>
      <c r="AT564" s="147">
        <v>202100</v>
      </c>
      <c r="AU564" s="250">
        <v>20.3</v>
      </c>
      <c r="AV564" s="727"/>
    </row>
    <row r="565" spans="2:48" s="430" customFormat="1" ht="12.75" x14ac:dyDescent="0.2">
      <c r="B565" s="203" t="s">
        <v>14</v>
      </c>
      <c r="C565" s="275">
        <v>27200</v>
      </c>
      <c r="D565" s="275">
        <v>170300</v>
      </c>
      <c r="E565" s="431">
        <v>16</v>
      </c>
      <c r="F565" s="275">
        <v>25700</v>
      </c>
      <c r="G565" s="275">
        <v>171800</v>
      </c>
      <c r="H565" s="431">
        <v>14.9</v>
      </c>
      <c r="I565" s="275">
        <v>22200</v>
      </c>
      <c r="J565" s="275">
        <v>174300</v>
      </c>
      <c r="K565" s="431">
        <v>12.7</v>
      </c>
      <c r="L565" s="275">
        <v>20300</v>
      </c>
      <c r="M565" s="275">
        <v>174700</v>
      </c>
      <c r="N565" s="431">
        <v>11.6</v>
      </c>
      <c r="O565" s="275">
        <v>24300</v>
      </c>
      <c r="P565" s="275">
        <v>184000</v>
      </c>
      <c r="Q565" s="431">
        <v>13.2</v>
      </c>
      <c r="R565" s="275">
        <v>22400</v>
      </c>
      <c r="S565" s="275">
        <v>184300</v>
      </c>
      <c r="T565" s="431">
        <v>12.1</v>
      </c>
      <c r="U565" s="275">
        <v>19800</v>
      </c>
      <c r="V565" s="275">
        <v>183800</v>
      </c>
      <c r="W565" s="431">
        <v>10.8</v>
      </c>
      <c r="X565" s="275">
        <v>14700</v>
      </c>
      <c r="Y565" s="275">
        <v>183900</v>
      </c>
      <c r="Z565" s="431">
        <v>8</v>
      </c>
      <c r="AA565" s="275">
        <v>15900</v>
      </c>
      <c r="AB565" s="275">
        <v>184500</v>
      </c>
      <c r="AC565" s="431">
        <v>8.6</v>
      </c>
      <c r="AD565" s="275">
        <v>14900</v>
      </c>
      <c r="AE565" s="275">
        <v>183800</v>
      </c>
      <c r="AF565" s="431">
        <v>8.1</v>
      </c>
      <c r="AG565" s="275">
        <v>13800</v>
      </c>
      <c r="AH565" s="275">
        <v>182100</v>
      </c>
      <c r="AI565" s="431">
        <v>7.6</v>
      </c>
      <c r="AJ565" s="275">
        <v>11400</v>
      </c>
      <c r="AK565" s="275">
        <v>182000</v>
      </c>
      <c r="AL565" s="431">
        <v>6.3</v>
      </c>
      <c r="AM565" s="275">
        <v>9300</v>
      </c>
      <c r="AN565" s="275">
        <v>181600</v>
      </c>
      <c r="AO565" s="431">
        <v>5.0999999999999996</v>
      </c>
      <c r="AP565" s="147">
        <v>12200</v>
      </c>
      <c r="AQ565" s="147">
        <v>184400</v>
      </c>
      <c r="AR565" s="250">
        <v>6.6</v>
      </c>
      <c r="AS565" s="147">
        <v>9900</v>
      </c>
      <c r="AT565" s="147">
        <v>182500</v>
      </c>
      <c r="AU565" s="250">
        <v>5.4</v>
      </c>
      <c r="AV565" s="727"/>
    </row>
    <row r="566" spans="2:48" s="430" customFormat="1" ht="12.75" x14ac:dyDescent="0.2">
      <c r="B566" s="203" t="s">
        <v>25</v>
      </c>
      <c r="C566" s="275">
        <v>15800</v>
      </c>
      <c r="D566" s="275">
        <v>120900</v>
      </c>
      <c r="E566" s="431">
        <v>13.1</v>
      </c>
      <c r="F566" s="275">
        <v>12300</v>
      </c>
      <c r="G566" s="275">
        <v>121800</v>
      </c>
      <c r="H566" s="431">
        <v>10.1</v>
      </c>
      <c r="I566" s="275">
        <v>14100</v>
      </c>
      <c r="J566" s="275">
        <v>122600</v>
      </c>
      <c r="K566" s="431">
        <v>11.5</v>
      </c>
      <c r="L566" s="275">
        <v>16900</v>
      </c>
      <c r="M566" s="275">
        <v>121700</v>
      </c>
      <c r="N566" s="431">
        <v>13.9</v>
      </c>
      <c r="O566" s="275">
        <v>16900</v>
      </c>
      <c r="P566" s="275">
        <v>127400</v>
      </c>
      <c r="Q566" s="431">
        <v>13.2</v>
      </c>
      <c r="R566" s="275">
        <v>14300</v>
      </c>
      <c r="S566" s="275">
        <v>127200</v>
      </c>
      <c r="T566" s="431">
        <v>11.2</v>
      </c>
      <c r="U566" s="275">
        <v>12900</v>
      </c>
      <c r="V566" s="275">
        <v>126100</v>
      </c>
      <c r="W566" s="431">
        <v>10.199999999999999</v>
      </c>
      <c r="X566" s="275">
        <v>10400</v>
      </c>
      <c r="Y566" s="275">
        <v>126100</v>
      </c>
      <c r="Z566" s="431">
        <v>8.3000000000000007</v>
      </c>
      <c r="AA566" s="275">
        <v>9000</v>
      </c>
      <c r="AB566" s="275">
        <v>126600</v>
      </c>
      <c r="AC566" s="431">
        <v>7.1</v>
      </c>
      <c r="AD566" s="275">
        <v>9100</v>
      </c>
      <c r="AE566" s="275">
        <v>127100</v>
      </c>
      <c r="AF566" s="431">
        <v>7.1</v>
      </c>
      <c r="AG566" s="275">
        <v>9100</v>
      </c>
      <c r="AH566" s="275">
        <v>125900</v>
      </c>
      <c r="AI566" s="431">
        <v>7.3</v>
      </c>
      <c r="AJ566" s="275">
        <v>9800</v>
      </c>
      <c r="AK566" s="275">
        <v>126000</v>
      </c>
      <c r="AL566" s="431">
        <v>7.7</v>
      </c>
      <c r="AM566" s="275">
        <v>11700</v>
      </c>
      <c r="AN566" s="275">
        <v>128000</v>
      </c>
      <c r="AO566" s="431">
        <v>9.1999999999999993</v>
      </c>
      <c r="AP566" s="147">
        <v>10700</v>
      </c>
      <c r="AQ566" s="147">
        <v>128200</v>
      </c>
      <c r="AR566" s="250">
        <v>8.4</v>
      </c>
      <c r="AS566" s="147">
        <v>8700</v>
      </c>
      <c r="AT566" s="147">
        <v>126200</v>
      </c>
      <c r="AU566" s="250">
        <v>6.9</v>
      </c>
      <c r="AV566" s="727"/>
    </row>
    <row r="567" spans="2:48" s="430" customFormat="1" ht="12.75" x14ac:dyDescent="0.2">
      <c r="B567" s="203" t="s">
        <v>20</v>
      </c>
      <c r="C567" s="275">
        <v>11800</v>
      </c>
      <c r="D567" s="275">
        <v>64200</v>
      </c>
      <c r="E567" s="431">
        <v>18.3</v>
      </c>
      <c r="F567" s="275">
        <v>8600</v>
      </c>
      <c r="G567" s="275">
        <v>64900</v>
      </c>
      <c r="H567" s="431">
        <v>13.2</v>
      </c>
      <c r="I567" s="275">
        <v>11600</v>
      </c>
      <c r="J567" s="275">
        <v>65500</v>
      </c>
      <c r="K567" s="431">
        <v>17.600000000000001</v>
      </c>
      <c r="L567" s="275">
        <v>10000</v>
      </c>
      <c r="M567" s="275">
        <v>65600</v>
      </c>
      <c r="N567" s="431">
        <v>15.3</v>
      </c>
      <c r="O567" s="275">
        <v>9200</v>
      </c>
      <c r="P567" s="275">
        <v>68000</v>
      </c>
      <c r="Q567" s="431">
        <v>13.5</v>
      </c>
      <c r="R567" s="275">
        <v>6600</v>
      </c>
      <c r="S567" s="275">
        <v>67600</v>
      </c>
      <c r="T567" s="431">
        <v>9.8000000000000007</v>
      </c>
      <c r="U567" s="275">
        <v>4300</v>
      </c>
      <c r="V567" s="275">
        <v>67200</v>
      </c>
      <c r="W567" s="431">
        <v>6.4</v>
      </c>
      <c r="X567" s="275">
        <v>4300</v>
      </c>
      <c r="Y567" s="275">
        <v>65100</v>
      </c>
      <c r="Z567" s="431">
        <v>6.6</v>
      </c>
      <c r="AA567" s="275">
        <v>6200</v>
      </c>
      <c r="AB567" s="275">
        <v>66900</v>
      </c>
      <c r="AC567" s="431">
        <v>9.1999999999999993</v>
      </c>
      <c r="AD567" s="275">
        <v>3300</v>
      </c>
      <c r="AE567" s="275">
        <v>67500</v>
      </c>
      <c r="AF567" s="431">
        <v>4.9000000000000004</v>
      </c>
      <c r="AG567" s="275">
        <v>5100</v>
      </c>
      <c r="AH567" s="275">
        <v>69100</v>
      </c>
      <c r="AI567" s="431">
        <v>7.3</v>
      </c>
      <c r="AJ567" s="275">
        <v>4400</v>
      </c>
      <c r="AK567" s="275">
        <v>66000</v>
      </c>
      <c r="AL567" s="431">
        <v>6.7</v>
      </c>
      <c r="AM567" s="275">
        <v>5200</v>
      </c>
      <c r="AN567" s="275">
        <v>67300</v>
      </c>
      <c r="AO567" s="431">
        <v>7.7</v>
      </c>
      <c r="AP567" s="147">
        <v>5400</v>
      </c>
      <c r="AQ567" s="147">
        <v>66200</v>
      </c>
      <c r="AR567" s="250">
        <v>8.1</v>
      </c>
      <c r="AS567" s="147">
        <v>4800</v>
      </c>
      <c r="AT567" s="147">
        <v>63800</v>
      </c>
      <c r="AU567" s="250">
        <v>7.5</v>
      </c>
      <c r="AV567" s="727"/>
    </row>
    <row r="568" spans="2:48" s="430" customFormat="1" ht="12.75" x14ac:dyDescent="0.2">
      <c r="B568" s="203" t="s">
        <v>21</v>
      </c>
      <c r="C568" s="275">
        <v>12400</v>
      </c>
      <c r="D568" s="275">
        <v>75800</v>
      </c>
      <c r="E568" s="431">
        <v>16.399999999999999</v>
      </c>
      <c r="F568" s="275">
        <v>10200</v>
      </c>
      <c r="G568" s="275">
        <v>77300</v>
      </c>
      <c r="H568" s="431">
        <v>13.2</v>
      </c>
      <c r="I568" s="275">
        <v>10700</v>
      </c>
      <c r="J568" s="275">
        <v>77700</v>
      </c>
      <c r="K568" s="431">
        <v>13.7</v>
      </c>
      <c r="L568" s="275">
        <v>9900</v>
      </c>
      <c r="M568" s="275">
        <v>76700</v>
      </c>
      <c r="N568" s="431">
        <v>12.9</v>
      </c>
      <c r="O568" s="275">
        <v>6700</v>
      </c>
      <c r="P568" s="275">
        <v>80400</v>
      </c>
      <c r="Q568" s="431">
        <v>8.4</v>
      </c>
      <c r="R568" s="275">
        <v>9600</v>
      </c>
      <c r="S568" s="275">
        <v>81300</v>
      </c>
      <c r="T568" s="431">
        <v>11.8</v>
      </c>
      <c r="U568" s="275">
        <v>11700</v>
      </c>
      <c r="V568" s="275">
        <v>82700</v>
      </c>
      <c r="W568" s="431">
        <v>14.1</v>
      </c>
      <c r="X568" s="275">
        <v>6800</v>
      </c>
      <c r="Y568" s="275">
        <v>80400</v>
      </c>
      <c r="Z568" s="431">
        <v>8.5</v>
      </c>
      <c r="AA568" s="275">
        <v>6300</v>
      </c>
      <c r="AB568" s="275">
        <v>80900</v>
      </c>
      <c r="AC568" s="431">
        <v>7.8</v>
      </c>
      <c r="AD568" s="275">
        <v>7300</v>
      </c>
      <c r="AE568" s="275">
        <v>81200</v>
      </c>
      <c r="AF568" s="431">
        <v>9</v>
      </c>
      <c r="AG568" s="275">
        <v>4700</v>
      </c>
      <c r="AH568" s="275">
        <v>81500</v>
      </c>
      <c r="AI568" s="431">
        <v>5.7</v>
      </c>
      <c r="AJ568" s="275">
        <v>4000</v>
      </c>
      <c r="AK568" s="275">
        <v>81600</v>
      </c>
      <c r="AL568" s="431">
        <v>4.9000000000000004</v>
      </c>
      <c r="AM568" s="275">
        <v>5400</v>
      </c>
      <c r="AN568" s="275">
        <v>80300</v>
      </c>
      <c r="AO568" s="431">
        <v>6.7</v>
      </c>
      <c r="AP568" s="147" t="s">
        <v>118</v>
      </c>
      <c r="AQ568" s="147">
        <v>77500</v>
      </c>
      <c r="AR568" s="147" t="s">
        <v>118</v>
      </c>
      <c r="AS568" s="147">
        <v>4600</v>
      </c>
      <c r="AT568" s="147">
        <v>79400</v>
      </c>
      <c r="AU568" s="250">
        <v>5.8</v>
      </c>
      <c r="AV568" s="727"/>
    </row>
    <row r="569" spans="2:48" s="430" customFormat="1" ht="12.75" x14ac:dyDescent="0.2">
      <c r="B569" s="203" t="s">
        <v>22</v>
      </c>
      <c r="C569" s="275">
        <v>10100</v>
      </c>
      <c r="D569" s="275">
        <v>57900</v>
      </c>
      <c r="E569" s="431">
        <v>17.399999999999999</v>
      </c>
      <c r="F569" s="275">
        <v>7600</v>
      </c>
      <c r="G569" s="275">
        <v>58700</v>
      </c>
      <c r="H569" s="431">
        <v>12.9</v>
      </c>
      <c r="I569" s="275">
        <v>5300</v>
      </c>
      <c r="J569" s="275">
        <v>58100</v>
      </c>
      <c r="K569" s="431">
        <v>9.1</v>
      </c>
      <c r="L569" s="275">
        <v>8200</v>
      </c>
      <c r="M569" s="275">
        <v>58800</v>
      </c>
      <c r="N569" s="431">
        <v>13.9</v>
      </c>
      <c r="O569" s="275">
        <v>9400</v>
      </c>
      <c r="P569" s="275">
        <v>62700</v>
      </c>
      <c r="Q569" s="431">
        <v>15</v>
      </c>
      <c r="R569" s="275">
        <v>6900</v>
      </c>
      <c r="S569" s="275">
        <v>60000</v>
      </c>
      <c r="T569" s="431">
        <v>11.4</v>
      </c>
      <c r="U569" s="275">
        <v>8100</v>
      </c>
      <c r="V569" s="275">
        <v>59900</v>
      </c>
      <c r="W569" s="431">
        <v>13.5</v>
      </c>
      <c r="X569" s="275">
        <v>9400</v>
      </c>
      <c r="Y569" s="275">
        <v>61400</v>
      </c>
      <c r="Z569" s="431">
        <v>15.3</v>
      </c>
      <c r="AA569" s="275">
        <v>6800</v>
      </c>
      <c r="AB569" s="275">
        <v>60900</v>
      </c>
      <c r="AC569" s="431">
        <v>11.2</v>
      </c>
      <c r="AD569" s="275">
        <v>6700</v>
      </c>
      <c r="AE569" s="275">
        <v>60600</v>
      </c>
      <c r="AF569" s="431">
        <v>11.1</v>
      </c>
      <c r="AG569" s="275">
        <v>6100</v>
      </c>
      <c r="AH569" s="275">
        <v>57800</v>
      </c>
      <c r="AI569" s="431">
        <v>10.6</v>
      </c>
      <c r="AJ569" s="275">
        <v>5200</v>
      </c>
      <c r="AK569" s="275">
        <v>56300</v>
      </c>
      <c r="AL569" s="431">
        <v>9.1999999999999993</v>
      </c>
      <c r="AM569" s="275">
        <v>4200</v>
      </c>
      <c r="AN569" s="275">
        <v>58500</v>
      </c>
      <c r="AO569" s="431">
        <v>7.2</v>
      </c>
      <c r="AP569" s="147">
        <v>4200</v>
      </c>
      <c r="AQ569" s="147">
        <v>60400</v>
      </c>
      <c r="AR569" s="250">
        <v>6.9</v>
      </c>
      <c r="AS569" s="147">
        <v>5100</v>
      </c>
      <c r="AT569" s="147">
        <v>58500</v>
      </c>
      <c r="AU569" s="250">
        <v>8.6</v>
      </c>
      <c r="AV569" s="727"/>
    </row>
    <row r="570" spans="2:48" s="430" customFormat="1" ht="12.75" x14ac:dyDescent="0.2">
      <c r="B570" s="203" t="s">
        <v>15</v>
      </c>
      <c r="C570" s="275">
        <v>36300</v>
      </c>
      <c r="D570" s="275">
        <v>150200</v>
      </c>
      <c r="E570" s="431">
        <v>24.1</v>
      </c>
      <c r="F570" s="275">
        <v>35300</v>
      </c>
      <c r="G570" s="275">
        <v>150400</v>
      </c>
      <c r="H570" s="431">
        <v>23.5</v>
      </c>
      <c r="I570" s="275">
        <v>30300</v>
      </c>
      <c r="J570" s="275">
        <v>151800</v>
      </c>
      <c r="K570" s="431">
        <v>20</v>
      </c>
      <c r="L570" s="275">
        <v>35900</v>
      </c>
      <c r="M570" s="275">
        <v>153600</v>
      </c>
      <c r="N570" s="431">
        <v>23.4</v>
      </c>
      <c r="O570" s="275">
        <v>39900</v>
      </c>
      <c r="P570" s="275">
        <v>160100</v>
      </c>
      <c r="Q570" s="431">
        <v>24.9</v>
      </c>
      <c r="R570" s="275">
        <v>28400</v>
      </c>
      <c r="S570" s="275">
        <v>160400</v>
      </c>
      <c r="T570" s="431">
        <v>17.7</v>
      </c>
      <c r="U570" s="275">
        <v>29200</v>
      </c>
      <c r="V570" s="275">
        <v>159200</v>
      </c>
      <c r="W570" s="431">
        <v>18.3</v>
      </c>
      <c r="X570" s="275">
        <v>27900</v>
      </c>
      <c r="Y570" s="275">
        <v>158500</v>
      </c>
      <c r="Z570" s="431">
        <v>17.600000000000001</v>
      </c>
      <c r="AA570" s="275">
        <v>30800</v>
      </c>
      <c r="AB570" s="275">
        <v>159200</v>
      </c>
      <c r="AC570" s="431">
        <v>19.3</v>
      </c>
      <c r="AD570" s="275">
        <v>28700</v>
      </c>
      <c r="AE570" s="275">
        <v>157800</v>
      </c>
      <c r="AF570" s="431">
        <v>18.2</v>
      </c>
      <c r="AG570" s="275">
        <v>30100</v>
      </c>
      <c r="AH570" s="275">
        <v>156900</v>
      </c>
      <c r="AI570" s="431">
        <v>19.2</v>
      </c>
      <c r="AJ570" s="275">
        <v>26800</v>
      </c>
      <c r="AK570" s="275">
        <v>157400</v>
      </c>
      <c r="AL570" s="431">
        <v>17</v>
      </c>
      <c r="AM570" s="275">
        <v>24100</v>
      </c>
      <c r="AN570" s="275">
        <v>158100</v>
      </c>
      <c r="AO570" s="431">
        <v>15.2</v>
      </c>
      <c r="AP570" s="147">
        <v>19500</v>
      </c>
      <c r="AQ570" s="147">
        <v>158000</v>
      </c>
      <c r="AR570" s="250">
        <v>12.3</v>
      </c>
      <c r="AS570" s="147">
        <v>21200</v>
      </c>
      <c r="AT570" s="147">
        <v>158200</v>
      </c>
      <c r="AU570" s="250">
        <v>13.4</v>
      </c>
      <c r="AV570" s="727"/>
    </row>
    <row r="571" spans="2:48" s="430" customFormat="1" ht="12.75" x14ac:dyDescent="0.2">
      <c r="B571" s="203" t="s">
        <v>11</v>
      </c>
      <c r="C571" s="275">
        <v>10200</v>
      </c>
      <c r="D571" s="275">
        <v>67900</v>
      </c>
      <c r="E571" s="431">
        <v>15.1</v>
      </c>
      <c r="F571" s="275">
        <v>9000</v>
      </c>
      <c r="G571" s="275">
        <v>67900</v>
      </c>
      <c r="H571" s="431">
        <v>13.2</v>
      </c>
      <c r="I571" s="275">
        <v>5300</v>
      </c>
      <c r="J571" s="275">
        <v>70300</v>
      </c>
      <c r="K571" s="431">
        <v>7.6</v>
      </c>
      <c r="L571" s="275">
        <v>5600</v>
      </c>
      <c r="M571" s="275">
        <v>70900</v>
      </c>
      <c r="N571" s="431">
        <v>7.9</v>
      </c>
      <c r="O571" s="275">
        <v>6300</v>
      </c>
      <c r="P571" s="275">
        <v>75700</v>
      </c>
      <c r="Q571" s="431">
        <v>8.3000000000000007</v>
      </c>
      <c r="R571" s="275">
        <v>9300</v>
      </c>
      <c r="S571" s="275">
        <v>73000</v>
      </c>
      <c r="T571" s="431">
        <v>12.7</v>
      </c>
      <c r="U571" s="275">
        <v>5900</v>
      </c>
      <c r="V571" s="275">
        <v>70900</v>
      </c>
      <c r="W571" s="431">
        <v>8.4</v>
      </c>
      <c r="X571" s="275">
        <v>6500</v>
      </c>
      <c r="Y571" s="275">
        <v>71300</v>
      </c>
      <c r="Z571" s="431">
        <v>9.1</v>
      </c>
      <c r="AA571" s="275">
        <v>6700</v>
      </c>
      <c r="AB571" s="275">
        <v>72200</v>
      </c>
      <c r="AC571" s="431">
        <v>9.3000000000000007</v>
      </c>
      <c r="AD571" s="275">
        <v>4700</v>
      </c>
      <c r="AE571" s="275">
        <v>70500</v>
      </c>
      <c r="AF571" s="431">
        <v>6.7</v>
      </c>
      <c r="AG571" s="275">
        <v>2200</v>
      </c>
      <c r="AH571" s="275">
        <v>69800</v>
      </c>
      <c r="AI571" s="431">
        <v>3.1</v>
      </c>
      <c r="AJ571" s="275">
        <v>3100</v>
      </c>
      <c r="AK571" s="275">
        <v>71000</v>
      </c>
      <c r="AL571" s="431">
        <v>4.3</v>
      </c>
      <c r="AM571" s="275">
        <v>2800</v>
      </c>
      <c r="AN571" s="275">
        <v>69300</v>
      </c>
      <c r="AO571" s="431">
        <v>4</v>
      </c>
      <c r="AP571" s="147">
        <v>5600</v>
      </c>
      <c r="AQ571" s="147">
        <v>72800</v>
      </c>
      <c r="AR571" s="250">
        <v>7.8</v>
      </c>
      <c r="AS571" s="147">
        <v>5500</v>
      </c>
      <c r="AT571" s="147">
        <v>70400</v>
      </c>
      <c r="AU571" s="250">
        <v>7.8</v>
      </c>
      <c r="AV571" s="727"/>
    </row>
    <row r="572" spans="2:48" s="430" customFormat="1" ht="12.75" x14ac:dyDescent="0.2">
      <c r="B572" s="203" t="s">
        <v>23</v>
      </c>
      <c r="C572" s="275">
        <v>10600</v>
      </c>
      <c r="D572" s="275">
        <v>48200</v>
      </c>
      <c r="E572" s="431">
        <v>22</v>
      </c>
      <c r="F572" s="275">
        <v>6900</v>
      </c>
      <c r="G572" s="275">
        <v>48900</v>
      </c>
      <c r="H572" s="431">
        <v>14.1</v>
      </c>
      <c r="I572" s="275">
        <v>4700</v>
      </c>
      <c r="J572" s="275">
        <v>48300</v>
      </c>
      <c r="K572" s="431">
        <v>9.6999999999999993</v>
      </c>
      <c r="L572" s="275">
        <v>8200</v>
      </c>
      <c r="M572" s="275">
        <v>48400</v>
      </c>
      <c r="N572" s="431">
        <v>16.899999999999999</v>
      </c>
      <c r="O572" s="275">
        <v>8100</v>
      </c>
      <c r="P572" s="275">
        <v>49800</v>
      </c>
      <c r="Q572" s="431">
        <v>16.2</v>
      </c>
      <c r="R572" s="275">
        <v>10300</v>
      </c>
      <c r="S572" s="275">
        <v>49400</v>
      </c>
      <c r="T572" s="431">
        <v>20.9</v>
      </c>
      <c r="U572" s="275">
        <v>7800</v>
      </c>
      <c r="V572" s="275">
        <v>49200</v>
      </c>
      <c r="W572" s="431">
        <v>15.8</v>
      </c>
      <c r="X572" s="275">
        <v>6200</v>
      </c>
      <c r="Y572" s="275">
        <v>49800</v>
      </c>
      <c r="Z572" s="431">
        <v>12.4</v>
      </c>
      <c r="AA572" s="275">
        <v>10200</v>
      </c>
      <c r="AB572" s="275">
        <v>49800</v>
      </c>
      <c r="AC572" s="431">
        <v>20.5</v>
      </c>
      <c r="AD572" s="275">
        <v>8600</v>
      </c>
      <c r="AE572" s="275">
        <v>48300</v>
      </c>
      <c r="AF572" s="431">
        <v>17.7</v>
      </c>
      <c r="AG572" s="275">
        <v>6100</v>
      </c>
      <c r="AH572" s="275">
        <v>49000</v>
      </c>
      <c r="AI572" s="431">
        <v>12.5</v>
      </c>
      <c r="AJ572" s="275">
        <v>7500</v>
      </c>
      <c r="AK572" s="275">
        <v>49000</v>
      </c>
      <c r="AL572" s="431">
        <v>15.4</v>
      </c>
      <c r="AM572" s="275">
        <v>5500</v>
      </c>
      <c r="AN572" s="275">
        <v>47400</v>
      </c>
      <c r="AO572" s="431">
        <v>11.5</v>
      </c>
      <c r="AP572" s="147">
        <v>2800</v>
      </c>
      <c r="AQ572" s="147">
        <v>47000</v>
      </c>
      <c r="AR572" s="250">
        <v>5.9</v>
      </c>
      <c r="AS572" s="147">
        <v>3800</v>
      </c>
      <c r="AT572" s="147">
        <v>47000</v>
      </c>
      <c r="AU572" s="250">
        <v>8</v>
      </c>
      <c r="AV572" s="727"/>
    </row>
    <row r="573" spans="2:48" s="430" customFormat="1" ht="12.75" x14ac:dyDescent="0.2">
      <c r="B573" s="203" t="s">
        <v>13</v>
      </c>
      <c r="C573" s="275">
        <v>17200</v>
      </c>
      <c r="D573" s="275">
        <v>101800</v>
      </c>
      <c r="E573" s="431">
        <v>16.899999999999999</v>
      </c>
      <c r="F573" s="275">
        <v>14600</v>
      </c>
      <c r="G573" s="275">
        <v>101400</v>
      </c>
      <c r="H573" s="431">
        <v>14.4</v>
      </c>
      <c r="I573" s="275">
        <v>15600</v>
      </c>
      <c r="J573" s="275">
        <v>103600</v>
      </c>
      <c r="K573" s="431">
        <v>15.1</v>
      </c>
      <c r="L573" s="275">
        <v>13600</v>
      </c>
      <c r="M573" s="275">
        <v>104000</v>
      </c>
      <c r="N573" s="431">
        <v>13.1</v>
      </c>
      <c r="O573" s="275">
        <v>14400</v>
      </c>
      <c r="P573" s="275">
        <v>107200</v>
      </c>
      <c r="Q573" s="431">
        <v>13.4</v>
      </c>
      <c r="R573" s="275">
        <v>14400</v>
      </c>
      <c r="S573" s="275">
        <v>106800</v>
      </c>
      <c r="T573" s="431">
        <v>13.5</v>
      </c>
      <c r="U573" s="275">
        <v>12500</v>
      </c>
      <c r="V573" s="275">
        <v>108200</v>
      </c>
      <c r="W573" s="431">
        <v>11.6</v>
      </c>
      <c r="X573" s="275">
        <v>11500</v>
      </c>
      <c r="Y573" s="275">
        <v>107700</v>
      </c>
      <c r="Z573" s="431">
        <v>10.7</v>
      </c>
      <c r="AA573" s="275">
        <v>11300</v>
      </c>
      <c r="AB573" s="275">
        <v>106600</v>
      </c>
      <c r="AC573" s="431">
        <v>10.6</v>
      </c>
      <c r="AD573" s="275">
        <v>9000</v>
      </c>
      <c r="AE573" s="275">
        <v>106000</v>
      </c>
      <c r="AF573" s="431">
        <v>8.5</v>
      </c>
      <c r="AG573" s="275">
        <v>8600</v>
      </c>
      <c r="AH573" s="275">
        <v>106200</v>
      </c>
      <c r="AI573" s="431">
        <v>8.1</v>
      </c>
      <c r="AJ573" s="275">
        <v>7700</v>
      </c>
      <c r="AK573" s="275">
        <v>107200</v>
      </c>
      <c r="AL573" s="431">
        <v>7.2</v>
      </c>
      <c r="AM573" s="275">
        <v>7500</v>
      </c>
      <c r="AN573" s="275">
        <v>106800</v>
      </c>
      <c r="AO573" s="431">
        <v>7.1</v>
      </c>
      <c r="AP573" s="147">
        <v>8800</v>
      </c>
      <c r="AQ573" s="147">
        <v>109800</v>
      </c>
      <c r="AR573" s="250">
        <v>8</v>
      </c>
      <c r="AS573" s="147">
        <v>8700</v>
      </c>
      <c r="AT573" s="147">
        <v>108900</v>
      </c>
      <c r="AU573" s="250">
        <v>8</v>
      </c>
      <c r="AV573" s="727"/>
    </row>
    <row r="574" spans="2:48" s="430" customFormat="1" ht="12.75" x14ac:dyDescent="0.2">
      <c r="B574" s="203" t="s">
        <v>29</v>
      </c>
      <c r="C574" s="275">
        <v>31700</v>
      </c>
      <c r="D574" s="275">
        <v>153800</v>
      </c>
      <c r="E574" s="431">
        <v>20.6</v>
      </c>
      <c r="F574" s="275">
        <v>33900</v>
      </c>
      <c r="G574" s="275">
        <v>154200</v>
      </c>
      <c r="H574" s="431">
        <v>22</v>
      </c>
      <c r="I574" s="275">
        <v>44900</v>
      </c>
      <c r="J574" s="275">
        <v>156500</v>
      </c>
      <c r="K574" s="431">
        <v>28.7</v>
      </c>
      <c r="L574" s="275">
        <v>39900</v>
      </c>
      <c r="M574" s="275">
        <v>157200</v>
      </c>
      <c r="N574" s="431">
        <v>25.4</v>
      </c>
      <c r="O574" s="275">
        <v>32800</v>
      </c>
      <c r="P574" s="275">
        <v>162700</v>
      </c>
      <c r="Q574" s="431">
        <v>20.100000000000001</v>
      </c>
      <c r="R574" s="275">
        <v>32700</v>
      </c>
      <c r="S574" s="275">
        <v>164200</v>
      </c>
      <c r="T574" s="431">
        <v>19.899999999999999</v>
      </c>
      <c r="U574" s="275">
        <v>32400</v>
      </c>
      <c r="V574" s="275">
        <v>165500</v>
      </c>
      <c r="W574" s="431">
        <v>19.5</v>
      </c>
      <c r="X574" s="275">
        <v>25600</v>
      </c>
      <c r="Y574" s="275">
        <v>164500</v>
      </c>
      <c r="Z574" s="431">
        <v>15.6</v>
      </c>
      <c r="AA574" s="275">
        <v>28000</v>
      </c>
      <c r="AB574" s="275">
        <v>164000</v>
      </c>
      <c r="AC574" s="431">
        <v>17.100000000000001</v>
      </c>
      <c r="AD574" s="275">
        <v>29600</v>
      </c>
      <c r="AE574" s="275">
        <v>167100</v>
      </c>
      <c r="AF574" s="431">
        <v>17.7</v>
      </c>
      <c r="AG574" s="275">
        <v>29100</v>
      </c>
      <c r="AH574" s="275">
        <v>166600</v>
      </c>
      <c r="AI574" s="431">
        <v>17.5</v>
      </c>
      <c r="AJ574" s="275">
        <v>30600</v>
      </c>
      <c r="AK574" s="275">
        <v>166900</v>
      </c>
      <c r="AL574" s="431">
        <v>18.3</v>
      </c>
      <c r="AM574" s="275">
        <v>27900</v>
      </c>
      <c r="AN574" s="275">
        <v>166900</v>
      </c>
      <c r="AO574" s="431">
        <v>16.7</v>
      </c>
      <c r="AP574" s="147">
        <v>19900</v>
      </c>
      <c r="AQ574" s="147">
        <v>168500</v>
      </c>
      <c r="AR574" s="250">
        <v>11.8</v>
      </c>
      <c r="AS574" s="147">
        <v>19400</v>
      </c>
      <c r="AT574" s="147">
        <v>170300</v>
      </c>
      <c r="AU574" s="250">
        <v>11.4</v>
      </c>
      <c r="AV574" s="727"/>
    </row>
    <row r="575" spans="2:48" s="430" customFormat="1" ht="12.75" x14ac:dyDescent="0.2">
      <c r="B575" s="203" t="s">
        <v>12</v>
      </c>
      <c r="C575" s="275">
        <v>12700</v>
      </c>
      <c r="D575" s="275">
        <v>86100</v>
      </c>
      <c r="E575" s="431">
        <v>14.8</v>
      </c>
      <c r="F575" s="275">
        <v>9600</v>
      </c>
      <c r="G575" s="275">
        <v>86700</v>
      </c>
      <c r="H575" s="431">
        <v>11</v>
      </c>
      <c r="I575" s="275">
        <v>9000</v>
      </c>
      <c r="J575" s="275">
        <v>88100</v>
      </c>
      <c r="K575" s="431">
        <v>10.199999999999999</v>
      </c>
      <c r="L575" s="275">
        <v>7800</v>
      </c>
      <c r="M575" s="275">
        <v>89500</v>
      </c>
      <c r="N575" s="431">
        <v>8.6999999999999993</v>
      </c>
      <c r="O575" s="275">
        <v>9200</v>
      </c>
      <c r="P575" s="275">
        <v>91500</v>
      </c>
      <c r="Q575" s="431">
        <v>10.1</v>
      </c>
      <c r="R575" s="275">
        <v>10300</v>
      </c>
      <c r="S575" s="275">
        <v>92300</v>
      </c>
      <c r="T575" s="431">
        <v>11.2</v>
      </c>
      <c r="U575" s="275">
        <v>10600</v>
      </c>
      <c r="V575" s="275">
        <v>94000</v>
      </c>
      <c r="W575" s="431">
        <v>11.2</v>
      </c>
      <c r="X575" s="275">
        <v>9200</v>
      </c>
      <c r="Y575" s="275">
        <v>89300</v>
      </c>
      <c r="Z575" s="431">
        <v>10.3</v>
      </c>
      <c r="AA575" s="275">
        <v>6900</v>
      </c>
      <c r="AB575" s="275">
        <v>89000</v>
      </c>
      <c r="AC575" s="431">
        <v>7.7</v>
      </c>
      <c r="AD575" s="275">
        <v>4800</v>
      </c>
      <c r="AE575" s="275">
        <v>89200</v>
      </c>
      <c r="AF575" s="431">
        <v>5.4</v>
      </c>
      <c r="AG575" s="275">
        <v>5100</v>
      </c>
      <c r="AH575" s="275">
        <v>88700</v>
      </c>
      <c r="AI575" s="431">
        <v>5.7</v>
      </c>
      <c r="AJ575" s="275">
        <v>4500</v>
      </c>
      <c r="AK575" s="275">
        <v>89300</v>
      </c>
      <c r="AL575" s="431">
        <v>5</v>
      </c>
      <c r="AM575" s="275">
        <v>6700</v>
      </c>
      <c r="AN575" s="275">
        <v>89600</v>
      </c>
      <c r="AO575" s="431">
        <v>7.4</v>
      </c>
      <c r="AP575" s="147">
        <v>4100</v>
      </c>
      <c r="AQ575" s="147">
        <v>88600</v>
      </c>
      <c r="AR575" s="250">
        <v>4.5999999999999996</v>
      </c>
      <c r="AS575" s="147">
        <v>2400</v>
      </c>
      <c r="AT575" s="147">
        <v>88200</v>
      </c>
      <c r="AU575" s="250">
        <v>2.7</v>
      </c>
      <c r="AV575" s="727"/>
    </row>
    <row r="576" spans="2:48" s="430" customFormat="1" ht="12.75" x14ac:dyDescent="0.2">
      <c r="B576" s="203" t="s">
        <v>30</v>
      </c>
      <c r="C576" s="275">
        <v>34700</v>
      </c>
      <c r="D576" s="275">
        <v>146100</v>
      </c>
      <c r="E576" s="431">
        <v>23.8</v>
      </c>
      <c r="F576" s="275">
        <v>35400</v>
      </c>
      <c r="G576" s="275">
        <v>148200</v>
      </c>
      <c r="H576" s="431">
        <v>23.9</v>
      </c>
      <c r="I576" s="275">
        <v>37700</v>
      </c>
      <c r="J576" s="275">
        <v>149800</v>
      </c>
      <c r="K576" s="431">
        <v>25.2</v>
      </c>
      <c r="L576" s="275">
        <v>44800</v>
      </c>
      <c r="M576" s="275">
        <v>150100</v>
      </c>
      <c r="N576" s="431">
        <v>29.8</v>
      </c>
      <c r="O576" s="275">
        <v>46000</v>
      </c>
      <c r="P576" s="275">
        <v>157400</v>
      </c>
      <c r="Q576" s="431">
        <v>29.2</v>
      </c>
      <c r="R576" s="275">
        <v>36900</v>
      </c>
      <c r="S576" s="275">
        <v>156800</v>
      </c>
      <c r="T576" s="431">
        <v>23.6</v>
      </c>
      <c r="U576" s="275">
        <v>31200</v>
      </c>
      <c r="V576" s="275">
        <v>156000</v>
      </c>
      <c r="W576" s="431">
        <v>20</v>
      </c>
      <c r="X576" s="275">
        <v>32100</v>
      </c>
      <c r="Y576" s="275">
        <v>157500</v>
      </c>
      <c r="Z576" s="431">
        <v>20.399999999999999</v>
      </c>
      <c r="AA576" s="275">
        <v>34900</v>
      </c>
      <c r="AB576" s="275">
        <v>158600</v>
      </c>
      <c r="AC576" s="431">
        <v>22</v>
      </c>
      <c r="AD576" s="275">
        <v>36500</v>
      </c>
      <c r="AE576" s="275">
        <v>158700</v>
      </c>
      <c r="AF576" s="431">
        <v>23</v>
      </c>
      <c r="AG576" s="275">
        <v>30900</v>
      </c>
      <c r="AH576" s="275">
        <v>157700</v>
      </c>
      <c r="AI576" s="431">
        <v>19.600000000000001</v>
      </c>
      <c r="AJ576" s="275">
        <v>30100</v>
      </c>
      <c r="AK576" s="275">
        <v>158200</v>
      </c>
      <c r="AL576" s="431">
        <v>19</v>
      </c>
      <c r="AM576" s="275">
        <v>31100</v>
      </c>
      <c r="AN576" s="275">
        <v>160100</v>
      </c>
      <c r="AO576" s="431">
        <v>19.399999999999999</v>
      </c>
      <c r="AP576" s="147">
        <v>25000</v>
      </c>
      <c r="AQ576" s="147">
        <v>160800</v>
      </c>
      <c r="AR576" s="250">
        <v>15.5</v>
      </c>
      <c r="AS576" s="147">
        <v>26300</v>
      </c>
      <c r="AT576" s="147">
        <v>161900</v>
      </c>
      <c r="AU576" s="250">
        <v>16.3</v>
      </c>
      <c r="AV576" s="727"/>
    </row>
    <row r="577" spans="2:48" s="430" customFormat="1" ht="12.75" x14ac:dyDescent="0.2">
      <c r="B577" s="203" t="s">
        <v>5</v>
      </c>
      <c r="C577" s="275">
        <v>9900</v>
      </c>
      <c r="D577" s="275">
        <v>59100</v>
      </c>
      <c r="E577" s="431">
        <v>16.7</v>
      </c>
      <c r="F577" s="275">
        <v>9900</v>
      </c>
      <c r="G577" s="275">
        <v>60500</v>
      </c>
      <c r="H577" s="431">
        <v>16.399999999999999</v>
      </c>
      <c r="I577" s="275">
        <v>8700</v>
      </c>
      <c r="J577" s="275">
        <v>59800</v>
      </c>
      <c r="K577" s="431">
        <v>14.5</v>
      </c>
      <c r="L577" s="275">
        <v>7500</v>
      </c>
      <c r="M577" s="275">
        <v>61300</v>
      </c>
      <c r="N577" s="431">
        <v>12.1</v>
      </c>
      <c r="O577" s="275">
        <v>8300</v>
      </c>
      <c r="P577" s="275">
        <v>61400</v>
      </c>
      <c r="Q577" s="431">
        <v>13.5</v>
      </c>
      <c r="R577" s="275">
        <v>8600</v>
      </c>
      <c r="S577" s="275">
        <v>63500</v>
      </c>
      <c r="T577" s="431">
        <v>13.5</v>
      </c>
      <c r="U577" s="275">
        <v>8200</v>
      </c>
      <c r="V577" s="275">
        <v>65300</v>
      </c>
      <c r="W577" s="431">
        <v>12.5</v>
      </c>
      <c r="X577" s="275">
        <v>9000</v>
      </c>
      <c r="Y577" s="275">
        <v>65200</v>
      </c>
      <c r="Z577" s="431">
        <v>13.9</v>
      </c>
      <c r="AA577" s="275">
        <v>9900</v>
      </c>
      <c r="AB577" s="275">
        <v>65500</v>
      </c>
      <c r="AC577" s="431">
        <v>15.1</v>
      </c>
      <c r="AD577" s="275">
        <v>12100</v>
      </c>
      <c r="AE577" s="275">
        <v>66500</v>
      </c>
      <c r="AF577" s="431">
        <v>18.2</v>
      </c>
      <c r="AG577" s="275">
        <v>9100</v>
      </c>
      <c r="AH577" s="275">
        <v>65600</v>
      </c>
      <c r="AI577" s="431">
        <v>13.9</v>
      </c>
      <c r="AJ577" s="275">
        <v>6500</v>
      </c>
      <c r="AK577" s="275">
        <v>64900</v>
      </c>
      <c r="AL577" s="431">
        <v>10</v>
      </c>
      <c r="AM577" s="275">
        <v>5400</v>
      </c>
      <c r="AN577" s="275">
        <v>65800</v>
      </c>
      <c r="AO577" s="431">
        <v>8.1</v>
      </c>
      <c r="AP577" s="147">
        <v>5400</v>
      </c>
      <c r="AQ577" s="147">
        <v>65800</v>
      </c>
      <c r="AR577" s="250">
        <v>8.1999999999999993</v>
      </c>
      <c r="AS577" s="147">
        <v>7800</v>
      </c>
      <c r="AT577" s="147">
        <v>65900</v>
      </c>
      <c r="AU577" s="250">
        <v>11.8</v>
      </c>
      <c r="AV577" s="727"/>
    </row>
    <row r="578" spans="2:48" s="430" customFormat="1" ht="12.75" x14ac:dyDescent="0.2">
      <c r="B578" s="203" t="s">
        <v>6</v>
      </c>
      <c r="C578" s="275">
        <v>13700</v>
      </c>
      <c r="D578" s="275">
        <v>68700</v>
      </c>
      <c r="E578" s="431">
        <v>20</v>
      </c>
      <c r="F578" s="275">
        <v>12800</v>
      </c>
      <c r="G578" s="275">
        <v>69000</v>
      </c>
      <c r="H578" s="431">
        <v>18.600000000000001</v>
      </c>
      <c r="I578" s="275">
        <v>9400</v>
      </c>
      <c r="J578" s="275">
        <v>69200</v>
      </c>
      <c r="K578" s="431">
        <v>13.6</v>
      </c>
      <c r="L578" s="275">
        <v>10000</v>
      </c>
      <c r="M578" s="275">
        <v>69800</v>
      </c>
      <c r="N578" s="431">
        <v>14.3</v>
      </c>
      <c r="O578" s="275">
        <v>4200</v>
      </c>
      <c r="P578" s="275">
        <v>72000</v>
      </c>
      <c r="Q578" s="431">
        <v>5.9</v>
      </c>
      <c r="R578" s="275">
        <v>7200</v>
      </c>
      <c r="S578" s="275">
        <v>74200</v>
      </c>
      <c r="T578" s="431">
        <v>9.6999999999999993</v>
      </c>
      <c r="U578" s="275">
        <v>8800</v>
      </c>
      <c r="V578" s="275">
        <v>72500</v>
      </c>
      <c r="W578" s="431">
        <v>12.2</v>
      </c>
      <c r="X578" s="275">
        <v>6600</v>
      </c>
      <c r="Y578" s="275">
        <v>72300</v>
      </c>
      <c r="Z578" s="431">
        <v>9.1999999999999993</v>
      </c>
      <c r="AA578" s="275">
        <v>7000</v>
      </c>
      <c r="AB578" s="275">
        <v>72400</v>
      </c>
      <c r="AC578" s="431">
        <v>9.6999999999999993</v>
      </c>
      <c r="AD578" s="275">
        <v>6900</v>
      </c>
      <c r="AE578" s="275">
        <v>72700</v>
      </c>
      <c r="AF578" s="431">
        <v>9.5</v>
      </c>
      <c r="AG578" s="275">
        <v>9200</v>
      </c>
      <c r="AH578" s="275">
        <v>70800</v>
      </c>
      <c r="AI578" s="431">
        <v>13</v>
      </c>
      <c r="AJ578" s="275">
        <v>8000</v>
      </c>
      <c r="AK578" s="275">
        <v>74000</v>
      </c>
      <c r="AL578" s="431">
        <v>10.7</v>
      </c>
      <c r="AM578" s="275">
        <v>5800</v>
      </c>
      <c r="AN578" s="275">
        <v>73000</v>
      </c>
      <c r="AO578" s="431">
        <v>8</v>
      </c>
      <c r="AP578" s="147">
        <v>7700</v>
      </c>
      <c r="AQ578" s="147">
        <v>73300</v>
      </c>
      <c r="AR578" s="250">
        <v>10.5</v>
      </c>
      <c r="AS578" s="147">
        <v>5200</v>
      </c>
      <c r="AT578" s="147">
        <v>73600</v>
      </c>
      <c r="AU578" s="250">
        <v>7</v>
      </c>
      <c r="AV578" s="727"/>
    </row>
    <row r="579" spans="2:48" s="430" customFormat="1" ht="12.75" x14ac:dyDescent="0.2">
      <c r="B579" s="203" t="s">
        <v>7</v>
      </c>
      <c r="C579" s="275">
        <v>12900</v>
      </c>
      <c r="D579" s="275">
        <v>59800</v>
      </c>
      <c r="E579" s="431">
        <v>21.6</v>
      </c>
      <c r="F579" s="275">
        <v>10300</v>
      </c>
      <c r="G579" s="275">
        <v>60600</v>
      </c>
      <c r="H579" s="431">
        <v>17</v>
      </c>
      <c r="I579" s="275">
        <v>10700</v>
      </c>
      <c r="J579" s="275">
        <v>61200</v>
      </c>
      <c r="K579" s="431">
        <v>17.399999999999999</v>
      </c>
      <c r="L579" s="275">
        <v>8900</v>
      </c>
      <c r="M579" s="275">
        <v>59700</v>
      </c>
      <c r="N579" s="431">
        <v>14.9</v>
      </c>
      <c r="O579" s="275">
        <v>10900</v>
      </c>
      <c r="P579" s="275">
        <v>61500</v>
      </c>
      <c r="Q579" s="431">
        <v>17.7</v>
      </c>
      <c r="R579" s="275">
        <v>10400</v>
      </c>
      <c r="S579" s="275">
        <v>62200</v>
      </c>
      <c r="T579" s="431">
        <v>16.7</v>
      </c>
      <c r="U579" s="275">
        <v>9600</v>
      </c>
      <c r="V579" s="275">
        <v>61100</v>
      </c>
      <c r="W579" s="431">
        <v>15.7</v>
      </c>
      <c r="X579" s="275">
        <v>9000</v>
      </c>
      <c r="Y579" s="275">
        <v>61800</v>
      </c>
      <c r="Z579" s="431">
        <v>14.6</v>
      </c>
      <c r="AA579" s="275">
        <v>8800</v>
      </c>
      <c r="AB579" s="275">
        <v>60400</v>
      </c>
      <c r="AC579" s="431">
        <v>14.6</v>
      </c>
      <c r="AD579" s="275">
        <v>7000</v>
      </c>
      <c r="AE579" s="275">
        <v>58600</v>
      </c>
      <c r="AF579" s="431">
        <v>11.9</v>
      </c>
      <c r="AG579" s="275">
        <v>8900</v>
      </c>
      <c r="AH579" s="275">
        <v>58500</v>
      </c>
      <c r="AI579" s="431">
        <v>15.1</v>
      </c>
      <c r="AJ579" s="275">
        <v>8700</v>
      </c>
      <c r="AK579" s="275">
        <v>59300</v>
      </c>
      <c r="AL579" s="431">
        <v>14.7</v>
      </c>
      <c r="AM579" s="275">
        <v>4200</v>
      </c>
      <c r="AN579" s="275">
        <v>58300</v>
      </c>
      <c r="AO579" s="431">
        <v>7.1</v>
      </c>
      <c r="AP579" s="147">
        <v>6100</v>
      </c>
      <c r="AQ579" s="147">
        <v>58600</v>
      </c>
      <c r="AR579" s="250">
        <v>10.4</v>
      </c>
      <c r="AS579" s="147">
        <v>3500</v>
      </c>
      <c r="AT579" s="147">
        <v>57000</v>
      </c>
      <c r="AU579" s="250">
        <v>6.1</v>
      </c>
      <c r="AV579" s="727"/>
    </row>
    <row r="580" spans="2:48" s="430" customFormat="1" ht="12.75" x14ac:dyDescent="0.2">
      <c r="B580" s="203" t="s">
        <v>35</v>
      </c>
      <c r="C580" s="275">
        <v>17400</v>
      </c>
      <c r="D580" s="275">
        <v>73800</v>
      </c>
      <c r="E580" s="431">
        <v>23.6</v>
      </c>
      <c r="F580" s="275">
        <v>16200</v>
      </c>
      <c r="G580" s="275">
        <v>73200</v>
      </c>
      <c r="H580" s="431">
        <v>22.1</v>
      </c>
      <c r="I580" s="275">
        <v>8400</v>
      </c>
      <c r="J580" s="275">
        <v>73800</v>
      </c>
      <c r="K580" s="431">
        <v>11.4</v>
      </c>
      <c r="L580" s="275">
        <v>9200</v>
      </c>
      <c r="M580" s="275">
        <v>73700</v>
      </c>
      <c r="N580" s="431">
        <v>12.5</v>
      </c>
      <c r="O580" s="275">
        <v>11700</v>
      </c>
      <c r="P580" s="275">
        <v>77600</v>
      </c>
      <c r="Q580" s="431">
        <v>15</v>
      </c>
      <c r="R580" s="275">
        <v>9700</v>
      </c>
      <c r="S580" s="275">
        <v>78200</v>
      </c>
      <c r="T580" s="431">
        <v>12.4</v>
      </c>
      <c r="U580" s="275">
        <v>11600</v>
      </c>
      <c r="V580" s="275">
        <v>78600</v>
      </c>
      <c r="W580" s="431">
        <v>14.8</v>
      </c>
      <c r="X580" s="275">
        <v>8100</v>
      </c>
      <c r="Y580" s="275">
        <v>78000</v>
      </c>
      <c r="Z580" s="431">
        <v>10.4</v>
      </c>
      <c r="AA580" s="275">
        <v>11000</v>
      </c>
      <c r="AB580" s="275">
        <v>75800</v>
      </c>
      <c r="AC580" s="431">
        <v>14.5</v>
      </c>
      <c r="AD580" s="275">
        <v>6400</v>
      </c>
      <c r="AE580" s="275">
        <v>78800</v>
      </c>
      <c r="AF580" s="431">
        <v>8.1</v>
      </c>
      <c r="AG580" s="275">
        <v>5200</v>
      </c>
      <c r="AH580" s="275">
        <v>79200</v>
      </c>
      <c r="AI580" s="431">
        <v>6.6</v>
      </c>
      <c r="AJ580" s="275">
        <v>5200</v>
      </c>
      <c r="AK580" s="275">
        <v>78400</v>
      </c>
      <c r="AL580" s="431">
        <v>6.6</v>
      </c>
      <c r="AM580" s="275">
        <v>2600</v>
      </c>
      <c r="AN580" s="275">
        <v>77700</v>
      </c>
      <c r="AO580" s="431">
        <v>3.3</v>
      </c>
      <c r="AP580" s="147">
        <v>9400</v>
      </c>
      <c r="AQ580" s="147">
        <v>96400</v>
      </c>
      <c r="AR580" s="250">
        <v>9.6999999999999993</v>
      </c>
      <c r="AS580" s="147">
        <v>9600</v>
      </c>
      <c r="AT580" s="147">
        <v>96700</v>
      </c>
      <c r="AU580" s="250">
        <v>9.9</v>
      </c>
      <c r="AV580" s="727"/>
    </row>
    <row r="581" spans="2:48" s="430" customFormat="1" ht="12.75" x14ac:dyDescent="0.2">
      <c r="B581" s="203" t="s">
        <v>41</v>
      </c>
      <c r="C581" s="275">
        <v>14400</v>
      </c>
      <c r="D581" s="275">
        <v>71200</v>
      </c>
      <c r="E581" s="431">
        <v>20.3</v>
      </c>
      <c r="F581" s="275">
        <v>11900</v>
      </c>
      <c r="G581" s="275">
        <v>72000</v>
      </c>
      <c r="H581" s="431">
        <v>16.5</v>
      </c>
      <c r="I581" s="275">
        <v>11300</v>
      </c>
      <c r="J581" s="275">
        <v>73500</v>
      </c>
      <c r="K581" s="431">
        <v>15.4</v>
      </c>
      <c r="L581" s="275">
        <v>9700</v>
      </c>
      <c r="M581" s="275">
        <v>71600</v>
      </c>
      <c r="N581" s="431">
        <v>13.6</v>
      </c>
      <c r="O581" s="275">
        <v>13600</v>
      </c>
      <c r="P581" s="275">
        <v>75600</v>
      </c>
      <c r="Q581" s="431">
        <v>18</v>
      </c>
      <c r="R581" s="275">
        <v>8200</v>
      </c>
      <c r="S581" s="275">
        <v>75600</v>
      </c>
      <c r="T581" s="431">
        <v>10.8</v>
      </c>
      <c r="U581" s="275">
        <v>11500</v>
      </c>
      <c r="V581" s="275">
        <v>74700</v>
      </c>
      <c r="W581" s="431">
        <v>15.4</v>
      </c>
      <c r="X581" s="275">
        <v>11600</v>
      </c>
      <c r="Y581" s="275">
        <v>72800</v>
      </c>
      <c r="Z581" s="431">
        <v>16</v>
      </c>
      <c r="AA581" s="275">
        <v>13400</v>
      </c>
      <c r="AB581" s="275">
        <v>77100</v>
      </c>
      <c r="AC581" s="431">
        <v>17.3</v>
      </c>
      <c r="AD581" s="275">
        <v>12200</v>
      </c>
      <c r="AE581" s="275">
        <v>77600</v>
      </c>
      <c r="AF581" s="431">
        <v>15.7</v>
      </c>
      <c r="AG581" s="275">
        <v>11500</v>
      </c>
      <c r="AH581" s="275">
        <v>77700</v>
      </c>
      <c r="AI581" s="431">
        <v>14.8</v>
      </c>
      <c r="AJ581" s="275">
        <v>4000</v>
      </c>
      <c r="AK581" s="275">
        <v>76700</v>
      </c>
      <c r="AL581" s="431">
        <v>5.2</v>
      </c>
      <c r="AM581" s="275">
        <v>6400</v>
      </c>
      <c r="AN581" s="275">
        <v>75000</v>
      </c>
      <c r="AO581" s="431">
        <v>8.5</v>
      </c>
      <c r="AP581" s="147">
        <v>8100</v>
      </c>
      <c r="AQ581" s="147">
        <v>103400</v>
      </c>
      <c r="AR581" s="250">
        <v>7.8</v>
      </c>
      <c r="AS581" s="147">
        <v>11200</v>
      </c>
      <c r="AT581" s="147">
        <v>103200</v>
      </c>
      <c r="AU581" s="250">
        <v>10.8</v>
      </c>
      <c r="AV581" s="727"/>
    </row>
    <row r="582" spans="2:48" s="430" customFormat="1" ht="12.75" x14ac:dyDescent="0.2">
      <c r="B582" s="203" t="s">
        <v>42</v>
      </c>
      <c r="C582" s="275">
        <v>11800</v>
      </c>
      <c r="D582" s="275">
        <v>66000</v>
      </c>
      <c r="E582" s="431">
        <v>17.899999999999999</v>
      </c>
      <c r="F582" s="275">
        <v>11700</v>
      </c>
      <c r="G582" s="275">
        <v>66900</v>
      </c>
      <c r="H582" s="431">
        <v>17.5</v>
      </c>
      <c r="I582" s="275">
        <v>11100</v>
      </c>
      <c r="J582" s="275">
        <v>67100</v>
      </c>
      <c r="K582" s="431">
        <v>16.5</v>
      </c>
      <c r="L582" s="275">
        <v>9700</v>
      </c>
      <c r="M582" s="275">
        <v>67300</v>
      </c>
      <c r="N582" s="431">
        <v>14.5</v>
      </c>
      <c r="O582" s="275">
        <v>14800</v>
      </c>
      <c r="P582" s="275">
        <v>69700</v>
      </c>
      <c r="Q582" s="431">
        <v>21.2</v>
      </c>
      <c r="R582" s="275">
        <v>10100</v>
      </c>
      <c r="S582" s="275">
        <v>69800</v>
      </c>
      <c r="T582" s="431">
        <v>14.4</v>
      </c>
      <c r="U582" s="275">
        <v>8400</v>
      </c>
      <c r="V582" s="275">
        <v>71400</v>
      </c>
      <c r="W582" s="431">
        <v>11.7</v>
      </c>
      <c r="X582" s="275">
        <v>7600</v>
      </c>
      <c r="Y582" s="275">
        <v>69300</v>
      </c>
      <c r="Z582" s="431">
        <v>11</v>
      </c>
      <c r="AA582" s="275">
        <v>5700</v>
      </c>
      <c r="AB582" s="275">
        <v>70100</v>
      </c>
      <c r="AC582" s="431">
        <v>8.1</v>
      </c>
      <c r="AD582" s="275">
        <v>10300</v>
      </c>
      <c r="AE582" s="275">
        <v>68700</v>
      </c>
      <c r="AF582" s="431">
        <v>15</v>
      </c>
      <c r="AG582" s="275">
        <v>7700</v>
      </c>
      <c r="AH582" s="275">
        <v>68500</v>
      </c>
      <c r="AI582" s="431">
        <v>11.2</v>
      </c>
      <c r="AJ582" s="275">
        <v>9600</v>
      </c>
      <c r="AK582" s="275">
        <v>69600</v>
      </c>
      <c r="AL582" s="431">
        <v>13.9</v>
      </c>
      <c r="AM582" s="275">
        <v>9400</v>
      </c>
      <c r="AN582" s="275">
        <v>68500</v>
      </c>
      <c r="AO582" s="431">
        <v>13.7</v>
      </c>
      <c r="AP582" s="147">
        <v>7600</v>
      </c>
      <c r="AQ582" s="147">
        <v>78400</v>
      </c>
      <c r="AR582" s="250">
        <v>9.6999999999999993</v>
      </c>
      <c r="AS582" s="147">
        <v>4400</v>
      </c>
      <c r="AT582" s="147">
        <v>75000</v>
      </c>
      <c r="AU582" s="250">
        <v>5.9</v>
      </c>
      <c r="AV582" s="727"/>
    </row>
    <row r="583" spans="2:48" s="430" customFormat="1" ht="12.75" x14ac:dyDescent="0.2">
      <c r="B583" s="203" t="s">
        <v>49</v>
      </c>
      <c r="C583" s="275">
        <v>6300</v>
      </c>
      <c r="D583" s="275">
        <v>55700</v>
      </c>
      <c r="E583" s="431">
        <v>11.3</v>
      </c>
      <c r="F583" s="275">
        <v>8400</v>
      </c>
      <c r="G583" s="275">
        <v>55300</v>
      </c>
      <c r="H583" s="431">
        <v>15.2</v>
      </c>
      <c r="I583" s="275">
        <v>8300</v>
      </c>
      <c r="J583" s="275">
        <v>56500</v>
      </c>
      <c r="K583" s="431">
        <v>14.7</v>
      </c>
      <c r="L583" s="275">
        <v>5200</v>
      </c>
      <c r="M583" s="275">
        <v>56800</v>
      </c>
      <c r="N583" s="431">
        <v>9.1999999999999993</v>
      </c>
      <c r="O583" s="275">
        <v>9900</v>
      </c>
      <c r="P583" s="275">
        <v>58800</v>
      </c>
      <c r="Q583" s="431">
        <v>16.899999999999999</v>
      </c>
      <c r="R583" s="275">
        <v>9200</v>
      </c>
      <c r="S583" s="275">
        <v>60900</v>
      </c>
      <c r="T583" s="431">
        <v>15.1</v>
      </c>
      <c r="U583" s="275">
        <v>11300</v>
      </c>
      <c r="V583" s="275">
        <v>60700</v>
      </c>
      <c r="W583" s="431">
        <v>18.7</v>
      </c>
      <c r="X583" s="275">
        <v>10000</v>
      </c>
      <c r="Y583" s="275">
        <v>60200</v>
      </c>
      <c r="Z583" s="431">
        <v>16.600000000000001</v>
      </c>
      <c r="AA583" s="275">
        <v>5500</v>
      </c>
      <c r="AB583" s="275">
        <v>57600</v>
      </c>
      <c r="AC583" s="431">
        <v>9.6</v>
      </c>
      <c r="AD583" s="275">
        <v>3700</v>
      </c>
      <c r="AE583" s="275">
        <v>58300</v>
      </c>
      <c r="AF583" s="431">
        <v>6.4</v>
      </c>
      <c r="AG583" s="275">
        <v>3800</v>
      </c>
      <c r="AH583" s="275">
        <v>56100</v>
      </c>
      <c r="AI583" s="431">
        <v>6.8</v>
      </c>
      <c r="AJ583" s="275">
        <v>2500</v>
      </c>
      <c r="AK583" s="275">
        <v>59700</v>
      </c>
      <c r="AL583" s="431">
        <v>4.2</v>
      </c>
      <c r="AM583" s="275">
        <v>2200</v>
      </c>
      <c r="AN583" s="275">
        <v>59500</v>
      </c>
      <c r="AO583" s="431">
        <v>3.7</v>
      </c>
      <c r="AP583" s="147">
        <v>8200</v>
      </c>
      <c r="AQ583" s="147">
        <v>79400</v>
      </c>
      <c r="AR583" s="250">
        <v>10.4</v>
      </c>
      <c r="AS583" s="147">
        <v>9600</v>
      </c>
      <c r="AT583" s="147">
        <v>78800</v>
      </c>
      <c r="AU583" s="250">
        <v>12.2</v>
      </c>
      <c r="AV583" s="727"/>
    </row>
    <row r="584" spans="2:48" s="430" customFormat="1" ht="12.75" x14ac:dyDescent="0.2">
      <c r="B584" s="203" t="s">
        <v>32</v>
      </c>
      <c r="C584" s="275">
        <v>14000</v>
      </c>
      <c r="D584" s="275">
        <v>45200</v>
      </c>
      <c r="E584" s="431">
        <v>31.1</v>
      </c>
      <c r="F584" s="275">
        <v>10600</v>
      </c>
      <c r="G584" s="275">
        <v>45800</v>
      </c>
      <c r="H584" s="431">
        <v>23.2</v>
      </c>
      <c r="I584" s="275">
        <v>7000</v>
      </c>
      <c r="J584" s="275">
        <v>45600</v>
      </c>
      <c r="K584" s="431">
        <v>15.4</v>
      </c>
      <c r="L584" s="275">
        <v>7100</v>
      </c>
      <c r="M584" s="275">
        <v>45600</v>
      </c>
      <c r="N584" s="431">
        <v>15.5</v>
      </c>
      <c r="O584" s="275">
        <v>8800</v>
      </c>
      <c r="P584" s="275">
        <v>48200</v>
      </c>
      <c r="Q584" s="431">
        <v>18.3</v>
      </c>
      <c r="R584" s="275">
        <v>5400</v>
      </c>
      <c r="S584" s="275">
        <v>48100</v>
      </c>
      <c r="T584" s="431">
        <v>11.2</v>
      </c>
      <c r="U584" s="275">
        <v>7600</v>
      </c>
      <c r="V584" s="275">
        <v>48200</v>
      </c>
      <c r="W584" s="431">
        <v>15.8</v>
      </c>
      <c r="X584" s="275">
        <v>5200</v>
      </c>
      <c r="Y584" s="275">
        <v>46800</v>
      </c>
      <c r="Z584" s="431">
        <v>11.2</v>
      </c>
      <c r="AA584" s="275">
        <v>2800</v>
      </c>
      <c r="AB584" s="275">
        <v>48900</v>
      </c>
      <c r="AC584" s="431">
        <v>5.7</v>
      </c>
      <c r="AD584" s="275">
        <v>7200</v>
      </c>
      <c r="AE584" s="275">
        <v>48800</v>
      </c>
      <c r="AF584" s="431">
        <v>14.7</v>
      </c>
      <c r="AG584" s="275">
        <v>6100</v>
      </c>
      <c r="AH584" s="275">
        <v>48700</v>
      </c>
      <c r="AI584" s="431">
        <v>12.5</v>
      </c>
      <c r="AJ584" s="275">
        <v>3700</v>
      </c>
      <c r="AK584" s="275">
        <v>47400</v>
      </c>
      <c r="AL584" s="431">
        <v>7.8</v>
      </c>
      <c r="AM584" s="275">
        <v>4000</v>
      </c>
      <c r="AN584" s="275">
        <v>48900</v>
      </c>
      <c r="AO584" s="431">
        <v>8.1999999999999993</v>
      </c>
      <c r="AP584" s="147">
        <v>9400</v>
      </c>
      <c r="AQ584" s="147">
        <v>68700</v>
      </c>
      <c r="AR584" s="250">
        <v>13.7</v>
      </c>
      <c r="AS584" s="147">
        <v>6200</v>
      </c>
      <c r="AT584" s="147">
        <v>68900</v>
      </c>
      <c r="AU584" s="250">
        <v>9.1</v>
      </c>
      <c r="AV584" s="727"/>
    </row>
    <row r="585" spans="2:48" s="430" customFormat="1" ht="12.75" x14ac:dyDescent="0.2">
      <c r="B585" s="203" t="s">
        <v>56</v>
      </c>
      <c r="C585" s="275">
        <v>9000</v>
      </c>
      <c r="D585" s="275">
        <v>33900</v>
      </c>
      <c r="E585" s="431">
        <v>26.5</v>
      </c>
      <c r="F585" s="275">
        <v>6500</v>
      </c>
      <c r="G585" s="275">
        <v>34700</v>
      </c>
      <c r="H585" s="431">
        <v>18.8</v>
      </c>
      <c r="I585" s="275">
        <v>4500</v>
      </c>
      <c r="J585" s="275">
        <v>36300</v>
      </c>
      <c r="K585" s="431">
        <v>12.5</v>
      </c>
      <c r="L585" s="275">
        <v>5600</v>
      </c>
      <c r="M585" s="275">
        <v>36500</v>
      </c>
      <c r="N585" s="431">
        <v>15.3</v>
      </c>
      <c r="O585" s="275">
        <v>6500</v>
      </c>
      <c r="P585" s="275">
        <v>38500</v>
      </c>
      <c r="Q585" s="431">
        <v>16.899999999999999</v>
      </c>
      <c r="R585" s="275">
        <v>4800</v>
      </c>
      <c r="S585" s="275">
        <v>39100</v>
      </c>
      <c r="T585" s="431">
        <v>12.3</v>
      </c>
      <c r="U585" s="275">
        <v>8900</v>
      </c>
      <c r="V585" s="275">
        <v>41300</v>
      </c>
      <c r="W585" s="431">
        <v>21.5</v>
      </c>
      <c r="X585" s="275">
        <v>8400</v>
      </c>
      <c r="Y585" s="275">
        <v>41100</v>
      </c>
      <c r="Z585" s="431">
        <v>20.5</v>
      </c>
      <c r="AA585" s="275">
        <v>6200</v>
      </c>
      <c r="AB585" s="275">
        <v>39700</v>
      </c>
      <c r="AC585" s="431">
        <v>15.7</v>
      </c>
      <c r="AD585" s="275">
        <v>7200</v>
      </c>
      <c r="AE585" s="275">
        <v>40000</v>
      </c>
      <c r="AF585" s="431">
        <v>18</v>
      </c>
      <c r="AG585" s="275">
        <v>7000</v>
      </c>
      <c r="AH585" s="275">
        <v>40600</v>
      </c>
      <c r="AI585" s="431">
        <v>17.2</v>
      </c>
      <c r="AJ585" s="275">
        <v>1600</v>
      </c>
      <c r="AK585" s="275">
        <v>40100</v>
      </c>
      <c r="AL585" s="431">
        <v>4</v>
      </c>
      <c r="AM585" s="275">
        <v>5000</v>
      </c>
      <c r="AN585" s="275">
        <v>41100</v>
      </c>
      <c r="AO585" s="431">
        <v>12.2</v>
      </c>
      <c r="AP585" s="147">
        <v>1600</v>
      </c>
      <c r="AQ585" s="147">
        <v>58600</v>
      </c>
      <c r="AR585" s="250">
        <v>2.7</v>
      </c>
      <c r="AS585" s="147">
        <v>2700</v>
      </c>
      <c r="AT585" s="147">
        <v>57600</v>
      </c>
      <c r="AU585" s="250">
        <v>4.7</v>
      </c>
      <c r="AV585" s="727"/>
    </row>
    <row r="586" spans="2:48" s="430" customFormat="1" ht="12.75" x14ac:dyDescent="0.2">
      <c r="B586" s="203" t="s">
        <v>45</v>
      </c>
      <c r="C586" s="275">
        <v>7700</v>
      </c>
      <c r="D586" s="275">
        <v>69000</v>
      </c>
      <c r="E586" s="431">
        <v>11.1</v>
      </c>
      <c r="F586" s="275">
        <v>5600</v>
      </c>
      <c r="G586" s="275">
        <v>68500</v>
      </c>
      <c r="H586" s="431">
        <v>8.1999999999999993</v>
      </c>
      <c r="I586" s="275">
        <v>7300</v>
      </c>
      <c r="J586" s="275">
        <v>68500</v>
      </c>
      <c r="K586" s="431">
        <v>10.7</v>
      </c>
      <c r="L586" s="275">
        <v>6500</v>
      </c>
      <c r="M586" s="275">
        <v>67800</v>
      </c>
      <c r="N586" s="431">
        <v>9.6</v>
      </c>
      <c r="O586" s="275">
        <v>6400</v>
      </c>
      <c r="P586" s="275">
        <v>70600</v>
      </c>
      <c r="Q586" s="431">
        <v>9</v>
      </c>
      <c r="R586" s="275">
        <v>6800</v>
      </c>
      <c r="S586" s="275">
        <v>71200</v>
      </c>
      <c r="T586" s="431">
        <v>9.6</v>
      </c>
      <c r="U586" s="275">
        <v>5800</v>
      </c>
      <c r="V586" s="275">
        <v>69400</v>
      </c>
      <c r="W586" s="431">
        <v>8.3000000000000007</v>
      </c>
      <c r="X586" s="275">
        <v>5500</v>
      </c>
      <c r="Y586" s="275">
        <v>69900</v>
      </c>
      <c r="Z586" s="431">
        <v>7.8</v>
      </c>
      <c r="AA586" s="275">
        <v>3100</v>
      </c>
      <c r="AB586" s="275">
        <v>69600</v>
      </c>
      <c r="AC586" s="431">
        <v>4.4000000000000004</v>
      </c>
      <c r="AD586" s="275">
        <v>7700</v>
      </c>
      <c r="AE586" s="275">
        <v>70300</v>
      </c>
      <c r="AF586" s="431">
        <v>10.9</v>
      </c>
      <c r="AG586" s="275">
        <v>7700</v>
      </c>
      <c r="AH586" s="275">
        <v>69900</v>
      </c>
      <c r="AI586" s="431">
        <v>11</v>
      </c>
      <c r="AJ586" s="275">
        <v>7300</v>
      </c>
      <c r="AK586" s="275">
        <v>70000</v>
      </c>
      <c r="AL586" s="431">
        <v>10.4</v>
      </c>
      <c r="AM586" s="275">
        <v>5000</v>
      </c>
      <c r="AN586" s="275">
        <v>70600</v>
      </c>
      <c r="AO586" s="431">
        <v>7</v>
      </c>
      <c r="AP586" s="147">
        <v>4100</v>
      </c>
      <c r="AQ586" s="147">
        <v>47600</v>
      </c>
      <c r="AR586" s="250">
        <v>8.6</v>
      </c>
      <c r="AS586" s="147">
        <v>3300</v>
      </c>
      <c r="AT586" s="147">
        <v>49200</v>
      </c>
      <c r="AU586" s="250">
        <v>6.7</v>
      </c>
      <c r="AV586" s="727"/>
    </row>
    <row r="587" spans="2:48" s="430" customFormat="1" ht="12.75" x14ac:dyDescent="0.2">
      <c r="B587" s="203" t="s">
        <v>50</v>
      </c>
      <c r="C587" s="275">
        <v>15600</v>
      </c>
      <c r="D587" s="275">
        <v>99800</v>
      </c>
      <c r="E587" s="431">
        <v>15.6</v>
      </c>
      <c r="F587" s="275">
        <v>11500</v>
      </c>
      <c r="G587" s="275">
        <v>100900</v>
      </c>
      <c r="H587" s="431">
        <v>11.4</v>
      </c>
      <c r="I587" s="275">
        <v>7900</v>
      </c>
      <c r="J587" s="275">
        <v>102800</v>
      </c>
      <c r="K587" s="431">
        <v>7.7</v>
      </c>
      <c r="L587" s="275">
        <v>11100</v>
      </c>
      <c r="M587" s="275">
        <v>102300</v>
      </c>
      <c r="N587" s="431">
        <v>10.8</v>
      </c>
      <c r="O587" s="275">
        <v>9500</v>
      </c>
      <c r="P587" s="275">
        <v>105200</v>
      </c>
      <c r="Q587" s="431">
        <v>9.1</v>
      </c>
      <c r="R587" s="275">
        <v>9500</v>
      </c>
      <c r="S587" s="275">
        <v>106300</v>
      </c>
      <c r="T587" s="431">
        <v>9</v>
      </c>
      <c r="U587" s="275">
        <v>6400</v>
      </c>
      <c r="V587" s="275">
        <v>108300</v>
      </c>
      <c r="W587" s="431">
        <v>5.9</v>
      </c>
      <c r="X587" s="275">
        <v>9700</v>
      </c>
      <c r="Y587" s="275">
        <v>107200</v>
      </c>
      <c r="Z587" s="431">
        <v>9</v>
      </c>
      <c r="AA587" s="275">
        <v>7200</v>
      </c>
      <c r="AB587" s="275">
        <v>108900</v>
      </c>
      <c r="AC587" s="431">
        <v>6.6</v>
      </c>
      <c r="AD587" s="275">
        <v>7500</v>
      </c>
      <c r="AE587" s="275">
        <v>110700</v>
      </c>
      <c r="AF587" s="431">
        <v>6.8</v>
      </c>
      <c r="AG587" s="275">
        <v>6000</v>
      </c>
      <c r="AH587" s="275">
        <v>114300</v>
      </c>
      <c r="AI587" s="431">
        <v>5.3</v>
      </c>
      <c r="AJ587" s="275">
        <v>3200</v>
      </c>
      <c r="AK587" s="275">
        <v>116000</v>
      </c>
      <c r="AL587" s="431">
        <v>2.7</v>
      </c>
      <c r="AM587" s="275">
        <v>3000</v>
      </c>
      <c r="AN587" s="275">
        <v>115100</v>
      </c>
      <c r="AO587" s="431">
        <v>2.6</v>
      </c>
      <c r="AP587" s="147">
        <v>4600</v>
      </c>
      <c r="AQ587" s="147">
        <v>41000</v>
      </c>
      <c r="AR587" s="250">
        <v>11.2</v>
      </c>
      <c r="AS587" s="147">
        <v>4800</v>
      </c>
      <c r="AT587" s="147">
        <v>40300</v>
      </c>
      <c r="AU587" s="250">
        <v>12</v>
      </c>
      <c r="AV587" s="727"/>
    </row>
    <row r="588" spans="2:48" s="430" customFormat="1" ht="12.75" x14ac:dyDescent="0.2">
      <c r="B588" s="203" t="s">
        <v>33</v>
      </c>
      <c r="C588" s="275">
        <v>12500</v>
      </c>
      <c r="D588" s="275">
        <v>61700</v>
      </c>
      <c r="E588" s="431">
        <v>20.3</v>
      </c>
      <c r="F588" s="275">
        <v>10500</v>
      </c>
      <c r="G588" s="275">
        <v>62400</v>
      </c>
      <c r="H588" s="431">
        <v>16.8</v>
      </c>
      <c r="I588" s="275">
        <v>6900</v>
      </c>
      <c r="J588" s="275">
        <v>62400</v>
      </c>
      <c r="K588" s="431">
        <v>11</v>
      </c>
      <c r="L588" s="275">
        <v>7500</v>
      </c>
      <c r="M588" s="275">
        <v>62700</v>
      </c>
      <c r="N588" s="431">
        <v>11.9</v>
      </c>
      <c r="O588" s="275">
        <v>9700</v>
      </c>
      <c r="P588" s="275">
        <v>66500</v>
      </c>
      <c r="Q588" s="431">
        <v>14.5</v>
      </c>
      <c r="R588" s="275">
        <v>6200</v>
      </c>
      <c r="S588" s="275">
        <v>66000</v>
      </c>
      <c r="T588" s="431">
        <v>9.4</v>
      </c>
      <c r="U588" s="275">
        <v>10100</v>
      </c>
      <c r="V588" s="275">
        <v>66700</v>
      </c>
      <c r="W588" s="431">
        <v>15.1</v>
      </c>
      <c r="X588" s="275">
        <v>6300</v>
      </c>
      <c r="Y588" s="275">
        <v>64800</v>
      </c>
      <c r="Z588" s="431">
        <v>9.6999999999999993</v>
      </c>
      <c r="AA588" s="275">
        <v>7500</v>
      </c>
      <c r="AB588" s="275">
        <v>65800</v>
      </c>
      <c r="AC588" s="431">
        <v>11.4</v>
      </c>
      <c r="AD588" s="275">
        <v>9400</v>
      </c>
      <c r="AE588" s="275">
        <v>65500</v>
      </c>
      <c r="AF588" s="431">
        <v>14.4</v>
      </c>
      <c r="AG588" s="275">
        <v>3000</v>
      </c>
      <c r="AH588" s="275">
        <v>63000</v>
      </c>
      <c r="AI588" s="431">
        <v>4.7</v>
      </c>
      <c r="AJ588" s="275">
        <v>3200</v>
      </c>
      <c r="AK588" s="275">
        <v>63100</v>
      </c>
      <c r="AL588" s="431">
        <v>5.0999999999999996</v>
      </c>
      <c r="AM588" s="275">
        <v>4000</v>
      </c>
      <c r="AN588" s="275">
        <v>63800</v>
      </c>
      <c r="AO588" s="431">
        <v>6.3</v>
      </c>
      <c r="AP588" s="147">
        <v>3900</v>
      </c>
      <c r="AQ588" s="147">
        <v>71100</v>
      </c>
      <c r="AR588" s="250">
        <v>5.5</v>
      </c>
      <c r="AS588" s="147">
        <v>4800</v>
      </c>
      <c r="AT588" s="147">
        <v>69900</v>
      </c>
      <c r="AU588" s="250">
        <v>6.8</v>
      </c>
      <c r="AV588" s="727"/>
    </row>
    <row r="589" spans="2:48" s="430" customFormat="1" ht="12.75" x14ac:dyDescent="0.2">
      <c r="B589" s="203" t="s">
        <v>31</v>
      </c>
      <c r="C589" s="275">
        <v>29600</v>
      </c>
      <c r="D589" s="275">
        <v>144000</v>
      </c>
      <c r="E589" s="431">
        <v>20.6</v>
      </c>
      <c r="F589" s="275">
        <v>37500</v>
      </c>
      <c r="G589" s="275">
        <v>145300</v>
      </c>
      <c r="H589" s="431">
        <v>25.8</v>
      </c>
      <c r="I589" s="275">
        <v>31300</v>
      </c>
      <c r="J589" s="275">
        <v>147600</v>
      </c>
      <c r="K589" s="431">
        <v>21.2</v>
      </c>
      <c r="L589" s="275">
        <v>26700</v>
      </c>
      <c r="M589" s="275">
        <v>149700</v>
      </c>
      <c r="N589" s="431">
        <v>17.8</v>
      </c>
      <c r="O589" s="275">
        <v>23600</v>
      </c>
      <c r="P589" s="275">
        <v>154000</v>
      </c>
      <c r="Q589" s="431">
        <v>15.3</v>
      </c>
      <c r="R589" s="275">
        <v>28400</v>
      </c>
      <c r="S589" s="275">
        <v>155700</v>
      </c>
      <c r="T589" s="431">
        <v>18.2</v>
      </c>
      <c r="U589" s="275">
        <v>30800</v>
      </c>
      <c r="V589" s="275">
        <v>158100</v>
      </c>
      <c r="W589" s="431">
        <v>19.5</v>
      </c>
      <c r="X589" s="275">
        <v>21800</v>
      </c>
      <c r="Y589" s="275">
        <v>157200</v>
      </c>
      <c r="Z589" s="431">
        <v>13.9</v>
      </c>
      <c r="AA589" s="275">
        <v>15600</v>
      </c>
      <c r="AB589" s="275">
        <v>158400</v>
      </c>
      <c r="AC589" s="431">
        <v>9.8000000000000007</v>
      </c>
      <c r="AD589" s="275">
        <v>17300</v>
      </c>
      <c r="AE589" s="275">
        <v>158400</v>
      </c>
      <c r="AF589" s="431">
        <v>10.9</v>
      </c>
      <c r="AG589" s="275">
        <v>16000</v>
      </c>
      <c r="AH589" s="275">
        <v>158000</v>
      </c>
      <c r="AI589" s="431">
        <v>10.1</v>
      </c>
      <c r="AJ589" s="275">
        <v>12800</v>
      </c>
      <c r="AK589" s="275">
        <v>158300</v>
      </c>
      <c r="AL589" s="431">
        <v>8.1</v>
      </c>
      <c r="AM589" s="275">
        <v>15000</v>
      </c>
      <c r="AN589" s="275">
        <v>161200</v>
      </c>
      <c r="AO589" s="431">
        <v>9.3000000000000007</v>
      </c>
      <c r="AP589" s="147">
        <v>6800</v>
      </c>
      <c r="AQ589" s="147">
        <v>116600</v>
      </c>
      <c r="AR589" s="250">
        <v>5.8</v>
      </c>
      <c r="AS589" s="147">
        <v>5000</v>
      </c>
      <c r="AT589" s="147">
        <v>118200</v>
      </c>
      <c r="AU589" s="250">
        <v>4.2</v>
      </c>
      <c r="AV589" s="727"/>
    </row>
    <row r="590" spans="2:48" s="430" customFormat="1" ht="12.75" x14ac:dyDescent="0.2">
      <c r="B590" s="203" t="s">
        <v>37</v>
      </c>
      <c r="C590" s="275">
        <v>3900</v>
      </c>
      <c r="D590" s="275">
        <v>42000</v>
      </c>
      <c r="E590" s="431">
        <v>9.3000000000000007</v>
      </c>
      <c r="F590" s="275">
        <v>2400</v>
      </c>
      <c r="G590" s="275">
        <v>41100</v>
      </c>
      <c r="H590" s="431">
        <v>5.7</v>
      </c>
      <c r="I590" s="275">
        <v>4000</v>
      </c>
      <c r="J590" s="275">
        <v>41300</v>
      </c>
      <c r="K590" s="431">
        <v>9.6999999999999993</v>
      </c>
      <c r="L590" s="275">
        <v>4800</v>
      </c>
      <c r="M590" s="275">
        <v>41000</v>
      </c>
      <c r="N590" s="431">
        <v>11.6</v>
      </c>
      <c r="O590" s="275">
        <v>3500</v>
      </c>
      <c r="P590" s="275">
        <v>42200</v>
      </c>
      <c r="Q590" s="431">
        <v>8.3000000000000007</v>
      </c>
      <c r="R590" s="275">
        <v>3600</v>
      </c>
      <c r="S590" s="275">
        <v>41700</v>
      </c>
      <c r="T590" s="431">
        <v>8.6</v>
      </c>
      <c r="U590" s="275">
        <v>3600</v>
      </c>
      <c r="V590" s="275">
        <v>40600</v>
      </c>
      <c r="W590" s="431">
        <v>8.9</v>
      </c>
      <c r="X590" s="275">
        <v>4900</v>
      </c>
      <c r="Y590" s="275">
        <v>40700</v>
      </c>
      <c r="Z590" s="431">
        <v>11.9</v>
      </c>
      <c r="AA590" s="275">
        <v>4200</v>
      </c>
      <c r="AB590" s="275">
        <v>42500</v>
      </c>
      <c r="AC590" s="431">
        <v>9.8000000000000007</v>
      </c>
      <c r="AD590" s="275">
        <v>2400</v>
      </c>
      <c r="AE590" s="275">
        <v>41900</v>
      </c>
      <c r="AF590" s="431">
        <v>5.7</v>
      </c>
      <c r="AG590" s="275">
        <v>2100</v>
      </c>
      <c r="AH590" s="275">
        <v>41200</v>
      </c>
      <c r="AI590" s="431">
        <v>5.2</v>
      </c>
      <c r="AJ590" s="275">
        <v>2000</v>
      </c>
      <c r="AK590" s="275">
        <v>41100</v>
      </c>
      <c r="AL590" s="431">
        <v>4.9000000000000004</v>
      </c>
      <c r="AM590" s="275" t="s">
        <v>118</v>
      </c>
      <c r="AN590" s="275">
        <v>42000</v>
      </c>
      <c r="AO590" s="275" t="s">
        <v>118</v>
      </c>
      <c r="AP590" s="147">
        <v>4400</v>
      </c>
      <c r="AQ590" s="147">
        <v>63300</v>
      </c>
      <c r="AR590" s="250">
        <v>7</v>
      </c>
      <c r="AS590" s="147">
        <v>5600</v>
      </c>
      <c r="AT590" s="147">
        <v>66200</v>
      </c>
      <c r="AU590" s="250">
        <v>8.4</v>
      </c>
      <c r="AV590" s="727"/>
    </row>
    <row r="591" spans="2:48" s="430" customFormat="1" ht="12.75" x14ac:dyDescent="0.2">
      <c r="B591" s="203" t="s">
        <v>57</v>
      </c>
      <c r="C591" s="275">
        <v>14500</v>
      </c>
      <c r="D591" s="275">
        <v>75000</v>
      </c>
      <c r="E591" s="431">
        <v>19.3</v>
      </c>
      <c r="F591" s="275">
        <v>14600</v>
      </c>
      <c r="G591" s="275">
        <v>76700</v>
      </c>
      <c r="H591" s="431">
        <v>19</v>
      </c>
      <c r="I591" s="275">
        <v>10200</v>
      </c>
      <c r="J591" s="275">
        <v>76000</v>
      </c>
      <c r="K591" s="431">
        <v>13.4</v>
      </c>
      <c r="L591" s="275">
        <v>10300</v>
      </c>
      <c r="M591" s="275">
        <v>76200</v>
      </c>
      <c r="N591" s="431">
        <v>13.5</v>
      </c>
      <c r="O591" s="275">
        <v>11400</v>
      </c>
      <c r="P591" s="275">
        <v>81200</v>
      </c>
      <c r="Q591" s="431">
        <v>14</v>
      </c>
      <c r="R591" s="275">
        <v>11200</v>
      </c>
      <c r="S591" s="275">
        <v>80800</v>
      </c>
      <c r="T591" s="431">
        <v>13.9</v>
      </c>
      <c r="U591" s="275">
        <v>10700</v>
      </c>
      <c r="V591" s="275">
        <v>79500</v>
      </c>
      <c r="W591" s="431">
        <v>13.4</v>
      </c>
      <c r="X591" s="275">
        <v>7500</v>
      </c>
      <c r="Y591" s="275">
        <v>76000</v>
      </c>
      <c r="Z591" s="431">
        <v>9.8000000000000007</v>
      </c>
      <c r="AA591" s="275">
        <v>7400</v>
      </c>
      <c r="AB591" s="275">
        <v>75800</v>
      </c>
      <c r="AC591" s="431">
        <v>9.6999999999999993</v>
      </c>
      <c r="AD591" s="275">
        <v>9500</v>
      </c>
      <c r="AE591" s="275">
        <v>75800</v>
      </c>
      <c r="AF591" s="431">
        <v>12.6</v>
      </c>
      <c r="AG591" s="275">
        <v>11100</v>
      </c>
      <c r="AH591" s="275">
        <v>74800</v>
      </c>
      <c r="AI591" s="431">
        <v>14.9</v>
      </c>
      <c r="AJ591" s="275">
        <v>6000</v>
      </c>
      <c r="AK591" s="275">
        <v>73300</v>
      </c>
      <c r="AL591" s="431">
        <v>8.1999999999999993</v>
      </c>
      <c r="AM591" s="275">
        <v>8000</v>
      </c>
      <c r="AN591" s="275">
        <v>73100</v>
      </c>
      <c r="AO591" s="431">
        <v>10.9</v>
      </c>
      <c r="AP591" s="147">
        <v>14300</v>
      </c>
      <c r="AQ591" s="147">
        <v>158700</v>
      </c>
      <c r="AR591" s="250">
        <v>9</v>
      </c>
      <c r="AS591" s="147">
        <v>14600</v>
      </c>
      <c r="AT591" s="147">
        <v>160500</v>
      </c>
      <c r="AU591" s="250">
        <v>9.1</v>
      </c>
      <c r="AV591" s="727"/>
    </row>
    <row r="592" spans="2:48" s="430" customFormat="1" ht="12.75" x14ac:dyDescent="0.2">
      <c r="B592" s="203" t="s">
        <v>38</v>
      </c>
      <c r="C592" s="275">
        <v>10200</v>
      </c>
      <c r="D592" s="275">
        <v>69500</v>
      </c>
      <c r="E592" s="431">
        <v>14.6</v>
      </c>
      <c r="F592" s="275">
        <v>10800</v>
      </c>
      <c r="G592" s="275">
        <v>68600</v>
      </c>
      <c r="H592" s="431">
        <v>15.8</v>
      </c>
      <c r="I592" s="275">
        <v>9000</v>
      </c>
      <c r="J592" s="275">
        <v>68000</v>
      </c>
      <c r="K592" s="431">
        <v>13.3</v>
      </c>
      <c r="L592" s="275">
        <v>9700</v>
      </c>
      <c r="M592" s="275">
        <v>68700</v>
      </c>
      <c r="N592" s="431">
        <v>14.1</v>
      </c>
      <c r="O592" s="275">
        <v>9000</v>
      </c>
      <c r="P592" s="275">
        <v>72300</v>
      </c>
      <c r="Q592" s="431">
        <v>12.5</v>
      </c>
      <c r="R592" s="275">
        <v>8600</v>
      </c>
      <c r="S592" s="275">
        <v>70500</v>
      </c>
      <c r="T592" s="431">
        <v>12.1</v>
      </c>
      <c r="U592" s="275">
        <v>7800</v>
      </c>
      <c r="V592" s="275">
        <v>70200</v>
      </c>
      <c r="W592" s="431">
        <v>11.2</v>
      </c>
      <c r="X592" s="275">
        <v>9800</v>
      </c>
      <c r="Y592" s="275">
        <v>72600</v>
      </c>
      <c r="Z592" s="431">
        <v>13.5</v>
      </c>
      <c r="AA592" s="275">
        <v>3000</v>
      </c>
      <c r="AB592" s="275">
        <v>71500</v>
      </c>
      <c r="AC592" s="431">
        <v>4.2</v>
      </c>
      <c r="AD592" s="275" t="s">
        <v>118</v>
      </c>
      <c r="AE592" s="275">
        <v>69300</v>
      </c>
      <c r="AF592" s="275" t="s">
        <v>118</v>
      </c>
      <c r="AG592" s="275">
        <v>8200</v>
      </c>
      <c r="AH592" s="275">
        <v>70400</v>
      </c>
      <c r="AI592" s="431">
        <v>11.6</v>
      </c>
      <c r="AJ592" s="275">
        <v>7000</v>
      </c>
      <c r="AK592" s="275">
        <v>70700</v>
      </c>
      <c r="AL592" s="431">
        <v>9.9</v>
      </c>
      <c r="AM592" s="275">
        <v>3000</v>
      </c>
      <c r="AN592" s="275">
        <v>70700</v>
      </c>
      <c r="AO592" s="431">
        <v>4.3</v>
      </c>
      <c r="AP592" s="147" t="s">
        <v>118</v>
      </c>
      <c r="AQ592" s="147">
        <v>42000</v>
      </c>
      <c r="AR592" s="147" t="s">
        <v>118</v>
      </c>
      <c r="AS592" s="147">
        <v>1600</v>
      </c>
      <c r="AT592" s="147">
        <v>40900</v>
      </c>
      <c r="AU592" s="250">
        <v>4</v>
      </c>
      <c r="AV592" s="727"/>
    </row>
    <row r="593" spans="2:48" s="430" customFormat="1" ht="12.75" x14ac:dyDescent="0.2">
      <c r="B593" s="203" t="s">
        <v>46</v>
      </c>
      <c r="C593" s="275">
        <v>11400</v>
      </c>
      <c r="D593" s="275">
        <v>69300</v>
      </c>
      <c r="E593" s="431">
        <v>16.5</v>
      </c>
      <c r="F593" s="275">
        <v>7300</v>
      </c>
      <c r="G593" s="275">
        <v>69500</v>
      </c>
      <c r="H593" s="431">
        <v>10.5</v>
      </c>
      <c r="I593" s="275">
        <v>12500</v>
      </c>
      <c r="J593" s="275">
        <v>69800</v>
      </c>
      <c r="K593" s="431">
        <v>17.899999999999999</v>
      </c>
      <c r="L593" s="275">
        <v>9400</v>
      </c>
      <c r="M593" s="275">
        <v>68200</v>
      </c>
      <c r="N593" s="431">
        <v>13.7</v>
      </c>
      <c r="O593" s="275">
        <v>7300</v>
      </c>
      <c r="P593" s="275">
        <v>71600</v>
      </c>
      <c r="Q593" s="431">
        <v>10.199999999999999</v>
      </c>
      <c r="R593" s="275">
        <v>5700</v>
      </c>
      <c r="S593" s="275">
        <v>71500</v>
      </c>
      <c r="T593" s="431">
        <v>8</v>
      </c>
      <c r="U593" s="275">
        <v>6000</v>
      </c>
      <c r="V593" s="275">
        <v>72200</v>
      </c>
      <c r="W593" s="431">
        <v>8.1999999999999993</v>
      </c>
      <c r="X593" s="275">
        <v>5400</v>
      </c>
      <c r="Y593" s="275">
        <v>72300</v>
      </c>
      <c r="Z593" s="431">
        <v>7.5</v>
      </c>
      <c r="AA593" s="275">
        <v>4400</v>
      </c>
      <c r="AB593" s="275">
        <v>69600</v>
      </c>
      <c r="AC593" s="431">
        <v>6.4</v>
      </c>
      <c r="AD593" s="275">
        <v>5800</v>
      </c>
      <c r="AE593" s="275">
        <v>69900</v>
      </c>
      <c r="AF593" s="431">
        <v>8.3000000000000007</v>
      </c>
      <c r="AG593" s="275">
        <v>8200</v>
      </c>
      <c r="AH593" s="275">
        <v>72500</v>
      </c>
      <c r="AI593" s="431">
        <v>11.3</v>
      </c>
      <c r="AJ593" s="275">
        <v>6300</v>
      </c>
      <c r="AK593" s="275">
        <v>71600</v>
      </c>
      <c r="AL593" s="431">
        <v>8.6999999999999993</v>
      </c>
      <c r="AM593" s="275">
        <v>2800</v>
      </c>
      <c r="AN593" s="275">
        <v>72500</v>
      </c>
      <c r="AO593" s="431">
        <v>3.8</v>
      </c>
      <c r="AP593" s="147">
        <v>5100</v>
      </c>
      <c r="AQ593" s="147">
        <v>76300</v>
      </c>
      <c r="AR593" s="250">
        <v>6.6</v>
      </c>
      <c r="AS593" s="147">
        <v>4400</v>
      </c>
      <c r="AT593" s="147">
        <v>75700</v>
      </c>
      <c r="AU593" s="250">
        <v>5.8</v>
      </c>
      <c r="AV593" s="727"/>
    </row>
    <row r="594" spans="2:48" s="430" customFormat="1" ht="12.75" x14ac:dyDescent="0.2">
      <c r="B594" s="203" t="s">
        <v>51</v>
      </c>
      <c r="C594" s="275">
        <v>2400</v>
      </c>
      <c r="D594" s="275">
        <v>48200</v>
      </c>
      <c r="E594" s="431">
        <v>4.9000000000000004</v>
      </c>
      <c r="F594" s="275">
        <v>3100</v>
      </c>
      <c r="G594" s="275">
        <v>48600</v>
      </c>
      <c r="H594" s="431">
        <v>6.4</v>
      </c>
      <c r="I594" s="275">
        <v>2400</v>
      </c>
      <c r="J594" s="275">
        <v>49100</v>
      </c>
      <c r="K594" s="431">
        <v>4.8</v>
      </c>
      <c r="L594" s="275">
        <v>4600</v>
      </c>
      <c r="M594" s="275">
        <v>49700</v>
      </c>
      <c r="N594" s="431">
        <v>9.1999999999999993</v>
      </c>
      <c r="O594" s="275">
        <v>8700</v>
      </c>
      <c r="P594" s="275">
        <v>52500</v>
      </c>
      <c r="Q594" s="431">
        <v>16.5</v>
      </c>
      <c r="R594" s="275">
        <v>8400</v>
      </c>
      <c r="S594" s="275">
        <v>52500</v>
      </c>
      <c r="T594" s="431">
        <v>16.100000000000001</v>
      </c>
      <c r="U594" s="275">
        <v>4600</v>
      </c>
      <c r="V594" s="275">
        <v>52000</v>
      </c>
      <c r="W594" s="431">
        <v>8.9</v>
      </c>
      <c r="X594" s="275">
        <v>6400</v>
      </c>
      <c r="Y594" s="275">
        <v>51900</v>
      </c>
      <c r="Z594" s="431">
        <v>12.3</v>
      </c>
      <c r="AA594" s="275">
        <v>3700</v>
      </c>
      <c r="AB594" s="275">
        <v>53300</v>
      </c>
      <c r="AC594" s="431">
        <v>6.9</v>
      </c>
      <c r="AD594" s="275">
        <v>4900</v>
      </c>
      <c r="AE594" s="275">
        <v>53600</v>
      </c>
      <c r="AF594" s="431">
        <v>9.1</v>
      </c>
      <c r="AG594" s="275">
        <v>3000</v>
      </c>
      <c r="AH594" s="275">
        <v>51700</v>
      </c>
      <c r="AI594" s="431">
        <v>5.8</v>
      </c>
      <c r="AJ594" s="275">
        <v>3400</v>
      </c>
      <c r="AK594" s="275">
        <v>55000</v>
      </c>
      <c r="AL594" s="431">
        <v>6.2</v>
      </c>
      <c r="AM594" s="275">
        <v>2600</v>
      </c>
      <c r="AN594" s="275">
        <v>54800</v>
      </c>
      <c r="AO594" s="431">
        <v>4.7</v>
      </c>
      <c r="AP594" s="147">
        <v>4200</v>
      </c>
      <c r="AQ594" s="147">
        <v>73100</v>
      </c>
      <c r="AR594" s="250">
        <v>5.8</v>
      </c>
      <c r="AS594" s="147">
        <v>2700</v>
      </c>
      <c r="AT594" s="147">
        <v>71100</v>
      </c>
      <c r="AU594" s="250">
        <v>3.8</v>
      </c>
      <c r="AV594" s="727"/>
    </row>
    <row r="595" spans="2:48" s="430" customFormat="1" ht="12.75" x14ac:dyDescent="0.2">
      <c r="B595" s="203" t="s">
        <v>39</v>
      </c>
      <c r="C595" s="275">
        <v>12900</v>
      </c>
      <c r="D595" s="275">
        <v>55600</v>
      </c>
      <c r="E595" s="431">
        <v>23.2</v>
      </c>
      <c r="F595" s="275">
        <v>8400</v>
      </c>
      <c r="G595" s="275">
        <v>56000</v>
      </c>
      <c r="H595" s="431">
        <v>14.9</v>
      </c>
      <c r="I595" s="275">
        <v>6800</v>
      </c>
      <c r="J595" s="275">
        <v>56800</v>
      </c>
      <c r="K595" s="431">
        <v>11.9</v>
      </c>
      <c r="L595" s="275">
        <v>5000</v>
      </c>
      <c r="M595" s="275">
        <v>56600</v>
      </c>
      <c r="N595" s="431">
        <v>8.9</v>
      </c>
      <c r="O595" s="275">
        <v>5800</v>
      </c>
      <c r="P595" s="275">
        <v>58600</v>
      </c>
      <c r="Q595" s="431">
        <v>10</v>
      </c>
      <c r="R595" s="275">
        <v>2100</v>
      </c>
      <c r="S595" s="275">
        <v>58100</v>
      </c>
      <c r="T595" s="431">
        <v>3.6</v>
      </c>
      <c r="U595" s="275">
        <v>3800</v>
      </c>
      <c r="V595" s="275">
        <v>58200</v>
      </c>
      <c r="W595" s="431">
        <v>6.5</v>
      </c>
      <c r="X595" s="275">
        <v>5500</v>
      </c>
      <c r="Y595" s="275">
        <v>58700</v>
      </c>
      <c r="Z595" s="431">
        <v>9.4</v>
      </c>
      <c r="AA595" s="275">
        <v>3000</v>
      </c>
      <c r="AB595" s="275">
        <v>58500</v>
      </c>
      <c r="AC595" s="431">
        <v>5.2</v>
      </c>
      <c r="AD595" s="275">
        <v>2700</v>
      </c>
      <c r="AE595" s="275">
        <v>58500</v>
      </c>
      <c r="AF595" s="431">
        <v>4.5999999999999996</v>
      </c>
      <c r="AG595" s="275">
        <v>3900</v>
      </c>
      <c r="AH595" s="275">
        <v>57600</v>
      </c>
      <c r="AI595" s="431">
        <v>6.8</v>
      </c>
      <c r="AJ595" s="275">
        <v>4400</v>
      </c>
      <c r="AK595" s="275">
        <v>57200</v>
      </c>
      <c r="AL595" s="431">
        <v>7.6</v>
      </c>
      <c r="AM595" s="275">
        <v>6200</v>
      </c>
      <c r="AN595" s="275">
        <v>57800</v>
      </c>
      <c r="AO595" s="431">
        <v>10.8</v>
      </c>
      <c r="AP595" s="147">
        <v>4900</v>
      </c>
      <c r="AQ595" s="147">
        <v>72800</v>
      </c>
      <c r="AR595" s="250">
        <v>6.8</v>
      </c>
      <c r="AS595" s="147">
        <v>3600</v>
      </c>
      <c r="AT595" s="147">
        <v>72500</v>
      </c>
      <c r="AU595" s="250">
        <v>4.9000000000000004</v>
      </c>
      <c r="AV595" s="727"/>
    </row>
    <row r="596" spans="2:48" s="430" customFormat="1" ht="12.75" x14ac:dyDescent="0.2">
      <c r="B596" s="203" t="s">
        <v>52</v>
      </c>
      <c r="C596" s="275">
        <v>11600</v>
      </c>
      <c r="D596" s="275">
        <v>64700</v>
      </c>
      <c r="E596" s="431">
        <v>17.899999999999999</v>
      </c>
      <c r="F596" s="275">
        <v>7900</v>
      </c>
      <c r="G596" s="275">
        <v>64400</v>
      </c>
      <c r="H596" s="431">
        <v>12.3</v>
      </c>
      <c r="I596" s="275">
        <v>8800</v>
      </c>
      <c r="J596" s="275">
        <v>65000</v>
      </c>
      <c r="K596" s="431">
        <v>13.5</v>
      </c>
      <c r="L596" s="275">
        <v>7800</v>
      </c>
      <c r="M596" s="275">
        <v>64400</v>
      </c>
      <c r="N596" s="431">
        <v>12</v>
      </c>
      <c r="O596" s="275">
        <v>8900</v>
      </c>
      <c r="P596" s="275">
        <v>68500</v>
      </c>
      <c r="Q596" s="431">
        <v>13</v>
      </c>
      <c r="R596" s="275">
        <v>7500</v>
      </c>
      <c r="S596" s="275">
        <v>66800</v>
      </c>
      <c r="T596" s="431">
        <v>11.3</v>
      </c>
      <c r="U596" s="275">
        <v>11400</v>
      </c>
      <c r="V596" s="275">
        <v>67200</v>
      </c>
      <c r="W596" s="431">
        <v>16.899999999999999</v>
      </c>
      <c r="X596" s="275">
        <v>8600</v>
      </c>
      <c r="Y596" s="275">
        <v>65400</v>
      </c>
      <c r="Z596" s="431">
        <v>13.2</v>
      </c>
      <c r="AA596" s="275">
        <v>5500</v>
      </c>
      <c r="AB596" s="275">
        <v>65600</v>
      </c>
      <c r="AC596" s="431">
        <v>8.3000000000000007</v>
      </c>
      <c r="AD596" s="275">
        <v>7800</v>
      </c>
      <c r="AE596" s="275">
        <v>66000</v>
      </c>
      <c r="AF596" s="431">
        <v>11.9</v>
      </c>
      <c r="AG596" s="275">
        <v>6600</v>
      </c>
      <c r="AH596" s="275">
        <v>66800</v>
      </c>
      <c r="AI596" s="431">
        <v>9.9</v>
      </c>
      <c r="AJ596" s="275">
        <v>5300</v>
      </c>
      <c r="AK596" s="275">
        <v>65500</v>
      </c>
      <c r="AL596" s="431">
        <v>8</v>
      </c>
      <c r="AM596" s="275">
        <v>4000</v>
      </c>
      <c r="AN596" s="275">
        <v>66000</v>
      </c>
      <c r="AO596" s="431">
        <v>6.1</v>
      </c>
      <c r="AP596" s="147">
        <v>1600</v>
      </c>
      <c r="AQ596" s="147">
        <v>53100</v>
      </c>
      <c r="AR596" s="250">
        <v>3</v>
      </c>
      <c r="AS596" s="147" t="s">
        <v>118</v>
      </c>
      <c r="AT596" s="147">
        <v>52100</v>
      </c>
      <c r="AU596" s="147" t="s">
        <v>118</v>
      </c>
      <c r="AV596" s="727"/>
    </row>
    <row r="597" spans="2:48" s="430" customFormat="1" ht="12.75" x14ac:dyDescent="0.2">
      <c r="B597" s="203" t="s">
        <v>48</v>
      </c>
      <c r="C597" s="275">
        <v>47900</v>
      </c>
      <c r="D597" s="275">
        <v>187800</v>
      </c>
      <c r="E597" s="431">
        <v>25.5</v>
      </c>
      <c r="F597" s="275">
        <v>48300</v>
      </c>
      <c r="G597" s="275">
        <v>194500</v>
      </c>
      <c r="H597" s="431">
        <v>24.8</v>
      </c>
      <c r="I597" s="275">
        <v>47900</v>
      </c>
      <c r="J597" s="275">
        <v>199200</v>
      </c>
      <c r="K597" s="431">
        <v>24</v>
      </c>
      <c r="L597" s="275">
        <v>45200</v>
      </c>
      <c r="M597" s="275">
        <v>204500</v>
      </c>
      <c r="N597" s="431">
        <v>22.1</v>
      </c>
      <c r="O597" s="275">
        <v>47600</v>
      </c>
      <c r="P597" s="275">
        <v>208700</v>
      </c>
      <c r="Q597" s="431">
        <v>22.8</v>
      </c>
      <c r="R597" s="275">
        <v>48900</v>
      </c>
      <c r="S597" s="275">
        <v>214100</v>
      </c>
      <c r="T597" s="431">
        <v>22.9</v>
      </c>
      <c r="U597" s="275">
        <v>39500</v>
      </c>
      <c r="V597" s="275">
        <v>218800</v>
      </c>
      <c r="W597" s="431">
        <v>18</v>
      </c>
      <c r="X597" s="275">
        <v>36300</v>
      </c>
      <c r="Y597" s="275">
        <v>220000</v>
      </c>
      <c r="Z597" s="431">
        <v>16.5</v>
      </c>
      <c r="AA597" s="275">
        <v>31500</v>
      </c>
      <c r="AB597" s="275">
        <v>221000</v>
      </c>
      <c r="AC597" s="431">
        <v>14.3</v>
      </c>
      <c r="AD597" s="275">
        <v>30800</v>
      </c>
      <c r="AE597" s="275">
        <v>221700</v>
      </c>
      <c r="AF597" s="431">
        <v>13.9</v>
      </c>
      <c r="AG597" s="275">
        <v>21800</v>
      </c>
      <c r="AH597" s="275">
        <v>224000</v>
      </c>
      <c r="AI597" s="431">
        <v>9.6999999999999993</v>
      </c>
      <c r="AJ597" s="275">
        <v>29100</v>
      </c>
      <c r="AK597" s="275">
        <v>228700</v>
      </c>
      <c r="AL597" s="431">
        <v>12.7</v>
      </c>
      <c r="AM597" s="275">
        <v>28600</v>
      </c>
      <c r="AN597" s="275">
        <v>228200</v>
      </c>
      <c r="AO597" s="431">
        <v>12.5</v>
      </c>
      <c r="AP597" s="147">
        <v>4500</v>
      </c>
      <c r="AQ597" s="147">
        <v>58000</v>
      </c>
      <c r="AR597" s="250">
        <v>7.8</v>
      </c>
      <c r="AS597" s="147">
        <v>2800</v>
      </c>
      <c r="AT597" s="147">
        <v>57800</v>
      </c>
      <c r="AU597" s="250">
        <v>4.9000000000000004</v>
      </c>
      <c r="AV597" s="727"/>
    </row>
    <row r="598" spans="2:48" s="430" customFormat="1" ht="12.75" x14ac:dyDescent="0.2">
      <c r="B598" s="203" t="s">
        <v>58</v>
      </c>
      <c r="C598" s="275">
        <v>5900</v>
      </c>
      <c r="D598" s="275">
        <v>56900</v>
      </c>
      <c r="E598" s="431">
        <v>10.3</v>
      </c>
      <c r="F598" s="275">
        <v>9900</v>
      </c>
      <c r="G598" s="275">
        <v>57900</v>
      </c>
      <c r="H598" s="431">
        <v>17.2</v>
      </c>
      <c r="I598" s="275">
        <v>8800</v>
      </c>
      <c r="J598" s="275">
        <v>58800</v>
      </c>
      <c r="K598" s="431">
        <v>14.9</v>
      </c>
      <c r="L598" s="275">
        <v>6200</v>
      </c>
      <c r="M598" s="275">
        <v>59500</v>
      </c>
      <c r="N598" s="431">
        <v>10.4</v>
      </c>
      <c r="O598" s="275">
        <v>9600</v>
      </c>
      <c r="P598" s="275">
        <v>61400</v>
      </c>
      <c r="Q598" s="431">
        <v>15.6</v>
      </c>
      <c r="R598" s="275">
        <v>7100</v>
      </c>
      <c r="S598" s="275">
        <v>62300</v>
      </c>
      <c r="T598" s="431">
        <v>11.4</v>
      </c>
      <c r="U598" s="275">
        <v>5400</v>
      </c>
      <c r="V598" s="275">
        <v>62900</v>
      </c>
      <c r="W598" s="431">
        <v>8.6</v>
      </c>
      <c r="X598" s="275">
        <v>7300</v>
      </c>
      <c r="Y598" s="275">
        <v>62000</v>
      </c>
      <c r="Z598" s="431">
        <v>11.8</v>
      </c>
      <c r="AA598" s="275">
        <v>6300</v>
      </c>
      <c r="AB598" s="275">
        <v>64900</v>
      </c>
      <c r="AC598" s="431">
        <v>9.6999999999999993</v>
      </c>
      <c r="AD598" s="275">
        <v>2800</v>
      </c>
      <c r="AE598" s="275">
        <v>63400</v>
      </c>
      <c r="AF598" s="431">
        <v>4.4000000000000004</v>
      </c>
      <c r="AG598" s="275">
        <v>6400</v>
      </c>
      <c r="AH598" s="275">
        <v>64200</v>
      </c>
      <c r="AI598" s="431">
        <v>9.9</v>
      </c>
      <c r="AJ598" s="275">
        <v>7100</v>
      </c>
      <c r="AK598" s="275">
        <v>66300</v>
      </c>
      <c r="AL598" s="431">
        <v>10.7</v>
      </c>
      <c r="AM598" s="275">
        <v>4900</v>
      </c>
      <c r="AN598" s="275">
        <v>65300</v>
      </c>
      <c r="AO598" s="431">
        <v>7.5</v>
      </c>
      <c r="AP598" s="147">
        <v>3300</v>
      </c>
      <c r="AQ598" s="147">
        <v>66800</v>
      </c>
      <c r="AR598" s="250">
        <v>4.9000000000000004</v>
      </c>
      <c r="AS598" s="147">
        <v>4300</v>
      </c>
      <c r="AT598" s="147">
        <v>66300</v>
      </c>
      <c r="AU598" s="250">
        <v>6.4</v>
      </c>
      <c r="AV598" s="727"/>
    </row>
    <row r="599" spans="2:48" s="430" customFormat="1" ht="12.75" x14ac:dyDescent="0.2">
      <c r="B599" s="203" t="s">
        <v>43</v>
      </c>
      <c r="C599" s="275">
        <v>11200</v>
      </c>
      <c r="D599" s="275">
        <v>61500</v>
      </c>
      <c r="E599" s="431">
        <v>18.3</v>
      </c>
      <c r="F599" s="275">
        <v>11900</v>
      </c>
      <c r="G599" s="275">
        <v>61700</v>
      </c>
      <c r="H599" s="431">
        <v>19.3</v>
      </c>
      <c r="I599" s="275">
        <v>7600</v>
      </c>
      <c r="J599" s="275">
        <v>62300</v>
      </c>
      <c r="K599" s="431">
        <v>12.2</v>
      </c>
      <c r="L599" s="275">
        <v>10400</v>
      </c>
      <c r="M599" s="275">
        <v>63500</v>
      </c>
      <c r="N599" s="431">
        <v>16.399999999999999</v>
      </c>
      <c r="O599" s="275">
        <v>10200</v>
      </c>
      <c r="P599" s="275">
        <v>66900</v>
      </c>
      <c r="Q599" s="431">
        <v>15.2</v>
      </c>
      <c r="R599" s="275">
        <v>14100</v>
      </c>
      <c r="S599" s="275">
        <v>67000</v>
      </c>
      <c r="T599" s="431">
        <v>21</v>
      </c>
      <c r="U599" s="275">
        <v>10000</v>
      </c>
      <c r="V599" s="275">
        <v>68000</v>
      </c>
      <c r="W599" s="431">
        <v>14.7</v>
      </c>
      <c r="X599" s="275">
        <v>8200</v>
      </c>
      <c r="Y599" s="275">
        <v>66500</v>
      </c>
      <c r="Z599" s="431">
        <v>12.3</v>
      </c>
      <c r="AA599" s="275">
        <v>9300</v>
      </c>
      <c r="AB599" s="275">
        <v>65900</v>
      </c>
      <c r="AC599" s="431">
        <v>14.1</v>
      </c>
      <c r="AD599" s="275">
        <v>8700</v>
      </c>
      <c r="AE599" s="275">
        <v>66500</v>
      </c>
      <c r="AF599" s="431">
        <v>13.1</v>
      </c>
      <c r="AG599" s="275">
        <v>5700</v>
      </c>
      <c r="AH599" s="275">
        <v>65100</v>
      </c>
      <c r="AI599" s="431">
        <v>8.8000000000000007</v>
      </c>
      <c r="AJ599" s="275">
        <v>3000</v>
      </c>
      <c r="AK599" s="275">
        <v>65200</v>
      </c>
      <c r="AL599" s="431">
        <v>4.5999999999999996</v>
      </c>
      <c r="AM599" s="275">
        <v>8900</v>
      </c>
      <c r="AN599" s="275">
        <v>66300</v>
      </c>
      <c r="AO599" s="431">
        <v>13.4</v>
      </c>
      <c r="AP599" s="147">
        <v>34500</v>
      </c>
      <c r="AQ599" s="147">
        <v>234500</v>
      </c>
      <c r="AR599" s="250">
        <v>14.7</v>
      </c>
      <c r="AS599" s="147">
        <v>44500</v>
      </c>
      <c r="AT599" s="147">
        <v>233700</v>
      </c>
      <c r="AU599" s="250">
        <v>19</v>
      </c>
      <c r="AV599" s="727"/>
    </row>
    <row r="600" spans="2:48" s="430" customFormat="1" ht="12.75" x14ac:dyDescent="0.2">
      <c r="B600" s="203" t="s">
        <v>53</v>
      </c>
      <c r="C600" s="275">
        <v>3900</v>
      </c>
      <c r="D600" s="275">
        <v>29700</v>
      </c>
      <c r="E600" s="431">
        <v>13.2</v>
      </c>
      <c r="F600" s="275">
        <v>4200</v>
      </c>
      <c r="G600" s="275">
        <v>31000</v>
      </c>
      <c r="H600" s="431">
        <v>13.5</v>
      </c>
      <c r="I600" s="275">
        <v>2700</v>
      </c>
      <c r="J600" s="275">
        <v>29600</v>
      </c>
      <c r="K600" s="431">
        <v>9</v>
      </c>
      <c r="L600" s="275">
        <v>2500</v>
      </c>
      <c r="M600" s="275">
        <v>30700</v>
      </c>
      <c r="N600" s="431">
        <v>8.1999999999999993</v>
      </c>
      <c r="O600" s="275">
        <v>2400</v>
      </c>
      <c r="P600" s="275">
        <v>31700</v>
      </c>
      <c r="Q600" s="431">
        <v>7.7</v>
      </c>
      <c r="R600" s="275">
        <v>1500</v>
      </c>
      <c r="S600" s="275">
        <v>30400</v>
      </c>
      <c r="T600" s="431">
        <v>5</v>
      </c>
      <c r="U600" s="275">
        <v>4400</v>
      </c>
      <c r="V600" s="275">
        <v>32300</v>
      </c>
      <c r="W600" s="431">
        <v>13.5</v>
      </c>
      <c r="X600" s="275">
        <v>4200</v>
      </c>
      <c r="Y600" s="275">
        <v>32700</v>
      </c>
      <c r="Z600" s="431">
        <v>12.8</v>
      </c>
      <c r="AA600" s="275">
        <v>2600</v>
      </c>
      <c r="AB600" s="275">
        <v>31800</v>
      </c>
      <c r="AC600" s="431">
        <v>8.1999999999999993</v>
      </c>
      <c r="AD600" s="275">
        <v>2600</v>
      </c>
      <c r="AE600" s="275">
        <v>31600</v>
      </c>
      <c r="AF600" s="431">
        <v>8.3000000000000007</v>
      </c>
      <c r="AG600" s="275">
        <v>2400</v>
      </c>
      <c r="AH600" s="275">
        <v>30600</v>
      </c>
      <c r="AI600" s="431">
        <v>7.7</v>
      </c>
      <c r="AJ600" s="275">
        <v>1000</v>
      </c>
      <c r="AK600" s="275">
        <v>31000</v>
      </c>
      <c r="AL600" s="431">
        <v>3.2</v>
      </c>
      <c r="AM600" s="275" t="s">
        <v>118</v>
      </c>
      <c r="AN600" s="275">
        <v>31200</v>
      </c>
      <c r="AO600" s="275" t="s">
        <v>118</v>
      </c>
      <c r="AP600" s="147">
        <v>8600</v>
      </c>
      <c r="AQ600" s="147">
        <v>64300</v>
      </c>
      <c r="AR600" s="250">
        <v>13.4</v>
      </c>
      <c r="AS600" s="147">
        <v>3500</v>
      </c>
      <c r="AT600" s="147">
        <v>64000</v>
      </c>
      <c r="AU600" s="250">
        <v>5.5</v>
      </c>
      <c r="AV600" s="727"/>
    </row>
    <row r="601" spans="2:48" s="430" customFormat="1" ht="12.75" x14ac:dyDescent="0.2">
      <c r="B601" s="203" t="s">
        <v>44</v>
      </c>
      <c r="C601" s="275">
        <v>10600</v>
      </c>
      <c r="D601" s="275">
        <v>65600</v>
      </c>
      <c r="E601" s="431">
        <v>16.2</v>
      </c>
      <c r="F601" s="275">
        <v>6000</v>
      </c>
      <c r="G601" s="275">
        <v>67000</v>
      </c>
      <c r="H601" s="431">
        <v>8.9</v>
      </c>
      <c r="I601" s="275">
        <v>10700</v>
      </c>
      <c r="J601" s="275">
        <v>67200</v>
      </c>
      <c r="K601" s="431">
        <v>15.9</v>
      </c>
      <c r="L601" s="275">
        <v>10300</v>
      </c>
      <c r="M601" s="275">
        <v>67800</v>
      </c>
      <c r="N601" s="431">
        <v>15.2</v>
      </c>
      <c r="O601" s="275">
        <v>9900</v>
      </c>
      <c r="P601" s="275">
        <v>70600</v>
      </c>
      <c r="Q601" s="431">
        <v>14</v>
      </c>
      <c r="R601" s="275">
        <v>9000</v>
      </c>
      <c r="S601" s="275">
        <v>71800</v>
      </c>
      <c r="T601" s="431">
        <v>12.6</v>
      </c>
      <c r="U601" s="275">
        <v>7500</v>
      </c>
      <c r="V601" s="275">
        <v>69900</v>
      </c>
      <c r="W601" s="431">
        <v>10.7</v>
      </c>
      <c r="X601" s="275">
        <v>5800</v>
      </c>
      <c r="Y601" s="275">
        <v>70700</v>
      </c>
      <c r="Z601" s="431">
        <v>8.1999999999999993</v>
      </c>
      <c r="AA601" s="275">
        <v>5700</v>
      </c>
      <c r="AB601" s="275">
        <v>71500</v>
      </c>
      <c r="AC601" s="431">
        <v>8</v>
      </c>
      <c r="AD601" s="275">
        <v>8600</v>
      </c>
      <c r="AE601" s="275">
        <v>70300</v>
      </c>
      <c r="AF601" s="431">
        <v>12.2</v>
      </c>
      <c r="AG601" s="275">
        <v>8100</v>
      </c>
      <c r="AH601" s="275">
        <v>71300</v>
      </c>
      <c r="AI601" s="431">
        <v>11.3</v>
      </c>
      <c r="AJ601" s="275">
        <v>8000</v>
      </c>
      <c r="AK601" s="275">
        <v>71900</v>
      </c>
      <c r="AL601" s="431">
        <v>11.1</v>
      </c>
      <c r="AM601" s="275">
        <v>5400</v>
      </c>
      <c r="AN601" s="275">
        <v>71900</v>
      </c>
      <c r="AO601" s="431">
        <v>7.5</v>
      </c>
      <c r="AP601" s="147">
        <v>7600</v>
      </c>
      <c r="AQ601" s="147">
        <v>67100</v>
      </c>
      <c r="AR601" s="250">
        <v>11.3</v>
      </c>
      <c r="AS601" s="147">
        <v>7700</v>
      </c>
      <c r="AT601" s="147">
        <v>67200</v>
      </c>
      <c r="AU601" s="250">
        <v>11.4</v>
      </c>
      <c r="AV601" s="727"/>
    </row>
    <row r="602" spans="2:48" s="430" customFormat="1" ht="12.75" x14ac:dyDescent="0.2">
      <c r="B602" s="203" t="s">
        <v>34</v>
      </c>
      <c r="C602" s="275">
        <v>8100</v>
      </c>
      <c r="D602" s="275">
        <v>59400</v>
      </c>
      <c r="E602" s="431">
        <v>13.6</v>
      </c>
      <c r="F602" s="275">
        <v>6600</v>
      </c>
      <c r="G602" s="275">
        <v>59000</v>
      </c>
      <c r="H602" s="431">
        <v>11.2</v>
      </c>
      <c r="I602" s="275">
        <v>7400</v>
      </c>
      <c r="J602" s="275">
        <v>59200</v>
      </c>
      <c r="K602" s="431">
        <v>12.6</v>
      </c>
      <c r="L602" s="275">
        <v>6700</v>
      </c>
      <c r="M602" s="275">
        <v>59300</v>
      </c>
      <c r="N602" s="431">
        <v>11.3</v>
      </c>
      <c r="O602" s="275">
        <v>9100</v>
      </c>
      <c r="P602" s="275">
        <v>62900</v>
      </c>
      <c r="Q602" s="431">
        <v>14.5</v>
      </c>
      <c r="R602" s="275">
        <v>6800</v>
      </c>
      <c r="S602" s="275">
        <v>64200</v>
      </c>
      <c r="T602" s="431">
        <v>10.6</v>
      </c>
      <c r="U602" s="275">
        <v>7700</v>
      </c>
      <c r="V602" s="275">
        <v>62800</v>
      </c>
      <c r="W602" s="431">
        <v>12.2</v>
      </c>
      <c r="X602" s="275">
        <v>5600</v>
      </c>
      <c r="Y602" s="275">
        <v>59900</v>
      </c>
      <c r="Z602" s="431">
        <v>9.3000000000000007</v>
      </c>
      <c r="AA602" s="275">
        <v>6500</v>
      </c>
      <c r="AB602" s="275">
        <v>59900</v>
      </c>
      <c r="AC602" s="431">
        <v>10.9</v>
      </c>
      <c r="AD602" s="275">
        <v>6100</v>
      </c>
      <c r="AE602" s="275">
        <v>59100</v>
      </c>
      <c r="AF602" s="431">
        <v>10.3</v>
      </c>
      <c r="AG602" s="275">
        <v>5800</v>
      </c>
      <c r="AH602" s="275">
        <v>61100</v>
      </c>
      <c r="AI602" s="431">
        <v>9.5</v>
      </c>
      <c r="AJ602" s="275">
        <v>2900</v>
      </c>
      <c r="AK602" s="275">
        <v>60900</v>
      </c>
      <c r="AL602" s="431">
        <v>4.8</v>
      </c>
      <c r="AM602" s="275">
        <v>2800</v>
      </c>
      <c r="AN602" s="275">
        <v>58300</v>
      </c>
      <c r="AO602" s="431">
        <v>4.7</v>
      </c>
      <c r="AP602" s="147" t="s">
        <v>118</v>
      </c>
      <c r="AQ602" s="147">
        <v>29800</v>
      </c>
      <c r="AR602" s="147" t="s">
        <v>118</v>
      </c>
      <c r="AS602" s="147">
        <v>1300</v>
      </c>
      <c r="AT602" s="147">
        <v>29700</v>
      </c>
      <c r="AU602" s="250">
        <v>4.2</v>
      </c>
      <c r="AV602" s="727"/>
    </row>
    <row r="603" spans="2:48" s="430" customFormat="1" ht="12.75" x14ac:dyDescent="0.2">
      <c r="B603" s="203" t="s">
        <v>59</v>
      </c>
      <c r="C603" s="275">
        <v>7700</v>
      </c>
      <c r="D603" s="275">
        <v>58300</v>
      </c>
      <c r="E603" s="431">
        <v>13.2</v>
      </c>
      <c r="F603" s="275">
        <v>4800</v>
      </c>
      <c r="G603" s="275">
        <v>58700</v>
      </c>
      <c r="H603" s="431">
        <v>8.1999999999999993</v>
      </c>
      <c r="I603" s="275">
        <v>4600</v>
      </c>
      <c r="J603" s="275">
        <v>59900</v>
      </c>
      <c r="K603" s="431">
        <v>7.8</v>
      </c>
      <c r="L603" s="275">
        <v>4900</v>
      </c>
      <c r="M603" s="275">
        <v>60600</v>
      </c>
      <c r="N603" s="431">
        <v>8.1</v>
      </c>
      <c r="O603" s="275">
        <v>6400</v>
      </c>
      <c r="P603" s="275">
        <v>63800</v>
      </c>
      <c r="Q603" s="431">
        <v>10</v>
      </c>
      <c r="R603" s="275">
        <v>5300</v>
      </c>
      <c r="S603" s="275">
        <v>63400</v>
      </c>
      <c r="T603" s="431">
        <v>8.4</v>
      </c>
      <c r="U603" s="275">
        <v>5000</v>
      </c>
      <c r="V603" s="275">
        <v>64900</v>
      </c>
      <c r="W603" s="431">
        <v>7.7</v>
      </c>
      <c r="X603" s="275">
        <v>4500</v>
      </c>
      <c r="Y603" s="275">
        <v>65600</v>
      </c>
      <c r="Z603" s="431">
        <v>6.9</v>
      </c>
      <c r="AA603" s="275">
        <v>3600</v>
      </c>
      <c r="AB603" s="275">
        <v>65400</v>
      </c>
      <c r="AC603" s="431">
        <v>5.5</v>
      </c>
      <c r="AD603" s="275">
        <v>2300</v>
      </c>
      <c r="AE603" s="275">
        <v>65700</v>
      </c>
      <c r="AF603" s="431">
        <v>3.6</v>
      </c>
      <c r="AG603" s="275">
        <v>2400</v>
      </c>
      <c r="AH603" s="275">
        <v>66100</v>
      </c>
      <c r="AI603" s="431">
        <v>3.6</v>
      </c>
      <c r="AJ603" s="275">
        <v>3000</v>
      </c>
      <c r="AK603" s="275">
        <v>67500</v>
      </c>
      <c r="AL603" s="431">
        <v>4.4000000000000004</v>
      </c>
      <c r="AM603" s="275">
        <v>2600</v>
      </c>
      <c r="AN603" s="275">
        <v>65700</v>
      </c>
      <c r="AO603" s="431">
        <v>3.9</v>
      </c>
      <c r="AP603" s="147">
        <v>4600</v>
      </c>
      <c r="AQ603" s="147">
        <v>70100</v>
      </c>
      <c r="AR603" s="250">
        <v>6.6</v>
      </c>
      <c r="AS603" s="147">
        <v>6700</v>
      </c>
      <c r="AT603" s="147">
        <v>70600</v>
      </c>
      <c r="AU603" s="250">
        <v>9.6</v>
      </c>
      <c r="AV603" s="727"/>
    </row>
    <row r="604" spans="2:48" s="430" customFormat="1" ht="12.75" x14ac:dyDescent="0.2">
      <c r="B604" s="203" t="s">
        <v>54</v>
      </c>
      <c r="C604" s="275">
        <v>7200</v>
      </c>
      <c r="D604" s="275">
        <v>54900</v>
      </c>
      <c r="E604" s="431">
        <v>13.1</v>
      </c>
      <c r="F604" s="275">
        <v>5300</v>
      </c>
      <c r="G604" s="275">
        <v>55700</v>
      </c>
      <c r="H604" s="431">
        <v>9.5</v>
      </c>
      <c r="I604" s="275">
        <v>3900</v>
      </c>
      <c r="J604" s="275">
        <v>56200</v>
      </c>
      <c r="K604" s="431">
        <v>6.9</v>
      </c>
      <c r="L604" s="275">
        <v>6600</v>
      </c>
      <c r="M604" s="275">
        <v>56400</v>
      </c>
      <c r="N604" s="431">
        <v>11.7</v>
      </c>
      <c r="O604" s="275">
        <v>9100</v>
      </c>
      <c r="P604" s="275">
        <v>60700</v>
      </c>
      <c r="Q604" s="431">
        <v>15.1</v>
      </c>
      <c r="R604" s="275">
        <v>8400</v>
      </c>
      <c r="S604" s="275">
        <v>59600</v>
      </c>
      <c r="T604" s="431">
        <v>14</v>
      </c>
      <c r="U604" s="275">
        <v>5700</v>
      </c>
      <c r="V604" s="275">
        <v>58700</v>
      </c>
      <c r="W604" s="431">
        <v>9.6999999999999993</v>
      </c>
      <c r="X604" s="275">
        <v>4600</v>
      </c>
      <c r="Y604" s="275">
        <v>57200</v>
      </c>
      <c r="Z604" s="431">
        <v>8.1</v>
      </c>
      <c r="AA604" s="275">
        <v>4800</v>
      </c>
      <c r="AB604" s="275">
        <v>59600</v>
      </c>
      <c r="AC604" s="431">
        <v>8.1</v>
      </c>
      <c r="AD604" s="275">
        <v>5900</v>
      </c>
      <c r="AE604" s="275">
        <v>58100</v>
      </c>
      <c r="AF604" s="431">
        <v>10.199999999999999</v>
      </c>
      <c r="AG604" s="275">
        <v>5600</v>
      </c>
      <c r="AH604" s="275">
        <v>59200</v>
      </c>
      <c r="AI604" s="431">
        <v>9.4</v>
      </c>
      <c r="AJ604" s="275">
        <v>5100</v>
      </c>
      <c r="AK604" s="275">
        <v>60300</v>
      </c>
      <c r="AL604" s="431">
        <v>8.5</v>
      </c>
      <c r="AM604" s="275">
        <v>2800</v>
      </c>
      <c r="AN604" s="275">
        <v>58500</v>
      </c>
      <c r="AO604" s="431">
        <v>4.9000000000000004</v>
      </c>
      <c r="AP604" s="147">
        <v>3400</v>
      </c>
      <c r="AQ604" s="147">
        <v>57900</v>
      </c>
      <c r="AR604" s="250">
        <v>5.9</v>
      </c>
      <c r="AS604" s="147">
        <v>2700</v>
      </c>
      <c r="AT604" s="147">
        <v>58000</v>
      </c>
      <c r="AU604" s="250">
        <v>4.7</v>
      </c>
      <c r="AV604" s="727"/>
    </row>
    <row r="605" spans="2:48" s="430" customFormat="1" ht="12.75" x14ac:dyDescent="0.2">
      <c r="B605" s="203" t="s">
        <v>40</v>
      </c>
      <c r="C605" s="275">
        <v>39500</v>
      </c>
      <c r="D605" s="275">
        <v>185600</v>
      </c>
      <c r="E605" s="431">
        <v>21.3</v>
      </c>
      <c r="F605" s="275">
        <v>34100</v>
      </c>
      <c r="G605" s="275">
        <v>190800</v>
      </c>
      <c r="H605" s="431">
        <v>17.899999999999999</v>
      </c>
      <c r="I605" s="275">
        <v>32900</v>
      </c>
      <c r="J605" s="275">
        <v>192100</v>
      </c>
      <c r="K605" s="431">
        <v>17.100000000000001</v>
      </c>
      <c r="L605" s="275">
        <v>34700</v>
      </c>
      <c r="M605" s="275">
        <v>195000</v>
      </c>
      <c r="N605" s="431">
        <v>17.8</v>
      </c>
      <c r="O605" s="275">
        <v>39400</v>
      </c>
      <c r="P605" s="275">
        <v>199600</v>
      </c>
      <c r="Q605" s="431">
        <v>19.8</v>
      </c>
      <c r="R605" s="275">
        <v>32700</v>
      </c>
      <c r="S605" s="275">
        <v>203400</v>
      </c>
      <c r="T605" s="431">
        <v>16.100000000000001</v>
      </c>
      <c r="U605" s="275">
        <v>32700</v>
      </c>
      <c r="V605" s="275">
        <v>206800</v>
      </c>
      <c r="W605" s="431">
        <v>15.8</v>
      </c>
      <c r="X605" s="275">
        <v>28800</v>
      </c>
      <c r="Y605" s="275">
        <v>207700</v>
      </c>
      <c r="Z605" s="431">
        <v>13.9</v>
      </c>
      <c r="AA605" s="275">
        <v>22800</v>
      </c>
      <c r="AB605" s="275">
        <v>211500</v>
      </c>
      <c r="AC605" s="431">
        <v>10.8</v>
      </c>
      <c r="AD605" s="275">
        <v>27900</v>
      </c>
      <c r="AE605" s="275">
        <v>213900</v>
      </c>
      <c r="AF605" s="431">
        <v>13</v>
      </c>
      <c r="AG605" s="275">
        <v>25100</v>
      </c>
      <c r="AH605" s="275">
        <v>214900</v>
      </c>
      <c r="AI605" s="431">
        <v>11.7</v>
      </c>
      <c r="AJ605" s="275">
        <v>26700</v>
      </c>
      <c r="AK605" s="275">
        <v>216400</v>
      </c>
      <c r="AL605" s="431">
        <v>12.3</v>
      </c>
      <c r="AM605" s="275">
        <v>29300</v>
      </c>
      <c r="AN605" s="275">
        <v>218300</v>
      </c>
      <c r="AO605" s="431">
        <v>13.4</v>
      </c>
      <c r="AP605" s="147">
        <v>1200</v>
      </c>
      <c r="AQ605" s="147">
        <v>66100</v>
      </c>
      <c r="AR605" s="250">
        <v>1.9</v>
      </c>
      <c r="AS605" s="147">
        <v>4700</v>
      </c>
      <c r="AT605" s="147">
        <v>65900</v>
      </c>
      <c r="AU605" s="250">
        <v>7.2</v>
      </c>
      <c r="AV605" s="727"/>
    </row>
    <row r="606" spans="2:48" s="430" customFormat="1" ht="12.75" x14ac:dyDescent="0.2">
      <c r="B606" s="203" t="s">
        <v>55</v>
      </c>
      <c r="C606" s="275">
        <v>5900</v>
      </c>
      <c r="D606" s="275">
        <v>34700</v>
      </c>
      <c r="E606" s="431">
        <v>17</v>
      </c>
      <c r="F606" s="275">
        <v>6700</v>
      </c>
      <c r="G606" s="275">
        <v>34300</v>
      </c>
      <c r="H606" s="431">
        <v>19.399999999999999</v>
      </c>
      <c r="I606" s="275">
        <v>3700</v>
      </c>
      <c r="J606" s="275">
        <v>35100</v>
      </c>
      <c r="K606" s="431">
        <v>10.4</v>
      </c>
      <c r="L606" s="275">
        <v>2100</v>
      </c>
      <c r="M606" s="275">
        <v>34700</v>
      </c>
      <c r="N606" s="431">
        <v>6.1</v>
      </c>
      <c r="O606" s="275">
        <v>4700</v>
      </c>
      <c r="P606" s="275">
        <v>35400</v>
      </c>
      <c r="Q606" s="431">
        <v>13.3</v>
      </c>
      <c r="R606" s="275">
        <v>4200</v>
      </c>
      <c r="S606" s="275">
        <v>34600</v>
      </c>
      <c r="T606" s="431">
        <v>12.1</v>
      </c>
      <c r="U606" s="275">
        <v>6800</v>
      </c>
      <c r="V606" s="275">
        <v>34400</v>
      </c>
      <c r="W606" s="431">
        <v>19.8</v>
      </c>
      <c r="X606" s="275">
        <v>4600</v>
      </c>
      <c r="Y606" s="275">
        <v>35600</v>
      </c>
      <c r="Z606" s="431">
        <v>12.9</v>
      </c>
      <c r="AA606" s="275">
        <v>2500</v>
      </c>
      <c r="AB606" s="275">
        <v>34200</v>
      </c>
      <c r="AC606" s="431">
        <v>7.4</v>
      </c>
      <c r="AD606" s="275">
        <v>4200</v>
      </c>
      <c r="AE606" s="275">
        <v>34700</v>
      </c>
      <c r="AF606" s="431">
        <v>12.2</v>
      </c>
      <c r="AG606" s="275">
        <v>1100</v>
      </c>
      <c r="AH606" s="275">
        <v>33100</v>
      </c>
      <c r="AI606" s="431">
        <v>3.5</v>
      </c>
      <c r="AJ606" s="275" t="s">
        <v>119</v>
      </c>
      <c r="AK606" s="275">
        <v>33500</v>
      </c>
      <c r="AL606" s="431">
        <v>3</v>
      </c>
      <c r="AM606" s="275" t="s">
        <v>118</v>
      </c>
      <c r="AN606" s="275">
        <v>32500</v>
      </c>
      <c r="AO606" s="275" t="s">
        <v>118</v>
      </c>
      <c r="AP606" s="147">
        <v>3600</v>
      </c>
      <c r="AQ606" s="147">
        <v>62000</v>
      </c>
      <c r="AR606" s="250">
        <v>5.8</v>
      </c>
      <c r="AS606" s="147">
        <v>5000</v>
      </c>
      <c r="AT606" s="147">
        <v>62600</v>
      </c>
      <c r="AU606" s="250">
        <v>8.1</v>
      </c>
      <c r="AV606" s="727"/>
    </row>
    <row r="607" spans="2:48" s="430" customFormat="1" ht="12.75" x14ac:dyDescent="0.2">
      <c r="B607" s="203" t="s">
        <v>47</v>
      </c>
      <c r="C607" s="275">
        <v>5700</v>
      </c>
      <c r="D607" s="275">
        <v>67000</v>
      </c>
      <c r="E607" s="431">
        <v>8.5</v>
      </c>
      <c r="F607" s="275">
        <v>2700</v>
      </c>
      <c r="G607" s="275">
        <v>67600</v>
      </c>
      <c r="H607" s="431">
        <v>4</v>
      </c>
      <c r="I607" s="275">
        <v>6400</v>
      </c>
      <c r="J607" s="275">
        <v>66800</v>
      </c>
      <c r="K607" s="431">
        <v>9.6</v>
      </c>
      <c r="L607" s="275">
        <v>6200</v>
      </c>
      <c r="M607" s="275">
        <v>67400</v>
      </c>
      <c r="N607" s="431">
        <v>9.1999999999999993</v>
      </c>
      <c r="O607" s="275">
        <v>3100</v>
      </c>
      <c r="P607" s="275">
        <v>69600</v>
      </c>
      <c r="Q607" s="431">
        <v>4.5</v>
      </c>
      <c r="R607" s="275">
        <v>4500</v>
      </c>
      <c r="S607" s="275">
        <v>68600</v>
      </c>
      <c r="T607" s="431">
        <v>6.5</v>
      </c>
      <c r="U607" s="275">
        <v>4200</v>
      </c>
      <c r="V607" s="275">
        <v>70500</v>
      </c>
      <c r="W607" s="431">
        <v>5.9</v>
      </c>
      <c r="X607" s="275">
        <v>5000</v>
      </c>
      <c r="Y607" s="275">
        <v>69600</v>
      </c>
      <c r="Z607" s="431">
        <v>7.2</v>
      </c>
      <c r="AA607" s="275">
        <v>4800</v>
      </c>
      <c r="AB607" s="275">
        <v>68800</v>
      </c>
      <c r="AC607" s="431">
        <v>7</v>
      </c>
      <c r="AD607" s="275">
        <v>2600</v>
      </c>
      <c r="AE607" s="275">
        <v>68400</v>
      </c>
      <c r="AF607" s="431">
        <v>3.9</v>
      </c>
      <c r="AG607" s="275">
        <v>3500</v>
      </c>
      <c r="AH607" s="275">
        <v>68000</v>
      </c>
      <c r="AI607" s="431">
        <v>5.0999999999999996</v>
      </c>
      <c r="AJ607" s="275">
        <v>2000</v>
      </c>
      <c r="AK607" s="275">
        <v>69400</v>
      </c>
      <c r="AL607" s="431">
        <v>2.9</v>
      </c>
      <c r="AM607" s="275">
        <v>2800</v>
      </c>
      <c r="AN607" s="275">
        <v>70100</v>
      </c>
      <c r="AO607" s="431">
        <v>3.9</v>
      </c>
      <c r="AP607" s="147">
        <v>28900</v>
      </c>
      <c r="AQ607" s="147">
        <v>224900</v>
      </c>
      <c r="AR607" s="250">
        <v>12.8</v>
      </c>
      <c r="AS607" s="147">
        <v>23000</v>
      </c>
      <c r="AT607" s="147">
        <v>224600</v>
      </c>
      <c r="AU607" s="250">
        <v>10.199999999999999</v>
      </c>
      <c r="AV607" s="727"/>
    </row>
    <row r="608" spans="2:48" s="430" customFormat="1" ht="12.75" x14ac:dyDescent="0.2">
      <c r="B608" s="203" t="s">
        <v>36</v>
      </c>
      <c r="C608" s="275">
        <v>9000</v>
      </c>
      <c r="D608" s="275">
        <v>54900</v>
      </c>
      <c r="E608" s="431">
        <v>16.399999999999999</v>
      </c>
      <c r="F608" s="275">
        <v>4300</v>
      </c>
      <c r="G608" s="275">
        <v>55900</v>
      </c>
      <c r="H608" s="431">
        <v>7.6</v>
      </c>
      <c r="I608" s="275">
        <v>8600</v>
      </c>
      <c r="J608" s="275">
        <v>57000</v>
      </c>
      <c r="K608" s="431">
        <v>15</v>
      </c>
      <c r="L608" s="275">
        <v>8000</v>
      </c>
      <c r="M608" s="275">
        <v>56700</v>
      </c>
      <c r="N608" s="431">
        <v>14.2</v>
      </c>
      <c r="O608" s="275">
        <v>5500</v>
      </c>
      <c r="P608" s="275">
        <v>58300</v>
      </c>
      <c r="Q608" s="431">
        <v>9.5</v>
      </c>
      <c r="R608" s="275">
        <v>4500</v>
      </c>
      <c r="S608" s="275">
        <v>59800</v>
      </c>
      <c r="T608" s="431">
        <v>7.5</v>
      </c>
      <c r="U608" s="275">
        <v>5000</v>
      </c>
      <c r="V608" s="275">
        <v>62000</v>
      </c>
      <c r="W608" s="431">
        <v>8.1</v>
      </c>
      <c r="X608" s="275">
        <v>3800</v>
      </c>
      <c r="Y608" s="275">
        <v>59500</v>
      </c>
      <c r="Z608" s="431">
        <v>6.4</v>
      </c>
      <c r="AA608" s="275">
        <v>6100</v>
      </c>
      <c r="AB608" s="275">
        <v>59900</v>
      </c>
      <c r="AC608" s="431">
        <v>10.1</v>
      </c>
      <c r="AD608" s="275">
        <v>5900</v>
      </c>
      <c r="AE608" s="275">
        <v>59200</v>
      </c>
      <c r="AF608" s="431">
        <v>10</v>
      </c>
      <c r="AG608" s="275">
        <v>2800</v>
      </c>
      <c r="AH608" s="275">
        <v>60100</v>
      </c>
      <c r="AI608" s="431">
        <v>4.5999999999999996</v>
      </c>
      <c r="AJ608" s="275">
        <v>1800</v>
      </c>
      <c r="AK608" s="275">
        <v>62200</v>
      </c>
      <c r="AL608" s="431">
        <v>2.9</v>
      </c>
      <c r="AM608" s="275">
        <v>2000</v>
      </c>
      <c r="AN608" s="275">
        <v>60600</v>
      </c>
      <c r="AO608" s="431">
        <v>3.3</v>
      </c>
      <c r="AP608" s="147">
        <v>1800</v>
      </c>
      <c r="AQ608" s="147">
        <v>33300</v>
      </c>
      <c r="AR608" s="250">
        <v>5.4</v>
      </c>
      <c r="AS608" s="147" t="s">
        <v>118</v>
      </c>
      <c r="AT608" s="147">
        <v>32400</v>
      </c>
      <c r="AU608" s="147" t="s">
        <v>118</v>
      </c>
      <c r="AV608" s="727"/>
    </row>
    <row r="609" spans="2:48" s="430" customFormat="1" ht="12.75" x14ac:dyDescent="0.2">
      <c r="B609" s="203" t="s">
        <v>60</v>
      </c>
      <c r="C609" s="275">
        <v>7200</v>
      </c>
      <c r="D609" s="275">
        <v>46400</v>
      </c>
      <c r="E609" s="431">
        <v>15.6</v>
      </c>
      <c r="F609" s="275">
        <v>5400</v>
      </c>
      <c r="G609" s="275">
        <v>46400</v>
      </c>
      <c r="H609" s="431">
        <v>11.5</v>
      </c>
      <c r="I609" s="275">
        <v>6800</v>
      </c>
      <c r="J609" s="275">
        <v>48200</v>
      </c>
      <c r="K609" s="431">
        <v>14.2</v>
      </c>
      <c r="L609" s="275">
        <v>6200</v>
      </c>
      <c r="M609" s="275">
        <v>49300</v>
      </c>
      <c r="N609" s="431">
        <v>12.6</v>
      </c>
      <c r="O609" s="275">
        <v>4000</v>
      </c>
      <c r="P609" s="275">
        <v>51900</v>
      </c>
      <c r="Q609" s="431">
        <v>7.8</v>
      </c>
      <c r="R609" s="275">
        <v>5200</v>
      </c>
      <c r="S609" s="275">
        <v>52600</v>
      </c>
      <c r="T609" s="431">
        <v>9.9</v>
      </c>
      <c r="U609" s="275">
        <v>5700</v>
      </c>
      <c r="V609" s="275">
        <v>52200</v>
      </c>
      <c r="W609" s="431">
        <v>10.9</v>
      </c>
      <c r="X609" s="275">
        <v>8000</v>
      </c>
      <c r="Y609" s="275">
        <v>52900</v>
      </c>
      <c r="Z609" s="431">
        <v>15.1</v>
      </c>
      <c r="AA609" s="275">
        <v>4200</v>
      </c>
      <c r="AB609" s="275">
        <v>51400</v>
      </c>
      <c r="AC609" s="431">
        <v>8.1999999999999993</v>
      </c>
      <c r="AD609" s="275">
        <v>8400</v>
      </c>
      <c r="AE609" s="275">
        <v>52000</v>
      </c>
      <c r="AF609" s="431">
        <v>16.2</v>
      </c>
      <c r="AG609" s="275">
        <v>5200</v>
      </c>
      <c r="AH609" s="275">
        <v>53100</v>
      </c>
      <c r="AI609" s="431">
        <v>9.9</v>
      </c>
      <c r="AJ609" s="275">
        <v>3400</v>
      </c>
      <c r="AK609" s="275">
        <v>52700</v>
      </c>
      <c r="AL609" s="431">
        <v>6.5</v>
      </c>
      <c r="AM609" s="275">
        <v>3800</v>
      </c>
      <c r="AN609" s="275">
        <v>53800</v>
      </c>
      <c r="AO609" s="431">
        <v>7.1</v>
      </c>
      <c r="AP609" s="147">
        <v>2000</v>
      </c>
      <c r="AQ609" s="147">
        <v>68800</v>
      </c>
      <c r="AR609" s="250">
        <v>2.9</v>
      </c>
      <c r="AS609" s="147">
        <v>3000</v>
      </c>
      <c r="AT609" s="147">
        <v>68300</v>
      </c>
      <c r="AU609" s="250">
        <v>4.4000000000000004</v>
      </c>
      <c r="AV609" s="727"/>
    </row>
    <row r="610" spans="2:48" s="430" customFormat="1" ht="12.75" x14ac:dyDescent="0.2">
      <c r="B610" s="203" t="s">
        <v>61</v>
      </c>
      <c r="C610" s="275">
        <v>11200</v>
      </c>
      <c r="D610" s="275">
        <v>77700</v>
      </c>
      <c r="E610" s="431">
        <v>14.4</v>
      </c>
      <c r="F610" s="275">
        <v>7400</v>
      </c>
      <c r="G610" s="275">
        <v>77200</v>
      </c>
      <c r="H610" s="431">
        <v>9.6</v>
      </c>
      <c r="I610" s="275">
        <v>7300</v>
      </c>
      <c r="J610" s="275">
        <v>78700</v>
      </c>
      <c r="K610" s="431">
        <v>9.3000000000000007</v>
      </c>
      <c r="L610" s="275">
        <v>7400</v>
      </c>
      <c r="M610" s="275">
        <v>79800</v>
      </c>
      <c r="N610" s="431">
        <v>9.3000000000000007</v>
      </c>
      <c r="O610" s="275">
        <v>7500</v>
      </c>
      <c r="P610" s="275">
        <v>83100</v>
      </c>
      <c r="Q610" s="431">
        <v>9</v>
      </c>
      <c r="R610" s="275">
        <v>7200</v>
      </c>
      <c r="S610" s="275">
        <v>82000</v>
      </c>
      <c r="T610" s="431">
        <v>8.8000000000000007</v>
      </c>
      <c r="U610" s="275">
        <v>3800</v>
      </c>
      <c r="V610" s="275">
        <v>83000</v>
      </c>
      <c r="W610" s="431">
        <v>4.5</v>
      </c>
      <c r="X610" s="275">
        <v>4000</v>
      </c>
      <c r="Y610" s="275">
        <v>82900</v>
      </c>
      <c r="Z610" s="431">
        <v>4.8</v>
      </c>
      <c r="AA610" s="275">
        <v>6800</v>
      </c>
      <c r="AB610" s="275">
        <v>82500</v>
      </c>
      <c r="AC610" s="431">
        <v>8.1999999999999993</v>
      </c>
      <c r="AD610" s="275">
        <v>6500</v>
      </c>
      <c r="AE610" s="275">
        <v>84400</v>
      </c>
      <c r="AF610" s="431">
        <v>7.7</v>
      </c>
      <c r="AG610" s="275">
        <v>8500</v>
      </c>
      <c r="AH610" s="275">
        <v>84900</v>
      </c>
      <c r="AI610" s="431">
        <v>10.1</v>
      </c>
      <c r="AJ610" s="275">
        <v>4300</v>
      </c>
      <c r="AK610" s="275">
        <v>82000</v>
      </c>
      <c r="AL610" s="431">
        <v>5.2</v>
      </c>
      <c r="AM610" s="275">
        <v>6400</v>
      </c>
      <c r="AN610" s="275">
        <v>83900</v>
      </c>
      <c r="AO610" s="431">
        <v>7.6</v>
      </c>
      <c r="AP610" s="147">
        <v>5600</v>
      </c>
      <c r="AQ610" s="147">
        <v>64300</v>
      </c>
      <c r="AR610" s="250">
        <v>8.6</v>
      </c>
      <c r="AS610" s="147">
        <v>3600</v>
      </c>
      <c r="AT610" s="147">
        <v>62200</v>
      </c>
      <c r="AU610" s="250">
        <v>5.7</v>
      </c>
      <c r="AV610" s="727"/>
    </row>
    <row r="611" spans="2:48" s="430" customFormat="1" ht="12.75" x14ac:dyDescent="0.2">
      <c r="B611" s="203" t="s">
        <v>62</v>
      </c>
      <c r="C611" s="275">
        <v>5700</v>
      </c>
      <c r="D611" s="275">
        <v>48600</v>
      </c>
      <c r="E611" s="431">
        <v>11.8</v>
      </c>
      <c r="F611" s="275">
        <v>6300</v>
      </c>
      <c r="G611" s="275">
        <v>50700</v>
      </c>
      <c r="H611" s="431">
        <v>12.4</v>
      </c>
      <c r="I611" s="275">
        <v>5500</v>
      </c>
      <c r="J611" s="275">
        <v>50800</v>
      </c>
      <c r="K611" s="431">
        <v>10.8</v>
      </c>
      <c r="L611" s="275">
        <v>5200</v>
      </c>
      <c r="M611" s="275">
        <v>51600</v>
      </c>
      <c r="N611" s="431">
        <v>10.1</v>
      </c>
      <c r="O611" s="275">
        <v>6300</v>
      </c>
      <c r="P611" s="275">
        <v>55000</v>
      </c>
      <c r="Q611" s="431">
        <v>11.5</v>
      </c>
      <c r="R611" s="275">
        <v>6400</v>
      </c>
      <c r="S611" s="275">
        <v>56200</v>
      </c>
      <c r="T611" s="431">
        <v>11.3</v>
      </c>
      <c r="U611" s="275">
        <v>7600</v>
      </c>
      <c r="V611" s="275">
        <v>55400</v>
      </c>
      <c r="W611" s="431">
        <v>13.7</v>
      </c>
      <c r="X611" s="275">
        <v>4800</v>
      </c>
      <c r="Y611" s="275">
        <v>54100</v>
      </c>
      <c r="Z611" s="431">
        <v>8.8000000000000007</v>
      </c>
      <c r="AA611" s="275">
        <v>4600</v>
      </c>
      <c r="AB611" s="275">
        <v>54000</v>
      </c>
      <c r="AC611" s="431">
        <v>8.4</v>
      </c>
      <c r="AD611" s="275">
        <v>4000</v>
      </c>
      <c r="AE611" s="275">
        <v>55000</v>
      </c>
      <c r="AF611" s="431">
        <v>7.3</v>
      </c>
      <c r="AG611" s="275">
        <v>3500</v>
      </c>
      <c r="AH611" s="275">
        <v>54300</v>
      </c>
      <c r="AI611" s="431">
        <v>6.4</v>
      </c>
      <c r="AJ611" s="275">
        <v>4100</v>
      </c>
      <c r="AK611" s="275">
        <v>55200</v>
      </c>
      <c r="AL611" s="431">
        <v>7.4</v>
      </c>
      <c r="AM611" s="275">
        <v>2200</v>
      </c>
      <c r="AN611" s="275">
        <v>55800</v>
      </c>
      <c r="AO611" s="431">
        <v>3.9</v>
      </c>
      <c r="AP611" s="147">
        <v>3800</v>
      </c>
      <c r="AQ611" s="147">
        <v>55000</v>
      </c>
      <c r="AR611" s="250">
        <v>7</v>
      </c>
      <c r="AS611" s="147">
        <v>2300</v>
      </c>
      <c r="AT611" s="147">
        <v>54000</v>
      </c>
      <c r="AU611" s="250">
        <v>4.3</v>
      </c>
      <c r="AV611" s="727"/>
    </row>
    <row r="612" spans="2:48" s="430" customFormat="1" ht="12.75" x14ac:dyDescent="0.2">
      <c r="B612" s="203" t="s">
        <v>63</v>
      </c>
      <c r="C612" s="275">
        <v>13700</v>
      </c>
      <c r="D612" s="275">
        <v>95100</v>
      </c>
      <c r="E612" s="431">
        <v>14.4</v>
      </c>
      <c r="F612" s="275">
        <v>11500</v>
      </c>
      <c r="G612" s="275">
        <v>95400</v>
      </c>
      <c r="H612" s="431">
        <v>12.1</v>
      </c>
      <c r="I612" s="275">
        <v>11100</v>
      </c>
      <c r="J612" s="275">
        <v>96300</v>
      </c>
      <c r="K612" s="431">
        <v>11.6</v>
      </c>
      <c r="L612" s="275">
        <v>10800</v>
      </c>
      <c r="M612" s="275">
        <v>96900</v>
      </c>
      <c r="N612" s="431">
        <v>11.2</v>
      </c>
      <c r="O612" s="275">
        <v>11900</v>
      </c>
      <c r="P612" s="275">
        <v>100900</v>
      </c>
      <c r="Q612" s="431">
        <v>11.8</v>
      </c>
      <c r="R612" s="275">
        <v>12900</v>
      </c>
      <c r="S612" s="275">
        <v>100700</v>
      </c>
      <c r="T612" s="431">
        <v>12.8</v>
      </c>
      <c r="U612" s="275">
        <v>11600</v>
      </c>
      <c r="V612" s="275">
        <v>100100</v>
      </c>
      <c r="W612" s="431">
        <v>11.6</v>
      </c>
      <c r="X612" s="275">
        <v>10700</v>
      </c>
      <c r="Y612" s="275">
        <v>99800</v>
      </c>
      <c r="Z612" s="431">
        <v>10.7</v>
      </c>
      <c r="AA612" s="275">
        <v>11100</v>
      </c>
      <c r="AB612" s="275">
        <v>98900</v>
      </c>
      <c r="AC612" s="431">
        <v>11.2</v>
      </c>
      <c r="AD612" s="275">
        <v>10200</v>
      </c>
      <c r="AE612" s="275">
        <v>99600</v>
      </c>
      <c r="AF612" s="431">
        <v>10.3</v>
      </c>
      <c r="AG612" s="275">
        <v>8200</v>
      </c>
      <c r="AH612" s="275">
        <v>98300</v>
      </c>
      <c r="AI612" s="431">
        <v>8.3000000000000007</v>
      </c>
      <c r="AJ612" s="275">
        <v>10900</v>
      </c>
      <c r="AK612" s="275">
        <v>98200</v>
      </c>
      <c r="AL612" s="431">
        <v>11.1</v>
      </c>
      <c r="AM612" s="275">
        <v>10300</v>
      </c>
      <c r="AN612" s="275">
        <v>98000</v>
      </c>
      <c r="AO612" s="431">
        <v>10.5</v>
      </c>
      <c r="AP612" s="147">
        <v>5400</v>
      </c>
      <c r="AQ612" s="147">
        <v>84400</v>
      </c>
      <c r="AR612" s="250">
        <v>6.4</v>
      </c>
      <c r="AS612" s="147">
        <v>7100</v>
      </c>
      <c r="AT612" s="147">
        <v>85100</v>
      </c>
      <c r="AU612" s="250">
        <v>8.4</v>
      </c>
      <c r="AV612" s="727"/>
    </row>
    <row r="613" spans="2:48" s="430" customFormat="1" ht="12.75" x14ac:dyDescent="0.2">
      <c r="B613" s="203" t="s">
        <v>64</v>
      </c>
      <c r="C613" s="275">
        <v>11800</v>
      </c>
      <c r="D613" s="275">
        <v>96300</v>
      </c>
      <c r="E613" s="431">
        <v>12.3</v>
      </c>
      <c r="F613" s="275">
        <v>10000</v>
      </c>
      <c r="G613" s="275">
        <v>97400</v>
      </c>
      <c r="H613" s="431">
        <v>10.3</v>
      </c>
      <c r="I613" s="275">
        <v>13800</v>
      </c>
      <c r="J613" s="275">
        <v>98500</v>
      </c>
      <c r="K613" s="431">
        <v>14.1</v>
      </c>
      <c r="L613" s="275">
        <v>10700</v>
      </c>
      <c r="M613" s="275">
        <v>100500</v>
      </c>
      <c r="N613" s="431">
        <v>10.6</v>
      </c>
      <c r="O613" s="275">
        <v>13300</v>
      </c>
      <c r="P613" s="275">
        <v>103900</v>
      </c>
      <c r="Q613" s="431">
        <v>12.8</v>
      </c>
      <c r="R613" s="275">
        <v>10700</v>
      </c>
      <c r="S613" s="275">
        <v>104800</v>
      </c>
      <c r="T613" s="431">
        <v>10.3</v>
      </c>
      <c r="U613" s="275">
        <v>10800</v>
      </c>
      <c r="V613" s="275">
        <v>105800</v>
      </c>
      <c r="W613" s="431">
        <v>10.199999999999999</v>
      </c>
      <c r="X613" s="275">
        <v>9800</v>
      </c>
      <c r="Y613" s="275">
        <v>104100</v>
      </c>
      <c r="Z613" s="431">
        <v>9.4</v>
      </c>
      <c r="AA613" s="275">
        <v>9100</v>
      </c>
      <c r="AB613" s="275">
        <v>103900</v>
      </c>
      <c r="AC613" s="431">
        <v>8.8000000000000007</v>
      </c>
      <c r="AD613" s="275">
        <v>9000</v>
      </c>
      <c r="AE613" s="275">
        <v>103900</v>
      </c>
      <c r="AF613" s="431">
        <v>8.6</v>
      </c>
      <c r="AG613" s="275">
        <v>8800</v>
      </c>
      <c r="AH613" s="275">
        <v>103700</v>
      </c>
      <c r="AI613" s="431">
        <v>8.4</v>
      </c>
      <c r="AJ613" s="275">
        <v>8300</v>
      </c>
      <c r="AK613" s="275">
        <v>103000</v>
      </c>
      <c r="AL613" s="431">
        <v>8.1</v>
      </c>
      <c r="AM613" s="275">
        <v>7000</v>
      </c>
      <c r="AN613" s="275">
        <v>103500</v>
      </c>
      <c r="AO613" s="431">
        <v>6.8</v>
      </c>
      <c r="AP613" s="147">
        <v>5900</v>
      </c>
      <c r="AQ613" s="147">
        <v>54500</v>
      </c>
      <c r="AR613" s="250">
        <v>10.8</v>
      </c>
      <c r="AS613" s="147">
        <v>4600</v>
      </c>
      <c r="AT613" s="147">
        <v>55700</v>
      </c>
      <c r="AU613" s="250">
        <v>8.1999999999999993</v>
      </c>
      <c r="AV613" s="727"/>
    </row>
    <row r="614" spans="2:48" s="438" customFormat="1" ht="12.75" x14ac:dyDescent="0.2">
      <c r="B614" s="204" t="s">
        <v>85</v>
      </c>
      <c r="C614" s="432">
        <f>SUM(C550:C613)</f>
        <v>1022800</v>
      </c>
      <c r="D614" s="432">
        <f>SUM(D550:D613)</f>
        <v>5693500</v>
      </c>
      <c r="E614" s="433">
        <f>(C614/D614)*100</f>
        <v>17.96434530605076</v>
      </c>
      <c r="F614" s="432">
        <f>SUM(F550:F613)</f>
        <v>958200</v>
      </c>
      <c r="G614" s="432">
        <f>SUM(G550:G613)</f>
        <v>5751000</v>
      </c>
      <c r="H614" s="433">
        <f>(F614/G614)*100</f>
        <v>16.661450182576942</v>
      </c>
      <c r="I614" s="432">
        <f>SUM(I550:I613)</f>
        <v>933400</v>
      </c>
      <c r="J614" s="432">
        <f>SUM(J550:J613)</f>
        <v>5811400</v>
      </c>
      <c r="K614" s="433">
        <f>(I614/J614)*100</f>
        <v>16.061534225831984</v>
      </c>
      <c r="L614" s="432">
        <f>SUM(L550:L613)</f>
        <v>910700</v>
      </c>
      <c r="M614" s="432">
        <f>SUM(M550:M613)</f>
        <v>5848500</v>
      </c>
      <c r="N614" s="433">
        <f>(L614/M614)*100</f>
        <v>15.571514063435069</v>
      </c>
      <c r="O614" s="432">
        <f>SUM(O550:O613)</f>
        <v>963400</v>
      </c>
      <c r="P614" s="432">
        <f>SUM(P550:P613)</f>
        <v>6083700</v>
      </c>
      <c r="Q614" s="433">
        <f>(O614/P614)*100</f>
        <v>15.835757844732646</v>
      </c>
      <c r="R614" s="432">
        <f>SUM(R550:R613)</f>
        <v>900700</v>
      </c>
      <c r="S614" s="432">
        <f>SUM(S550:S613)</f>
        <v>6102500</v>
      </c>
      <c r="T614" s="433">
        <f>(R614/S614)*100</f>
        <v>14.75952478492421</v>
      </c>
      <c r="U614" s="432">
        <f>SUM(U550:U613)</f>
        <v>864300</v>
      </c>
      <c r="V614" s="432">
        <f>SUM(V550:V613)</f>
        <v>6135200</v>
      </c>
      <c r="W614" s="433">
        <f>(U614/V614)*100</f>
        <v>14.08756030773243</v>
      </c>
      <c r="X614" s="432">
        <f>SUM(X550:X613)</f>
        <v>788700</v>
      </c>
      <c r="Y614" s="432">
        <f>SUM(Y550:Y613)</f>
        <v>6102200</v>
      </c>
      <c r="Z614" s="433">
        <f>(X614/Y614)*100</f>
        <v>12.924846776572382</v>
      </c>
      <c r="AA614" s="432">
        <f>SUM(AA550:AA613)</f>
        <v>729200</v>
      </c>
      <c r="AB614" s="432">
        <f>SUM(AB550:AB613)</f>
        <v>6125900</v>
      </c>
      <c r="AC614" s="433">
        <f>(AA614/AB614)*100</f>
        <v>11.903557028355017</v>
      </c>
      <c r="AD614" s="432">
        <f>SUM(AD550:AD613)</f>
        <v>748100</v>
      </c>
      <c r="AE614" s="432">
        <f>SUM(AE550:AE613)</f>
        <v>6142600</v>
      </c>
      <c r="AF614" s="433">
        <f>(AD614/AE614)*100</f>
        <v>12.178881906684467</v>
      </c>
      <c r="AG614" s="432">
        <f>SUM(AG550:AG613)</f>
        <v>705700</v>
      </c>
      <c r="AH614" s="432">
        <f>SUM(AH550:AH613)</f>
        <v>6144900</v>
      </c>
      <c r="AI614" s="433">
        <f>(AG614/AH614)*100</f>
        <v>11.484320330680726</v>
      </c>
      <c r="AJ614" s="432">
        <f>SUM(AJ550:AJ613)</f>
        <v>668100</v>
      </c>
      <c r="AK614" s="432">
        <f>SUM(AK550:AK613)</f>
        <v>6177800</v>
      </c>
      <c r="AL614" s="433">
        <f>(AJ614/AK614)*100</f>
        <v>10.814529444138691</v>
      </c>
      <c r="AM614" s="432">
        <f>SUM(AM550:AM613)</f>
        <v>621800</v>
      </c>
      <c r="AN614" s="432">
        <f>SUM(AN550:AN613)</f>
        <v>6192000</v>
      </c>
      <c r="AO614" s="433">
        <f>(AM614/AN614)*100</f>
        <v>10.041989664082687</v>
      </c>
      <c r="AP614" s="432">
        <f>SUM(AP550:AP613)</f>
        <v>596700</v>
      </c>
      <c r="AQ614" s="432">
        <f>SUM(AQ550:AQ613)</f>
        <v>6258900</v>
      </c>
      <c r="AR614" s="439">
        <f>(AP614/AQ614)*100</f>
        <v>9.5336241192541813</v>
      </c>
      <c r="AS614" s="432">
        <f>SUM(AS550:AS613)</f>
        <v>589300</v>
      </c>
      <c r="AT614" s="432">
        <f>SUM(AT550:AT613)</f>
        <v>6249100</v>
      </c>
      <c r="AU614" s="433">
        <v>9.5</v>
      </c>
    </row>
    <row r="615" spans="2:48" s="430" customFormat="1" ht="12.75" x14ac:dyDescent="0.2">
      <c r="B615" s="203" t="s">
        <v>90</v>
      </c>
      <c r="C615" s="275">
        <v>4649900</v>
      </c>
      <c r="D615" s="275">
        <v>31153700</v>
      </c>
      <c r="E615" s="431">
        <v>14.9</v>
      </c>
      <c r="F615" s="275">
        <v>4465100</v>
      </c>
      <c r="G615" s="275">
        <v>31517400</v>
      </c>
      <c r="H615" s="431">
        <v>14.2</v>
      </c>
      <c r="I615" s="275">
        <v>4373400</v>
      </c>
      <c r="J615" s="275">
        <v>31879000</v>
      </c>
      <c r="K615" s="431">
        <v>13.7</v>
      </c>
      <c r="L615" s="275">
        <v>4217800</v>
      </c>
      <c r="M615" s="275">
        <v>32137500</v>
      </c>
      <c r="N615" s="431">
        <v>13.1</v>
      </c>
      <c r="O615" s="275">
        <v>4449100</v>
      </c>
      <c r="P615" s="275">
        <v>33378000</v>
      </c>
      <c r="Q615" s="431">
        <v>13.3</v>
      </c>
      <c r="R615" s="275">
        <v>4070400</v>
      </c>
      <c r="S615" s="275">
        <v>33566700</v>
      </c>
      <c r="T615" s="431">
        <v>12.1</v>
      </c>
      <c r="U615" s="275">
        <v>3762900</v>
      </c>
      <c r="V615" s="275">
        <v>33792200</v>
      </c>
      <c r="W615" s="431">
        <v>11.1</v>
      </c>
      <c r="X615" s="275">
        <v>3534300</v>
      </c>
      <c r="Y615" s="275">
        <v>33713800</v>
      </c>
      <c r="Z615" s="431">
        <v>10.5</v>
      </c>
      <c r="AA615" s="275">
        <v>3234000</v>
      </c>
      <c r="AB615" s="275">
        <v>33892300</v>
      </c>
      <c r="AC615" s="431">
        <v>9.5</v>
      </c>
      <c r="AD615" s="275">
        <v>3132600</v>
      </c>
      <c r="AE615" s="275">
        <v>33958100</v>
      </c>
      <c r="AF615" s="431">
        <v>9.1999999999999993</v>
      </c>
      <c r="AG615" s="275">
        <v>2939100</v>
      </c>
      <c r="AH615" s="275">
        <v>34059700</v>
      </c>
      <c r="AI615" s="431">
        <v>8.6</v>
      </c>
      <c r="AJ615" s="275">
        <v>2886700</v>
      </c>
      <c r="AK615" s="275">
        <v>34253500</v>
      </c>
      <c r="AL615" s="431">
        <v>8.4</v>
      </c>
      <c r="AM615" s="275">
        <v>2680600</v>
      </c>
      <c r="AN615" s="275">
        <v>34436300</v>
      </c>
      <c r="AO615" s="431">
        <v>7.8</v>
      </c>
      <c r="AP615" s="275">
        <v>2626900</v>
      </c>
      <c r="AQ615" s="275">
        <v>34551700</v>
      </c>
      <c r="AR615" s="431">
        <v>7.6</v>
      </c>
      <c r="AS615" s="537">
        <v>2624500</v>
      </c>
      <c r="AT615" s="537">
        <v>34636400</v>
      </c>
      <c r="AU615" s="537">
        <v>7.6</v>
      </c>
      <c r="AV615" s="727"/>
    </row>
    <row r="616" spans="2:48" s="438" customFormat="1" ht="12.75" x14ac:dyDescent="0.2">
      <c r="B616" s="176" t="s">
        <v>69</v>
      </c>
      <c r="C616" s="152">
        <v>5727000</v>
      </c>
      <c r="D616" s="152">
        <v>37184500</v>
      </c>
      <c r="E616" s="434">
        <v>15.4</v>
      </c>
      <c r="F616" s="152">
        <v>5492900</v>
      </c>
      <c r="G616" s="152">
        <v>37597900</v>
      </c>
      <c r="H616" s="434">
        <v>14.6</v>
      </c>
      <c r="I616" s="152">
        <v>5369800</v>
      </c>
      <c r="J616" s="152">
        <v>38009300</v>
      </c>
      <c r="K616" s="434">
        <v>14.1</v>
      </c>
      <c r="L616" s="152">
        <v>5189800</v>
      </c>
      <c r="M616" s="152">
        <v>38317300</v>
      </c>
      <c r="N616" s="434">
        <v>13.5</v>
      </c>
      <c r="O616" s="152">
        <v>5473000</v>
      </c>
      <c r="P616" s="152">
        <v>39813500</v>
      </c>
      <c r="Q616" s="434">
        <v>13.7</v>
      </c>
      <c r="R616" s="152">
        <v>5061000</v>
      </c>
      <c r="S616" s="152">
        <v>40031300</v>
      </c>
      <c r="T616" s="434">
        <v>12.6</v>
      </c>
      <c r="U616" s="152">
        <v>4673500</v>
      </c>
      <c r="V616" s="152">
        <v>40282700</v>
      </c>
      <c r="W616" s="434">
        <v>11.6</v>
      </c>
      <c r="X616" s="152">
        <v>4414200</v>
      </c>
      <c r="Y616" s="152">
        <v>40177800</v>
      </c>
      <c r="Z616" s="434">
        <v>11</v>
      </c>
      <c r="AA616" s="152">
        <v>4028300</v>
      </c>
      <c r="AB616" s="152">
        <v>40366100</v>
      </c>
      <c r="AC616" s="434">
        <v>10</v>
      </c>
      <c r="AD616" s="152">
        <v>3887900</v>
      </c>
      <c r="AE616" s="152">
        <v>40424300</v>
      </c>
      <c r="AF616" s="434">
        <v>9.6</v>
      </c>
      <c r="AG616" s="152">
        <v>3649400</v>
      </c>
      <c r="AH616" s="152">
        <v>40524600</v>
      </c>
      <c r="AI616" s="434">
        <v>9</v>
      </c>
      <c r="AJ616" s="152">
        <v>3582100</v>
      </c>
      <c r="AK616" s="152">
        <v>40721800</v>
      </c>
      <c r="AL616" s="434">
        <v>8.8000000000000007</v>
      </c>
      <c r="AM616" s="152">
        <v>3381200</v>
      </c>
      <c r="AN616" s="152">
        <v>40901000</v>
      </c>
      <c r="AO616" s="434">
        <v>8.3000000000000007</v>
      </c>
      <c r="AP616" s="152">
        <v>3280000</v>
      </c>
      <c r="AQ616" s="152">
        <v>41045900</v>
      </c>
      <c r="AR616" s="434">
        <v>8</v>
      </c>
      <c r="AS616" s="538">
        <v>3287800</v>
      </c>
      <c r="AT616" s="538">
        <v>41135100</v>
      </c>
      <c r="AU616" s="538">
        <v>8</v>
      </c>
    </row>
    <row r="617" spans="2:48" s="93" customFormat="1" ht="12.75" x14ac:dyDescent="0.2">
      <c r="B617" s="249" t="s">
        <v>70</v>
      </c>
      <c r="C617" s="147">
        <v>134400</v>
      </c>
      <c r="D617" s="147">
        <v>661400</v>
      </c>
      <c r="E617" s="250">
        <v>20.3</v>
      </c>
      <c r="F617" s="147">
        <v>142800</v>
      </c>
      <c r="G617" s="147">
        <v>667900</v>
      </c>
      <c r="H617" s="250">
        <v>21.4</v>
      </c>
      <c r="I617" s="147">
        <v>161500</v>
      </c>
      <c r="J617" s="147">
        <v>673000</v>
      </c>
      <c r="K617" s="250">
        <v>24</v>
      </c>
      <c r="L617" s="147">
        <v>164600</v>
      </c>
      <c r="M617" s="147">
        <v>676600</v>
      </c>
      <c r="N617" s="250">
        <v>24.3</v>
      </c>
      <c r="O617" s="147">
        <v>150500</v>
      </c>
      <c r="P617" s="147">
        <v>703900</v>
      </c>
      <c r="Q617" s="250">
        <v>21.4</v>
      </c>
      <c r="R617" s="147">
        <v>139800</v>
      </c>
      <c r="S617" s="147">
        <v>707300</v>
      </c>
      <c r="T617" s="250">
        <v>19.8</v>
      </c>
      <c r="U617" s="147">
        <v>132000</v>
      </c>
      <c r="V617" s="147">
        <v>707700</v>
      </c>
      <c r="W617" s="250">
        <v>18.600000000000001</v>
      </c>
      <c r="X617" s="147">
        <v>115700</v>
      </c>
      <c r="Y617" s="147">
        <v>705600</v>
      </c>
      <c r="Z617" s="250">
        <v>16.399999999999999</v>
      </c>
      <c r="AA617" s="147">
        <v>117600</v>
      </c>
      <c r="AB617" s="147">
        <v>709600</v>
      </c>
      <c r="AC617" s="250">
        <v>16.600000000000001</v>
      </c>
      <c r="AD617" s="147">
        <v>124500</v>
      </c>
      <c r="AE617" s="147">
        <v>713500</v>
      </c>
      <c r="AF617" s="250">
        <v>17.399999999999999</v>
      </c>
      <c r="AG617" s="147">
        <v>118700</v>
      </c>
      <c r="AH617" s="147">
        <v>711500</v>
      </c>
      <c r="AI617" s="250">
        <v>16.7</v>
      </c>
      <c r="AJ617" s="147">
        <v>135700</v>
      </c>
      <c r="AK617" s="147">
        <v>714800</v>
      </c>
      <c r="AL617" s="250">
        <v>19</v>
      </c>
      <c r="AM617" s="147">
        <v>139600</v>
      </c>
      <c r="AN617" s="147">
        <v>715200</v>
      </c>
      <c r="AO617" s="250">
        <v>19.5</v>
      </c>
      <c r="AP617" s="147">
        <v>112200</v>
      </c>
      <c r="AQ617" s="147">
        <v>721600</v>
      </c>
      <c r="AR617" s="250">
        <v>15.6</v>
      </c>
      <c r="AS617" s="147">
        <v>114000</v>
      </c>
      <c r="AT617" s="147">
        <v>727100</v>
      </c>
      <c r="AU617" s="250">
        <v>15.7</v>
      </c>
    </row>
    <row r="618" spans="2:48" s="93" customFormat="1" ht="12.75" x14ac:dyDescent="0.2">
      <c r="B618" s="249" t="s">
        <v>71</v>
      </c>
      <c r="C618" s="147">
        <v>86800</v>
      </c>
      <c r="D618" s="147">
        <v>508700</v>
      </c>
      <c r="E618" s="250">
        <v>17.100000000000001</v>
      </c>
      <c r="F618" s="147">
        <v>74300</v>
      </c>
      <c r="G618" s="147">
        <v>514300</v>
      </c>
      <c r="H618" s="250">
        <v>14.4</v>
      </c>
      <c r="I618" s="147">
        <v>66400</v>
      </c>
      <c r="J618" s="147">
        <v>521200</v>
      </c>
      <c r="K618" s="250">
        <v>12.7</v>
      </c>
      <c r="L618" s="147">
        <v>66900</v>
      </c>
      <c r="M618" s="147">
        <v>525000</v>
      </c>
      <c r="N618" s="250">
        <v>12.7</v>
      </c>
      <c r="O618" s="147">
        <v>73800</v>
      </c>
      <c r="P618" s="147">
        <v>546600</v>
      </c>
      <c r="Q618" s="250">
        <v>13.5</v>
      </c>
      <c r="R618" s="147">
        <v>79500</v>
      </c>
      <c r="S618" s="147">
        <v>544100</v>
      </c>
      <c r="T618" s="250">
        <v>14.6</v>
      </c>
      <c r="U618" s="147">
        <v>73500</v>
      </c>
      <c r="V618" s="147">
        <v>545600</v>
      </c>
      <c r="W618" s="250">
        <v>13.5</v>
      </c>
      <c r="X618" s="147">
        <v>77300</v>
      </c>
      <c r="Y618" s="147">
        <v>543000</v>
      </c>
      <c r="Z618" s="250">
        <v>14.2</v>
      </c>
      <c r="AA618" s="147">
        <v>70500</v>
      </c>
      <c r="AB618" s="147">
        <v>552900</v>
      </c>
      <c r="AC618" s="250">
        <v>12.8</v>
      </c>
      <c r="AD618" s="147">
        <v>66200</v>
      </c>
      <c r="AE618" s="147">
        <v>553000</v>
      </c>
      <c r="AF618" s="250">
        <v>12</v>
      </c>
      <c r="AG618" s="147">
        <v>64000</v>
      </c>
      <c r="AH618" s="147">
        <v>556600</v>
      </c>
      <c r="AI618" s="250">
        <v>11.5</v>
      </c>
      <c r="AJ618" s="147">
        <v>62100</v>
      </c>
      <c r="AK618" s="147">
        <v>564800</v>
      </c>
      <c r="AL618" s="250">
        <v>11</v>
      </c>
      <c r="AM618" s="147">
        <v>46100</v>
      </c>
      <c r="AN618" s="147">
        <v>566000</v>
      </c>
      <c r="AO618" s="250">
        <v>8.1</v>
      </c>
      <c r="AP618" s="147">
        <v>48600</v>
      </c>
      <c r="AQ618" s="147">
        <v>580500</v>
      </c>
      <c r="AR618" s="250">
        <v>8.4</v>
      </c>
      <c r="AS618" s="147">
        <v>52500</v>
      </c>
      <c r="AT618" s="147">
        <v>581900</v>
      </c>
      <c r="AU618" s="250">
        <v>9</v>
      </c>
    </row>
    <row r="619" spans="2:48" s="93" customFormat="1" ht="12.75" x14ac:dyDescent="0.2">
      <c r="B619" s="249" t="s">
        <v>72</v>
      </c>
      <c r="C619" s="147">
        <v>230200</v>
      </c>
      <c r="D619" s="147">
        <v>1261300</v>
      </c>
      <c r="E619" s="250">
        <v>18.2</v>
      </c>
      <c r="F619" s="147">
        <v>198500</v>
      </c>
      <c r="G619" s="147">
        <v>1271500</v>
      </c>
      <c r="H619" s="250">
        <v>15.6</v>
      </c>
      <c r="I619" s="147">
        <v>189300</v>
      </c>
      <c r="J619" s="147">
        <v>1279200</v>
      </c>
      <c r="K619" s="250">
        <v>14.8</v>
      </c>
      <c r="L619" s="147">
        <v>181500</v>
      </c>
      <c r="M619" s="147">
        <v>1282600</v>
      </c>
      <c r="N619" s="250">
        <v>14.2</v>
      </c>
      <c r="O619" s="147">
        <v>191400</v>
      </c>
      <c r="P619" s="147">
        <v>1334600</v>
      </c>
      <c r="Q619" s="250">
        <v>14.3</v>
      </c>
      <c r="R619" s="147">
        <v>166200</v>
      </c>
      <c r="S619" s="147">
        <v>1341100</v>
      </c>
      <c r="T619" s="250">
        <v>12.4</v>
      </c>
      <c r="U619" s="147">
        <v>174000</v>
      </c>
      <c r="V619" s="147">
        <v>1348300</v>
      </c>
      <c r="W619" s="250">
        <v>12.9</v>
      </c>
      <c r="X619" s="147">
        <v>148900</v>
      </c>
      <c r="Y619" s="147">
        <v>1337100</v>
      </c>
      <c r="Z619" s="250">
        <v>11.1</v>
      </c>
      <c r="AA619" s="147">
        <v>128900</v>
      </c>
      <c r="AB619" s="147">
        <v>1345400</v>
      </c>
      <c r="AC619" s="250">
        <v>9.6</v>
      </c>
      <c r="AD619" s="147">
        <v>142200</v>
      </c>
      <c r="AE619" s="147">
        <v>1345100</v>
      </c>
      <c r="AF619" s="250">
        <v>10.6</v>
      </c>
      <c r="AG619" s="147">
        <v>130500</v>
      </c>
      <c r="AH619" s="147">
        <v>1347200</v>
      </c>
      <c r="AI619" s="250">
        <v>9.6999999999999993</v>
      </c>
      <c r="AJ619" s="147">
        <v>110000</v>
      </c>
      <c r="AK619" s="147">
        <v>1350200</v>
      </c>
      <c r="AL619" s="250">
        <v>8.1</v>
      </c>
      <c r="AM619" s="147">
        <v>110200</v>
      </c>
      <c r="AN619" s="147">
        <v>1354000</v>
      </c>
      <c r="AO619" s="250">
        <v>8.1</v>
      </c>
      <c r="AP619" s="147">
        <v>117600</v>
      </c>
      <c r="AQ619" s="147">
        <v>1366100</v>
      </c>
      <c r="AR619" s="250">
        <v>8.6</v>
      </c>
      <c r="AS619" s="147">
        <v>106000</v>
      </c>
      <c r="AT619" s="147">
        <v>1361700</v>
      </c>
      <c r="AU619" s="250">
        <v>7.8</v>
      </c>
    </row>
    <row r="620" spans="2:48" s="93" customFormat="1" ht="12.75" x14ac:dyDescent="0.2">
      <c r="B620" s="249" t="s">
        <v>73</v>
      </c>
      <c r="C620" s="147">
        <v>206900</v>
      </c>
      <c r="D620" s="147">
        <v>1130900</v>
      </c>
      <c r="E620" s="250">
        <v>18.3</v>
      </c>
      <c r="F620" s="147">
        <v>214600</v>
      </c>
      <c r="G620" s="147">
        <v>1144100</v>
      </c>
      <c r="H620" s="250">
        <v>18.8</v>
      </c>
      <c r="I620" s="147">
        <v>204900</v>
      </c>
      <c r="J620" s="147">
        <v>1158200</v>
      </c>
      <c r="K620" s="250">
        <v>17.7</v>
      </c>
      <c r="L620" s="147">
        <v>192300</v>
      </c>
      <c r="M620" s="147">
        <v>1165000</v>
      </c>
      <c r="N620" s="250">
        <v>16.5</v>
      </c>
      <c r="O620" s="147">
        <v>221900</v>
      </c>
      <c r="P620" s="147">
        <v>1206700</v>
      </c>
      <c r="Q620" s="250">
        <v>18.399999999999999</v>
      </c>
      <c r="R620" s="147">
        <v>210800</v>
      </c>
      <c r="S620" s="147">
        <v>1210800</v>
      </c>
      <c r="T620" s="250">
        <v>17.399999999999999</v>
      </c>
      <c r="U620" s="147">
        <v>195100</v>
      </c>
      <c r="V620" s="147">
        <v>1225200</v>
      </c>
      <c r="W620" s="250">
        <v>15.9</v>
      </c>
      <c r="X620" s="147">
        <v>173200</v>
      </c>
      <c r="Y620" s="147">
        <v>1223300</v>
      </c>
      <c r="Z620" s="250">
        <v>14.2</v>
      </c>
      <c r="AA620" s="147">
        <v>167500</v>
      </c>
      <c r="AB620" s="147">
        <v>1224300</v>
      </c>
      <c r="AC620" s="250">
        <v>13.7</v>
      </c>
      <c r="AD620" s="147">
        <v>172500</v>
      </c>
      <c r="AE620" s="147">
        <v>1227800</v>
      </c>
      <c r="AF620" s="250">
        <v>14</v>
      </c>
      <c r="AG620" s="147">
        <v>168000</v>
      </c>
      <c r="AH620" s="147">
        <v>1231300</v>
      </c>
      <c r="AI620" s="250">
        <v>13.6</v>
      </c>
      <c r="AJ620" s="147">
        <v>167900</v>
      </c>
      <c r="AK620" s="147">
        <v>1240500</v>
      </c>
      <c r="AL620" s="250">
        <v>13.5</v>
      </c>
      <c r="AM620" s="147">
        <v>144100</v>
      </c>
      <c r="AN620" s="147">
        <v>1247500</v>
      </c>
      <c r="AO620" s="250">
        <v>11.6</v>
      </c>
      <c r="AP620" s="147">
        <v>130300</v>
      </c>
      <c r="AQ620" s="147">
        <v>1261900</v>
      </c>
      <c r="AR620" s="250">
        <v>10.3</v>
      </c>
      <c r="AS620" s="147">
        <v>117200</v>
      </c>
      <c r="AT620" s="147">
        <v>1258700</v>
      </c>
      <c r="AU620" s="250">
        <v>9.3000000000000007</v>
      </c>
    </row>
    <row r="621" spans="2:48" s="93" customFormat="1" ht="12.75" x14ac:dyDescent="0.2">
      <c r="B621" s="249" t="s">
        <v>74</v>
      </c>
      <c r="C621" s="147">
        <v>86700</v>
      </c>
      <c r="D621" s="147">
        <v>588200</v>
      </c>
      <c r="E621" s="250">
        <v>14.7</v>
      </c>
      <c r="F621" s="147">
        <v>76400</v>
      </c>
      <c r="G621" s="147">
        <v>595100</v>
      </c>
      <c r="H621" s="250">
        <v>12.8</v>
      </c>
      <c r="I621" s="147">
        <v>72800</v>
      </c>
      <c r="J621" s="147">
        <v>603400</v>
      </c>
      <c r="K621" s="250">
        <v>12.1</v>
      </c>
      <c r="L621" s="147">
        <v>67300</v>
      </c>
      <c r="M621" s="147">
        <v>610900</v>
      </c>
      <c r="N621" s="250">
        <v>11</v>
      </c>
      <c r="O621" s="147">
        <v>76900</v>
      </c>
      <c r="P621" s="147">
        <v>639700</v>
      </c>
      <c r="Q621" s="250">
        <v>12</v>
      </c>
      <c r="R621" s="147">
        <v>70900</v>
      </c>
      <c r="S621" s="147">
        <v>641900</v>
      </c>
      <c r="T621" s="250">
        <v>11</v>
      </c>
      <c r="U621" s="147">
        <v>69500</v>
      </c>
      <c r="V621" s="147">
        <v>645100</v>
      </c>
      <c r="W621" s="250">
        <v>10.8</v>
      </c>
      <c r="X621" s="147">
        <v>65000</v>
      </c>
      <c r="Y621" s="147">
        <v>638600</v>
      </c>
      <c r="Z621" s="250">
        <v>10.199999999999999</v>
      </c>
      <c r="AA621" s="147">
        <v>59300</v>
      </c>
      <c r="AB621" s="147">
        <v>636500</v>
      </c>
      <c r="AC621" s="250">
        <v>9.3000000000000007</v>
      </c>
      <c r="AD621" s="147">
        <v>60000</v>
      </c>
      <c r="AE621" s="147">
        <v>639900</v>
      </c>
      <c r="AF621" s="250">
        <v>9.4</v>
      </c>
      <c r="AG621" s="147">
        <v>61100</v>
      </c>
      <c r="AH621" s="147">
        <v>640000</v>
      </c>
      <c r="AI621" s="250">
        <v>9.6</v>
      </c>
      <c r="AJ621" s="147">
        <v>48800</v>
      </c>
      <c r="AK621" s="147">
        <v>638300</v>
      </c>
      <c r="AL621" s="250">
        <v>7.6</v>
      </c>
      <c r="AM621" s="147">
        <v>50100</v>
      </c>
      <c r="AN621" s="147">
        <v>640100</v>
      </c>
      <c r="AO621" s="250">
        <v>7.8</v>
      </c>
      <c r="AP621" s="147">
        <v>52000</v>
      </c>
      <c r="AQ621" s="147">
        <v>641400</v>
      </c>
      <c r="AR621" s="250">
        <v>8.1</v>
      </c>
      <c r="AS621" s="147">
        <v>52200</v>
      </c>
      <c r="AT621" s="147">
        <v>640800</v>
      </c>
      <c r="AU621" s="250">
        <v>8.1</v>
      </c>
    </row>
    <row r="622" spans="2:48" s="93" customFormat="1" ht="12.75" x14ac:dyDescent="0.2">
      <c r="B622" s="249" t="s">
        <v>75</v>
      </c>
      <c r="C622" s="147">
        <v>100700</v>
      </c>
      <c r="D622" s="147">
        <v>575300</v>
      </c>
      <c r="E622" s="250">
        <v>17.5</v>
      </c>
      <c r="F622" s="147">
        <v>95300</v>
      </c>
      <c r="G622" s="147">
        <v>584600</v>
      </c>
      <c r="H622" s="250">
        <v>16.3</v>
      </c>
      <c r="I622" s="147">
        <v>85500</v>
      </c>
      <c r="J622" s="147">
        <v>593600</v>
      </c>
      <c r="K622" s="250">
        <v>14.4</v>
      </c>
      <c r="L622" s="147">
        <v>85100</v>
      </c>
      <c r="M622" s="147">
        <v>599500</v>
      </c>
      <c r="N622" s="250">
        <v>14.2</v>
      </c>
      <c r="O622" s="147">
        <v>100900</v>
      </c>
      <c r="P622" s="147">
        <v>621400</v>
      </c>
      <c r="Q622" s="250">
        <v>16.2</v>
      </c>
      <c r="R622" s="147">
        <v>97700</v>
      </c>
      <c r="S622" s="147">
        <v>625200</v>
      </c>
      <c r="T622" s="250">
        <v>15.6</v>
      </c>
      <c r="U622" s="147">
        <v>90100</v>
      </c>
      <c r="V622" s="147">
        <v>632500</v>
      </c>
      <c r="W622" s="250">
        <v>14.3</v>
      </c>
      <c r="X622" s="147">
        <v>84400</v>
      </c>
      <c r="Y622" s="147">
        <v>630000</v>
      </c>
      <c r="Z622" s="250">
        <v>13.4</v>
      </c>
      <c r="AA622" s="147">
        <v>63400</v>
      </c>
      <c r="AB622" s="147">
        <v>631900</v>
      </c>
      <c r="AC622" s="250">
        <v>10</v>
      </c>
      <c r="AD622" s="147">
        <v>67600</v>
      </c>
      <c r="AE622" s="147">
        <v>634700</v>
      </c>
      <c r="AF622" s="250">
        <v>10.6</v>
      </c>
      <c r="AG622" s="147">
        <v>50400</v>
      </c>
      <c r="AH622" s="147">
        <v>635900</v>
      </c>
      <c r="AI622" s="250">
        <v>7.9</v>
      </c>
      <c r="AJ622" s="147">
        <v>50600</v>
      </c>
      <c r="AK622" s="147">
        <v>649700</v>
      </c>
      <c r="AL622" s="250">
        <v>7.8</v>
      </c>
      <c r="AM622" s="147">
        <v>44600</v>
      </c>
      <c r="AN622" s="147">
        <v>645800</v>
      </c>
      <c r="AO622" s="250">
        <v>6.9</v>
      </c>
      <c r="AP622" s="147">
        <v>53600</v>
      </c>
      <c r="AQ622" s="147">
        <v>654700</v>
      </c>
      <c r="AR622" s="250">
        <v>8.1999999999999993</v>
      </c>
      <c r="AS622" s="147">
        <v>64700</v>
      </c>
      <c r="AT622" s="147">
        <v>652500</v>
      </c>
      <c r="AU622" s="250">
        <v>9.9</v>
      </c>
    </row>
    <row r="623" spans="2:48" s="93" customFormat="1" ht="12.75" x14ac:dyDescent="0.2">
      <c r="B623" s="249" t="s">
        <v>76</v>
      </c>
      <c r="C623" s="147">
        <v>130200</v>
      </c>
      <c r="D623" s="147">
        <v>654700</v>
      </c>
      <c r="E623" s="250">
        <v>19.899999999999999</v>
      </c>
      <c r="F623" s="147">
        <v>115000</v>
      </c>
      <c r="G623" s="147">
        <v>658300</v>
      </c>
      <c r="H623" s="250">
        <v>17.5</v>
      </c>
      <c r="I623" s="147">
        <v>119400</v>
      </c>
      <c r="J623" s="147">
        <v>662300</v>
      </c>
      <c r="K623" s="250">
        <v>18</v>
      </c>
      <c r="L623" s="147">
        <v>116800</v>
      </c>
      <c r="M623" s="147">
        <v>667500</v>
      </c>
      <c r="N623" s="250">
        <v>17.5</v>
      </c>
      <c r="O623" s="147">
        <v>111900</v>
      </c>
      <c r="P623" s="147">
        <v>694900</v>
      </c>
      <c r="Q623" s="250">
        <v>16.100000000000001</v>
      </c>
      <c r="R623" s="147">
        <v>94800</v>
      </c>
      <c r="S623" s="147">
        <v>694100</v>
      </c>
      <c r="T623" s="250">
        <v>13.7</v>
      </c>
      <c r="U623" s="147">
        <v>88900</v>
      </c>
      <c r="V623" s="147">
        <v>694100</v>
      </c>
      <c r="W623" s="250">
        <v>12.8</v>
      </c>
      <c r="X623" s="147">
        <v>81600</v>
      </c>
      <c r="Y623" s="147">
        <v>684900</v>
      </c>
      <c r="Z623" s="250">
        <v>11.9</v>
      </c>
      <c r="AA623" s="147">
        <v>92000</v>
      </c>
      <c r="AB623" s="147">
        <v>689900</v>
      </c>
      <c r="AC623" s="250">
        <v>13.3</v>
      </c>
      <c r="AD623" s="147">
        <v>82400</v>
      </c>
      <c r="AE623" s="147">
        <v>688700</v>
      </c>
      <c r="AF623" s="250">
        <v>12</v>
      </c>
      <c r="AG623" s="147">
        <v>90900</v>
      </c>
      <c r="AH623" s="147">
        <v>685800</v>
      </c>
      <c r="AI623" s="250">
        <v>13.3</v>
      </c>
      <c r="AJ623" s="147">
        <v>78500</v>
      </c>
      <c r="AK623" s="147">
        <v>683700</v>
      </c>
      <c r="AL623" s="250">
        <v>11.5</v>
      </c>
      <c r="AM623" s="147">
        <v>64600</v>
      </c>
      <c r="AN623" s="147">
        <v>684000</v>
      </c>
      <c r="AO623" s="250">
        <v>9.4</v>
      </c>
      <c r="AP623" s="147">
        <v>48300</v>
      </c>
      <c r="AQ623" s="147">
        <v>686100</v>
      </c>
      <c r="AR623" s="250">
        <v>7</v>
      </c>
      <c r="AS623" s="147">
        <v>53800</v>
      </c>
      <c r="AT623" s="147">
        <v>683100</v>
      </c>
      <c r="AU623" s="250">
        <v>7.9</v>
      </c>
    </row>
    <row r="624" spans="2:48" s="93" customFormat="1" ht="12.75" x14ac:dyDescent="0.2">
      <c r="B624" s="249" t="s">
        <v>77</v>
      </c>
      <c r="C624" s="147">
        <v>59900</v>
      </c>
      <c r="D624" s="147">
        <v>375300</v>
      </c>
      <c r="E624" s="250">
        <v>16</v>
      </c>
      <c r="F624" s="147">
        <v>54600</v>
      </c>
      <c r="G624" s="147">
        <v>376500</v>
      </c>
      <c r="H624" s="250">
        <v>14.5</v>
      </c>
      <c r="I624" s="147">
        <v>51800</v>
      </c>
      <c r="J624" s="147">
        <v>383600</v>
      </c>
      <c r="K624" s="250">
        <v>13.5</v>
      </c>
      <c r="L624" s="147">
        <v>49000</v>
      </c>
      <c r="M624" s="147">
        <v>386700</v>
      </c>
      <c r="N624" s="250">
        <v>12.7</v>
      </c>
      <c r="O624" s="147">
        <v>52200</v>
      </c>
      <c r="P624" s="147">
        <v>402500</v>
      </c>
      <c r="Q624" s="250">
        <v>13</v>
      </c>
      <c r="R624" s="147">
        <v>51400</v>
      </c>
      <c r="S624" s="147">
        <v>401500</v>
      </c>
      <c r="T624" s="250">
        <v>12.8</v>
      </c>
      <c r="U624" s="147">
        <v>47000</v>
      </c>
      <c r="V624" s="147">
        <v>401000</v>
      </c>
      <c r="W624" s="250">
        <v>11.7</v>
      </c>
      <c r="X624" s="147">
        <v>46500</v>
      </c>
      <c r="Y624" s="147">
        <v>399900</v>
      </c>
      <c r="Z624" s="250">
        <v>11.6</v>
      </c>
      <c r="AA624" s="147">
        <v>41800</v>
      </c>
      <c r="AB624" s="147">
        <v>399200</v>
      </c>
      <c r="AC624" s="250">
        <v>10.5</v>
      </c>
      <c r="AD624" s="147">
        <v>37100</v>
      </c>
      <c r="AE624" s="147">
        <v>399400</v>
      </c>
      <c r="AF624" s="250">
        <v>9.3000000000000007</v>
      </c>
      <c r="AG624" s="147">
        <v>33600</v>
      </c>
      <c r="AH624" s="147">
        <v>399600</v>
      </c>
      <c r="AI624" s="250">
        <v>8.4</v>
      </c>
      <c r="AJ624" s="147">
        <v>29400</v>
      </c>
      <c r="AK624" s="147">
        <v>398800</v>
      </c>
      <c r="AL624" s="250">
        <v>7.4</v>
      </c>
      <c r="AM624" s="147">
        <v>27300</v>
      </c>
      <c r="AN624" s="147">
        <v>398400</v>
      </c>
      <c r="AO624" s="250">
        <v>6.9</v>
      </c>
      <c r="AP624" s="147">
        <v>30100</v>
      </c>
      <c r="AQ624" s="147">
        <v>405700</v>
      </c>
      <c r="AR624" s="250">
        <v>7.4</v>
      </c>
      <c r="AS624" s="147">
        <v>28500</v>
      </c>
      <c r="AT624" s="147">
        <v>400800</v>
      </c>
      <c r="AU624" s="250">
        <v>7.1</v>
      </c>
    </row>
    <row r="625" spans="2:48" s="93" customFormat="1" ht="12.75" x14ac:dyDescent="0.2">
      <c r="B625" s="249" t="s">
        <v>78</v>
      </c>
      <c r="C625" s="147">
        <v>59100</v>
      </c>
      <c r="D625" s="147">
        <v>334100</v>
      </c>
      <c r="E625" s="250">
        <v>17.7</v>
      </c>
      <c r="F625" s="147">
        <v>55200</v>
      </c>
      <c r="G625" s="147">
        <v>337400</v>
      </c>
      <c r="H625" s="250">
        <v>16.399999999999999</v>
      </c>
      <c r="I625" s="147">
        <v>46200</v>
      </c>
      <c r="J625" s="147">
        <v>339500</v>
      </c>
      <c r="K625" s="250">
        <v>13.6</v>
      </c>
      <c r="L625" s="147">
        <v>40100</v>
      </c>
      <c r="M625" s="147">
        <v>338700</v>
      </c>
      <c r="N625" s="250">
        <v>11.8</v>
      </c>
      <c r="O625" s="147">
        <v>47400</v>
      </c>
      <c r="P625" s="147">
        <v>352300</v>
      </c>
      <c r="Q625" s="250">
        <v>13.4</v>
      </c>
      <c r="R625" s="147">
        <v>49200</v>
      </c>
      <c r="S625" s="147">
        <v>356200</v>
      </c>
      <c r="T625" s="250">
        <v>13.8</v>
      </c>
      <c r="U625" s="147">
        <v>44500</v>
      </c>
      <c r="V625" s="147">
        <v>356600</v>
      </c>
      <c r="W625" s="250">
        <v>12.5</v>
      </c>
      <c r="X625" s="147">
        <v>42900</v>
      </c>
      <c r="Y625" s="147">
        <v>352500</v>
      </c>
      <c r="Z625" s="250">
        <v>12.2</v>
      </c>
      <c r="AA625" s="147">
        <v>37400</v>
      </c>
      <c r="AB625" s="147">
        <v>350500</v>
      </c>
      <c r="AC625" s="250">
        <v>10.7</v>
      </c>
      <c r="AD625" s="147">
        <v>39700</v>
      </c>
      <c r="AE625" s="147">
        <v>351900</v>
      </c>
      <c r="AF625" s="250">
        <v>11.3</v>
      </c>
      <c r="AG625" s="147">
        <v>38400</v>
      </c>
      <c r="AH625" s="147">
        <v>348200</v>
      </c>
      <c r="AI625" s="250">
        <v>11</v>
      </c>
      <c r="AJ625" s="147">
        <v>35200</v>
      </c>
      <c r="AK625" s="147">
        <v>349100</v>
      </c>
      <c r="AL625" s="250">
        <v>10.1</v>
      </c>
      <c r="AM625" s="147">
        <v>27900</v>
      </c>
      <c r="AN625" s="147">
        <v>347900</v>
      </c>
      <c r="AO625" s="250">
        <v>8</v>
      </c>
      <c r="AP625" s="147">
        <v>33500</v>
      </c>
      <c r="AQ625" s="147">
        <v>350400</v>
      </c>
      <c r="AR625" s="250">
        <v>9.6</v>
      </c>
      <c r="AS625" s="147">
        <v>25100</v>
      </c>
      <c r="AT625" s="147">
        <v>347200</v>
      </c>
      <c r="AU625" s="250">
        <v>7.2</v>
      </c>
    </row>
    <row r="626" spans="2:48" s="93" customFormat="1" ht="18" customHeight="1" x14ac:dyDescent="0.2">
      <c r="B626" s="176" t="s">
        <v>498</v>
      </c>
      <c r="C626" s="435">
        <f>SUM(C617:C625)</f>
        <v>1094900</v>
      </c>
      <c r="D626" s="435">
        <f>SUM(D617:D625)</f>
        <v>6089900</v>
      </c>
      <c r="E626" s="433">
        <f>(C626/D626)*100</f>
        <v>17.978948751211021</v>
      </c>
      <c r="F626" s="435">
        <f>SUM(F617:F625)</f>
        <v>1026700</v>
      </c>
      <c r="G626" s="435">
        <f>SUM(G617:G625)</f>
        <v>6149700</v>
      </c>
      <c r="H626" s="433">
        <f>(F626/G626)*100</f>
        <v>16.695123339349887</v>
      </c>
      <c r="I626" s="435">
        <f>SUM(I617:I625)</f>
        <v>997800</v>
      </c>
      <c r="J626" s="435">
        <f>SUM(J617:J625)</f>
        <v>6214000</v>
      </c>
      <c r="K626" s="433">
        <f>(I626/J626)*100</f>
        <v>16.057289990344383</v>
      </c>
      <c r="L626" s="435">
        <f>SUM(L617:L625)</f>
        <v>963600</v>
      </c>
      <c r="M626" s="435">
        <f>SUM(M617:M625)</f>
        <v>6252500</v>
      </c>
      <c r="N626" s="433">
        <f>(L626/M626)*100</f>
        <v>15.411435425829668</v>
      </c>
      <c r="O626" s="435">
        <f>SUM(O617:O625)</f>
        <v>1026900</v>
      </c>
      <c r="P626" s="435">
        <f>SUM(P617:P625)</f>
        <v>6502600</v>
      </c>
      <c r="Q626" s="433">
        <f>(O626/P626)*100</f>
        <v>15.792144680589304</v>
      </c>
      <c r="R626" s="435">
        <f>SUM(R617:R625)</f>
        <v>960300</v>
      </c>
      <c r="S626" s="435">
        <f>SUM(S617:S625)</f>
        <v>6522200</v>
      </c>
      <c r="T626" s="433">
        <f>(R626/S626)*100</f>
        <v>14.723559535126185</v>
      </c>
      <c r="U626" s="435">
        <f>SUM(U617:U625)</f>
        <v>914600</v>
      </c>
      <c r="V626" s="435">
        <f>SUM(V617:V625)</f>
        <v>6556100</v>
      </c>
      <c r="W626" s="433">
        <f>(U626/V626)*100</f>
        <v>13.950366833940912</v>
      </c>
      <c r="X626" s="435">
        <f>SUM(X617:X625)</f>
        <v>835500</v>
      </c>
      <c r="Y626" s="435">
        <f>SUM(Y617:Y625)</f>
        <v>6514900</v>
      </c>
      <c r="Z626" s="433">
        <f>(X626/Y626)*100</f>
        <v>12.824448571735561</v>
      </c>
      <c r="AA626" s="435">
        <f>SUM(AA617:AA625)</f>
        <v>778400</v>
      </c>
      <c r="AB626" s="435">
        <f>SUM(AB617:AB625)</f>
        <v>6540200</v>
      </c>
      <c r="AC626" s="433">
        <f>(AA626/AB626)*100</f>
        <v>11.901776704076328</v>
      </c>
      <c r="AD626" s="435">
        <f>SUM(AD617:AD625)</f>
        <v>792200</v>
      </c>
      <c r="AE626" s="435">
        <f>SUM(AE617:AE625)</f>
        <v>6554000</v>
      </c>
      <c r="AF626" s="433">
        <f>(AD626/AE626)*100</f>
        <v>12.087274946597498</v>
      </c>
      <c r="AG626" s="435">
        <f>SUM(AG617:AG625)</f>
        <v>755600</v>
      </c>
      <c r="AH626" s="435">
        <f>SUM(AH617:AH625)</f>
        <v>6556100</v>
      </c>
      <c r="AI626" s="433">
        <f>(AG626/AH626)*100</f>
        <v>11.525144521895639</v>
      </c>
      <c r="AJ626" s="435">
        <f>SUM(AJ617:AJ625)</f>
        <v>718200</v>
      </c>
      <c r="AK626" s="435">
        <f>SUM(AK617:AK625)</f>
        <v>6589900</v>
      </c>
      <c r="AL626" s="433">
        <f>(AJ626/AK626)*100</f>
        <v>10.89849618355362</v>
      </c>
      <c r="AM626" s="435">
        <f>SUM(AM617:AM625)</f>
        <v>654500</v>
      </c>
      <c r="AN626" s="435">
        <f>SUM(AN617:AN625)</f>
        <v>6598900</v>
      </c>
      <c r="AO626" s="433">
        <f>(AM626/AN626)*100</f>
        <v>9.9183197199533257</v>
      </c>
      <c r="AP626" s="435">
        <f>SUM(AP617:AP625)</f>
        <v>626200</v>
      </c>
      <c r="AQ626" s="435">
        <f>SUM(AQ617:AQ625)</f>
        <v>6668400</v>
      </c>
      <c r="AR626" s="436">
        <f>AP626/AQ626*100</f>
        <v>9.3905584548017522</v>
      </c>
      <c r="AS626" s="435">
        <f>SUM(AS617:AS625)</f>
        <v>614000</v>
      </c>
      <c r="AT626" s="435">
        <f>SUM(AT617:AT625)</f>
        <v>6653800</v>
      </c>
      <c r="AU626" s="436">
        <f>AS626/AT626*100</f>
        <v>9.2278096726682488</v>
      </c>
    </row>
    <row r="627" spans="2:48" s="430" customFormat="1" ht="12.75" x14ac:dyDescent="0.2">
      <c r="B627" s="437" t="s">
        <v>120</v>
      </c>
      <c r="C627" s="727"/>
      <c r="D627" s="727"/>
      <c r="E627" s="727"/>
      <c r="F627" s="727"/>
      <c r="G627" s="727"/>
      <c r="H627" s="727"/>
      <c r="I627" s="727"/>
      <c r="J627" s="727"/>
      <c r="K627" s="727"/>
      <c r="L627" s="727"/>
      <c r="M627" s="727"/>
      <c r="N627" s="727"/>
      <c r="O627" s="727"/>
      <c r="P627" s="727"/>
      <c r="Q627" s="727"/>
      <c r="R627" s="727"/>
      <c r="S627" s="727"/>
      <c r="T627" s="727"/>
      <c r="U627" s="727"/>
      <c r="V627" s="727"/>
      <c r="W627" s="727"/>
      <c r="X627" s="727"/>
      <c r="Y627" s="727"/>
      <c r="Z627" s="727"/>
      <c r="AA627" s="727"/>
      <c r="AB627" s="727"/>
      <c r="AC627" s="727"/>
      <c r="AD627" s="727"/>
      <c r="AE627" s="727"/>
      <c r="AF627" s="727"/>
      <c r="AG627" s="727"/>
      <c r="AH627" s="727"/>
      <c r="AI627" s="727"/>
      <c r="AJ627" s="727"/>
      <c r="AK627" s="727"/>
      <c r="AL627" s="727"/>
      <c r="AM627" s="727"/>
      <c r="AN627" s="727"/>
      <c r="AO627" s="727"/>
      <c r="AP627" s="727"/>
      <c r="AQ627" s="727"/>
      <c r="AR627" s="727"/>
      <c r="AS627" s="727"/>
      <c r="AT627" s="727"/>
      <c r="AU627" s="727"/>
      <c r="AV627" s="727"/>
    </row>
    <row r="628" spans="2:48" s="430" customFormat="1" ht="12.75" x14ac:dyDescent="0.2">
      <c r="B628" s="437" t="s">
        <v>121</v>
      </c>
      <c r="C628" s="727"/>
      <c r="D628" s="727"/>
      <c r="E628" s="727"/>
      <c r="F628" s="727"/>
      <c r="G628" s="727"/>
      <c r="H628" s="727"/>
      <c r="I628" s="727"/>
      <c r="J628" s="727"/>
      <c r="K628" s="727"/>
      <c r="L628" s="727"/>
      <c r="M628" s="727"/>
      <c r="N628" s="727"/>
      <c r="O628" s="727"/>
      <c r="P628" s="727"/>
      <c r="Q628" s="727"/>
      <c r="R628" s="727"/>
      <c r="S628" s="727"/>
      <c r="T628" s="727"/>
      <c r="U628" s="727"/>
      <c r="V628" s="727"/>
      <c r="W628" s="727"/>
      <c r="X628" s="727"/>
      <c r="Y628" s="727"/>
      <c r="Z628" s="727"/>
      <c r="AA628" s="727"/>
      <c r="AB628" s="727"/>
      <c r="AC628" s="727"/>
      <c r="AD628" s="727"/>
      <c r="AE628" s="727"/>
      <c r="AF628" s="727"/>
      <c r="AG628" s="727"/>
      <c r="AH628" s="727"/>
      <c r="AI628" s="727"/>
      <c r="AJ628" s="727"/>
      <c r="AK628" s="727"/>
      <c r="AL628" s="727"/>
      <c r="AM628" s="727"/>
      <c r="AN628" s="727"/>
      <c r="AO628" s="727"/>
      <c r="AP628" s="727"/>
      <c r="AQ628" s="727"/>
      <c r="AR628" s="727"/>
      <c r="AS628" s="727"/>
      <c r="AT628" s="727"/>
      <c r="AU628" s="727"/>
      <c r="AV628" s="727"/>
    </row>
    <row r="629" spans="2:48" s="430" customFormat="1" ht="12.75" x14ac:dyDescent="0.2">
      <c r="B629" s="437" t="s">
        <v>116</v>
      </c>
      <c r="C629" s="727"/>
      <c r="D629" s="727"/>
      <c r="E629" s="727"/>
      <c r="F629" s="727"/>
      <c r="G629" s="727"/>
      <c r="H629" s="727"/>
      <c r="I629" s="727"/>
      <c r="J629" s="727"/>
      <c r="K629" s="727"/>
      <c r="L629" s="727"/>
      <c r="M629" s="727"/>
      <c r="N629" s="727"/>
      <c r="O629" s="727"/>
      <c r="P629" s="727"/>
      <c r="Q629" s="727"/>
      <c r="R629" s="727"/>
      <c r="S629" s="727"/>
      <c r="T629" s="727"/>
      <c r="U629" s="727"/>
      <c r="V629" s="727"/>
      <c r="W629" s="727"/>
      <c r="X629" s="727"/>
      <c r="Y629" s="727"/>
      <c r="Z629" s="727"/>
      <c r="AA629" s="727"/>
      <c r="AB629" s="727"/>
      <c r="AC629" s="727"/>
      <c r="AD629" s="727"/>
      <c r="AE629" s="727"/>
      <c r="AF629" s="727"/>
      <c r="AG629" s="727"/>
      <c r="AH629" s="727"/>
      <c r="AI629" s="727"/>
      <c r="AJ629" s="727"/>
      <c r="AK629" s="727"/>
      <c r="AL629" s="727"/>
      <c r="AM629" s="727"/>
      <c r="AN629" s="727"/>
      <c r="AO629" s="727"/>
      <c r="AP629" s="727"/>
      <c r="AQ629" s="727"/>
      <c r="AR629" s="727"/>
      <c r="AS629" s="727"/>
      <c r="AT629" s="727"/>
      <c r="AU629" s="727"/>
      <c r="AV629" s="727"/>
    </row>
  </sheetData>
  <mergeCells count="118">
    <mergeCell ref="AS377:AU377"/>
    <mergeCell ref="AS38:AU38"/>
    <mergeCell ref="AS122:AU122"/>
    <mergeCell ref="AS208:AU208"/>
    <mergeCell ref="AS294:AU294"/>
    <mergeCell ref="AS461:AU461"/>
    <mergeCell ref="AS548:AU548"/>
    <mergeCell ref="AM548:AO548"/>
    <mergeCell ref="AP548:AR548"/>
    <mergeCell ref="U548:W548"/>
    <mergeCell ref="X548:Z548"/>
    <mergeCell ref="AA548:AC548"/>
    <mergeCell ref="AD548:AF548"/>
    <mergeCell ref="AG548:AI548"/>
    <mergeCell ref="AJ548:AL548"/>
    <mergeCell ref="R548:T548"/>
    <mergeCell ref="AA461:AC461"/>
    <mergeCell ref="AD461:AF461"/>
    <mergeCell ref="AG461:AI461"/>
    <mergeCell ref="AJ461:AL461"/>
    <mergeCell ref="C548:E548"/>
    <mergeCell ref="F548:H548"/>
    <mergeCell ref="I548:K548"/>
    <mergeCell ref="L548:N548"/>
    <mergeCell ref="O548:Q548"/>
    <mergeCell ref="AP461:AR461"/>
    <mergeCell ref="AM377:AO377"/>
    <mergeCell ref="AP377:AR377"/>
    <mergeCell ref="C461:E461"/>
    <mergeCell ref="F461:H461"/>
    <mergeCell ref="I461:K461"/>
    <mergeCell ref="L461:N461"/>
    <mergeCell ref="O461:Q461"/>
    <mergeCell ref="R461:T461"/>
    <mergeCell ref="U461:W461"/>
    <mergeCell ref="X461:Z461"/>
    <mergeCell ref="U377:W377"/>
    <mergeCell ref="X377:Z377"/>
    <mergeCell ref="AA377:AC377"/>
    <mergeCell ref="AD377:AF377"/>
    <mergeCell ref="AG377:AI377"/>
    <mergeCell ref="AJ377:AL377"/>
    <mergeCell ref="C377:E377"/>
    <mergeCell ref="F377:H377"/>
    <mergeCell ref="I377:K377"/>
    <mergeCell ref="L377:N377"/>
    <mergeCell ref="O377:Q377"/>
    <mergeCell ref="R377:T377"/>
    <mergeCell ref="AM461:AO461"/>
    <mergeCell ref="AP294:AR294"/>
    <mergeCell ref="AM208:AO208"/>
    <mergeCell ref="AP208:AR208"/>
    <mergeCell ref="C294:E294"/>
    <mergeCell ref="F294:H294"/>
    <mergeCell ref="I294:K294"/>
    <mergeCell ref="L294:N294"/>
    <mergeCell ref="O294:Q294"/>
    <mergeCell ref="R294:T294"/>
    <mergeCell ref="U294:W294"/>
    <mergeCell ref="X294:Z294"/>
    <mergeCell ref="U208:W208"/>
    <mergeCell ref="X208:Z208"/>
    <mergeCell ref="AA208:AC208"/>
    <mergeCell ref="AD208:AF208"/>
    <mergeCell ref="AG208:AI208"/>
    <mergeCell ref="AA294:AC294"/>
    <mergeCell ref="AD294:AF294"/>
    <mergeCell ref="AG294:AI294"/>
    <mergeCell ref="AJ294:AL294"/>
    <mergeCell ref="AM294:AO294"/>
    <mergeCell ref="AD122:AF122"/>
    <mergeCell ref="AG122:AI122"/>
    <mergeCell ref="AJ122:AL122"/>
    <mergeCell ref="AM122:AO122"/>
    <mergeCell ref="AJ208:AL208"/>
    <mergeCell ref="C208:E208"/>
    <mergeCell ref="F208:H208"/>
    <mergeCell ref="I208:K208"/>
    <mergeCell ref="L208:N208"/>
    <mergeCell ref="O208:Q208"/>
    <mergeCell ref="R208:T208"/>
    <mergeCell ref="AJ38:AL38"/>
    <mergeCell ref="C38:E38"/>
    <mergeCell ref="F38:H38"/>
    <mergeCell ref="I38:K38"/>
    <mergeCell ref="L38:N38"/>
    <mergeCell ref="O38:Q38"/>
    <mergeCell ref="R38:T38"/>
    <mergeCell ref="AP122:AR122"/>
    <mergeCell ref="AM38:AO38"/>
    <mergeCell ref="AP38:AR38"/>
    <mergeCell ref="C122:E122"/>
    <mergeCell ref="F122:H122"/>
    <mergeCell ref="I122:K122"/>
    <mergeCell ref="L122:N122"/>
    <mergeCell ref="O122:Q122"/>
    <mergeCell ref="R122:T122"/>
    <mergeCell ref="U122:W122"/>
    <mergeCell ref="X122:Z122"/>
    <mergeCell ref="U38:W38"/>
    <mergeCell ref="X38:Z38"/>
    <mergeCell ref="AA38:AC38"/>
    <mergeCell ref="AD38:AF38"/>
    <mergeCell ref="AG38:AI38"/>
    <mergeCell ref="AA122:AC122"/>
    <mergeCell ref="D3:E3"/>
    <mergeCell ref="F3:G3"/>
    <mergeCell ref="D15:E15"/>
    <mergeCell ref="F15:G15"/>
    <mergeCell ref="AH25:AJ25"/>
    <mergeCell ref="AL25:AN25"/>
    <mergeCell ref="AP25:AR25"/>
    <mergeCell ref="AD25:AF25"/>
    <mergeCell ref="J25:L25"/>
    <mergeCell ref="N25:P25"/>
    <mergeCell ref="R25:T25"/>
    <mergeCell ref="V25:X25"/>
    <mergeCell ref="Z25:AB25"/>
  </mergeCells>
  <conditionalFormatting sqref="A40:B103">
    <cfRule type="duplicateValues" dxfId="2" priority="1"/>
  </conditionalFormatting>
  <conditionalFormatting sqref="A40:A103">
    <cfRule type="duplicateValues" dxfId="1" priority="2"/>
  </conditionalFormatting>
  <conditionalFormatting sqref="A40:A101 A103">
    <cfRule type="duplicateValues" dxfId="0" priority="3"/>
  </conditionalFormatting>
  <hyperlinks>
    <hyperlink ref="I1" location="Contents!A1" display="Table of Contents " xr:uid="{4E6A8568-9523-4BB0-8E71-B8FB0472DEDA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58C5-DA1B-40A3-96F2-62C331437587}">
  <dimension ref="B1:G13"/>
  <sheetViews>
    <sheetView workbookViewId="0">
      <selection activeCell="G1" sqref="G1"/>
    </sheetView>
  </sheetViews>
  <sheetFormatPr defaultRowHeight="15" x14ac:dyDescent="0.25"/>
  <cols>
    <col min="2" max="2" width="11.7109375" customWidth="1"/>
    <col min="3" max="3" width="54.7109375" customWidth="1"/>
    <col min="4" max="4" width="17.7109375" customWidth="1"/>
    <col min="5" max="5" width="23.7109375" customWidth="1"/>
    <col min="6" max="6" width="18.42578125" customWidth="1"/>
    <col min="7" max="7" width="25.5703125" customWidth="1"/>
  </cols>
  <sheetData>
    <row r="1" spans="2:7" x14ac:dyDescent="0.25">
      <c r="B1" s="121" t="s">
        <v>405</v>
      </c>
      <c r="G1" s="230" t="s">
        <v>876</v>
      </c>
    </row>
    <row r="2" spans="2:7" ht="15.75" thickBot="1" x14ac:dyDescent="0.3"/>
    <row r="3" spans="2:7" ht="52.5" customHeight="1" thickBot="1" x14ac:dyDescent="0.3">
      <c r="C3" s="440" t="s">
        <v>214</v>
      </c>
      <c r="D3" s="441" t="s">
        <v>288</v>
      </c>
      <c r="E3" s="441" t="s">
        <v>289</v>
      </c>
      <c r="F3" s="441" t="s">
        <v>290</v>
      </c>
      <c r="G3" s="441" t="s">
        <v>291</v>
      </c>
    </row>
    <row r="4" spans="2:7" x14ac:dyDescent="0.25">
      <c r="C4" s="442" t="s">
        <v>70</v>
      </c>
      <c r="D4" s="443">
        <v>0.19800000000000001</v>
      </c>
      <c r="E4" s="443">
        <v>0.27</v>
      </c>
      <c r="F4" s="443">
        <v>0.439</v>
      </c>
      <c r="G4" s="443">
        <v>9.1999999999999998E-2</v>
      </c>
    </row>
    <row r="5" spans="2:7" x14ac:dyDescent="0.25">
      <c r="C5" s="444" t="s">
        <v>71</v>
      </c>
      <c r="D5" s="445">
        <v>0.17899999999999999</v>
      </c>
      <c r="E5" s="445">
        <v>0.32900000000000001</v>
      </c>
      <c r="F5" s="445">
        <v>0.435</v>
      </c>
      <c r="G5" s="445">
        <v>5.7000000000000002E-2</v>
      </c>
    </row>
    <row r="6" spans="2:7" x14ac:dyDescent="0.25">
      <c r="C6" s="446" t="s">
        <v>72</v>
      </c>
      <c r="D6" s="447">
        <v>0.28399999999999997</v>
      </c>
      <c r="E6" s="447">
        <v>0.29399999999999998</v>
      </c>
      <c r="F6" s="447">
        <v>0.35399999999999998</v>
      </c>
      <c r="G6" s="447">
        <v>6.8000000000000005E-2</v>
      </c>
    </row>
    <row r="7" spans="2:7" x14ac:dyDescent="0.25">
      <c r="C7" s="444" t="s">
        <v>73</v>
      </c>
      <c r="D7" s="445">
        <v>0.24299999999999999</v>
      </c>
      <c r="E7" s="445">
        <v>0.34100000000000003</v>
      </c>
      <c r="F7" s="445">
        <v>0.33600000000000002</v>
      </c>
      <c r="G7" s="445">
        <v>8.1000000000000003E-2</v>
      </c>
    </row>
    <row r="8" spans="2:7" x14ac:dyDescent="0.25">
      <c r="C8" s="446" t="s">
        <v>74</v>
      </c>
      <c r="D8" s="447">
        <v>0.223</v>
      </c>
      <c r="E8" s="447">
        <v>0.26900000000000002</v>
      </c>
      <c r="F8" s="447">
        <v>0.46</v>
      </c>
      <c r="G8" s="447">
        <v>4.9000000000000002E-2</v>
      </c>
    </row>
    <row r="9" spans="2:7" x14ac:dyDescent="0.25">
      <c r="C9" s="444" t="s">
        <v>75</v>
      </c>
      <c r="D9" s="445">
        <v>0.27200000000000002</v>
      </c>
      <c r="E9" s="445">
        <v>0.30399999999999999</v>
      </c>
      <c r="F9" s="445">
        <v>0.35299999999999998</v>
      </c>
      <c r="G9" s="445">
        <v>7.0999999999999994E-2</v>
      </c>
    </row>
    <row r="10" spans="2:7" x14ac:dyDescent="0.25">
      <c r="C10" s="446" t="s">
        <v>76</v>
      </c>
      <c r="D10" s="447">
        <v>0.2</v>
      </c>
      <c r="E10" s="447">
        <v>0.28799999999999998</v>
      </c>
      <c r="F10" s="447">
        <v>0.45500000000000002</v>
      </c>
      <c r="G10" s="447">
        <v>5.7000000000000002E-2</v>
      </c>
    </row>
    <row r="11" spans="2:7" x14ac:dyDescent="0.25">
      <c r="C11" s="444" t="s">
        <v>77</v>
      </c>
      <c r="D11" s="445">
        <v>4.1000000000000002E-2</v>
      </c>
      <c r="E11" s="445">
        <v>0.39600000000000002</v>
      </c>
      <c r="F11" s="445">
        <v>0.55200000000000005</v>
      </c>
      <c r="G11" s="445">
        <v>1.2E-2</v>
      </c>
    </row>
    <row r="12" spans="2:7" x14ac:dyDescent="0.25">
      <c r="C12" s="446" t="s">
        <v>78</v>
      </c>
      <c r="D12" s="447">
        <v>0.157</v>
      </c>
      <c r="E12" s="447">
        <v>0.26300000000000001</v>
      </c>
      <c r="F12" s="447">
        <v>0.52800000000000002</v>
      </c>
      <c r="G12" s="447">
        <v>5.2999999999999999E-2</v>
      </c>
    </row>
    <row r="13" spans="2:7" x14ac:dyDescent="0.25">
      <c r="C13" s="448" t="s">
        <v>292</v>
      </c>
      <c r="D13" s="449">
        <v>0.29299999999999998</v>
      </c>
      <c r="E13" s="449">
        <v>0.30399999999999999</v>
      </c>
      <c r="F13" s="449">
        <v>0.34300000000000003</v>
      </c>
      <c r="G13" s="449">
        <v>0.06</v>
      </c>
    </row>
  </sheetData>
  <hyperlinks>
    <hyperlink ref="G1" location="Contents!A1" display="Table of Contents " xr:uid="{86B5B0E5-42BC-4BF3-9582-EBC07567485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BDAC8-5F00-4D23-8AB6-D5B9BAFF14BE}">
  <dimension ref="B1:AF180"/>
  <sheetViews>
    <sheetView zoomScale="70" zoomScaleNormal="70" workbookViewId="0">
      <selection activeCell="I197" sqref="I197"/>
    </sheetView>
  </sheetViews>
  <sheetFormatPr defaultRowHeight="15" x14ac:dyDescent="0.25"/>
  <cols>
    <col min="2" max="2" width="47.5703125" style="223" customWidth="1"/>
    <col min="3" max="16" width="14.28515625" style="93" bestFit="1" customWidth="1"/>
    <col min="17" max="17" width="9.140625" style="93"/>
    <col min="18" max="18" width="27" style="93" customWidth="1"/>
    <col min="19" max="19" width="31.85546875" style="93" customWidth="1"/>
  </cols>
  <sheetData>
    <row r="1" spans="2:19" ht="26.25" x14ac:dyDescent="0.25">
      <c r="B1" s="292" t="s">
        <v>0</v>
      </c>
      <c r="O1" s="132"/>
      <c r="P1" s="133"/>
      <c r="R1" s="800" t="s">
        <v>876</v>
      </c>
    </row>
    <row r="2" spans="2:19" ht="39" x14ac:dyDescent="0.25">
      <c r="B2" s="223" t="s">
        <v>447</v>
      </c>
      <c r="P2" s="132"/>
    </row>
    <row r="3" spans="2:19" x14ac:dyDescent="0.25">
      <c r="P3" s="121" t="s">
        <v>66</v>
      </c>
    </row>
    <row r="4" spans="2:19" x14ac:dyDescent="0.25">
      <c r="C4" s="122">
        <v>2004</v>
      </c>
      <c r="D4" s="122">
        <v>2005</v>
      </c>
      <c r="E4" s="122">
        <v>2006</v>
      </c>
      <c r="F4" s="122">
        <v>2007</v>
      </c>
      <c r="G4" s="122">
        <v>2008</v>
      </c>
      <c r="H4" s="122">
        <v>2009</v>
      </c>
      <c r="I4" s="122">
        <v>2010</v>
      </c>
      <c r="J4" s="122">
        <v>2011</v>
      </c>
      <c r="K4" s="122">
        <v>2012</v>
      </c>
      <c r="L4" s="122">
        <v>2013</v>
      </c>
      <c r="M4" s="122">
        <v>2014</v>
      </c>
      <c r="N4" s="123">
        <v>2015</v>
      </c>
      <c r="O4" s="123">
        <v>2016</v>
      </c>
      <c r="P4" s="124">
        <v>2017</v>
      </c>
      <c r="R4" s="125" t="s">
        <v>411</v>
      </c>
      <c r="S4" s="125" t="s">
        <v>412</v>
      </c>
    </row>
    <row r="5" spans="2:19" x14ac:dyDescent="0.25">
      <c r="B5" s="311" t="s">
        <v>65</v>
      </c>
      <c r="C5" s="170">
        <f>C87</f>
        <v>151886</v>
      </c>
      <c r="D5" s="170">
        <f t="shared" ref="D5:P5" si="0">D87</f>
        <v>159475</v>
      </c>
      <c r="E5" s="170">
        <f t="shared" si="0"/>
        <v>166584</v>
      </c>
      <c r="F5" s="170">
        <f t="shared" si="0"/>
        <v>172074</v>
      </c>
      <c r="G5" s="170">
        <f t="shared" si="0"/>
        <v>175455</v>
      </c>
      <c r="H5" s="170">
        <f t="shared" si="0"/>
        <v>169540</v>
      </c>
      <c r="I5" s="170">
        <f t="shared" si="0"/>
        <v>174897</v>
      </c>
      <c r="J5" s="170">
        <f t="shared" si="0"/>
        <v>180919</v>
      </c>
      <c r="K5" s="170">
        <f t="shared" si="0"/>
        <v>186119</v>
      </c>
      <c r="L5" s="170">
        <f t="shared" si="0"/>
        <v>193962</v>
      </c>
      <c r="M5" s="170">
        <f t="shared" si="0"/>
        <v>203421</v>
      </c>
      <c r="N5" s="170">
        <f t="shared" si="0"/>
        <v>210147</v>
      </c>
      <c r="O5" s="170">
        <f t="shared" si="0"/>
        <v>218082</v>
      </c>
      <c r="P5" s="170">
        <f t="shared" si="0"/>
        <v>225008</v>
      </c>
      <c r="R5" s="126">
        <f>P5-O5</f>
        <v>6926</v>
      </c>
      <c r="S5" s="127">
        <f>(P5-O5)/O5</f>
        <v>3.1758696270210288E-2</v>
      </c>
    </row>
    <row r="6" spans="2:19" x14ac:dyDescent="0.25">
      <c r="B6" s="311" t="s">
        <v>89</v>
      </c>
      <c r="C6" s="128">
        <v>1180753</v>
      </c>
      <c r="D6" s="128">
        <v>1251115</v>
      </c>
      <c r="E6" s="128">
        <v>1321047</v>
      </c>
      <c r="F6" s="128">
        <v>1388286</v>
      </c>
      <c r="G6" s="128">
        <v>1429641</v>
      </c>
      <c r="H6" s="128">
        <v>1399987</v>
      </c>
      <c r="I6" s="128">
        <v>1429621</v>
      </c>
      <c r="J6" s="128">
        <v>1468323</v>
      </c>
      <c r="K6" s="128">
        <v>1514910</v>
      </c>
      <c r="L6" s="128">
        <v>1573223</v>
      </c>
      <c r="M6" s="128">
        <v>1645955</v>
      </c>
      <c r="N6" s="128">
        <v>1692039</v>
      </c>
      <c r="O6" s="128">
        <v>1756045</v>
      </c>
      <c r="P6" s="128">
        <v>1819754</v>
      </c>
      <c r="R6" s="126">
        <f t="shared" ref="R6:R7" si="1">P6-O6</f>
        <v>63709</v>
      </c>
      <c r="S6" s="127">
        <f t="shared" ref="S6:S7" si="2">(P6-O6)/O6</f>
        <v>3.6279821986338619E-2</v>
      </c>
    </row>
    <row r="7" spans="2:19" x14ac:dyDescent="0.25">
      <c r="B7" s="311" t="s">
        <v>90</v>
      </c>
      <c r="C7" s="129">
        <v>999220</v>
      </c>
      <c r="D7" s="129">
        <v>1056252</v>
      </c>
      <c r="E7" s="129">
        <v>1112045</v>
      </c>
      <c r="F7" s="129">
        <v>1172404</v>
      </c>
      <c r="G7" s="129">
        <v>1205786</v>
      </c>
      <c r="H7" s="129">
        <v>1185234</v>
      </c>
      <c r="I7" s="129">
        <v>1211132</v>
      </c>
      <c r="J7" s="129">
        <v>1242817</v>
      </c>
      <c r="K7" s="129">
        <v>1287219</v>
      </c>
      <c r="L7" s="129">
        <v>1337545</v>
      </c>
      <c r="M7" s="129">
        <v>1405306</v>
      </c>
      <c r="N7" s="129">
        <v>1451436</v>
      </c>
      <c r="O7" s="129">
        <v>1509306</v>
      </c>
      <c r="P7" s="129">
        <v>1562694</v>
      </c>
      <c r="R7" s="126">
        <f t="shared" si="1"/>
        <v>53388</v>
      </c>
      <c r="S7" s="127">
        <f t="shared" si="2"/>
        <v>3.5372548707816705E-2</v>
      </c>
    </row>
    <row r="8" spans="2:19" x14ac:dyDescent="0.25">
      <c r="B8" s="310" t="s">
        <v>70</v>
      </c>
      <c r="C8" s="131">
        <v>15413</v>
      </c>
      <c r="D8" s="131">
        <v>16189</v>
      </c>
      <c r="E8" s="131">
        <v>16922</v>
      </c>
      <c r="F8" s="131">
        <v>17476</v>
      </c>
      <c r="G8" s="131">
        <v>17400</v>
      </c>
      <c r="H8" s="131">
        <v>16826</v>
      </c>
      <c r="I8" s="131">
        <v>17519</v>
      </c>
      <c r="J8" s="131">
        <v>17770</v>
      </c>
      <c r="K8" s="131">
        <v>18225</v>
      </c>
      <c r="L8" s="131">
        <v>18780</v>
      </c>
      <c r="M8" s="131">
        <v>19731</v>
      </c>
      <c r="N8" s="131">
        <v>19811</v>
      </c>
      <c r="O8" s="131">
        <v>20813</v>
      </c>
      <c r="P8" s="131">
        <v>21698</v>
      </c>
      <c r="R8" s="132"/>
      <c r="S8" s="133"/>
    </row>
    <row r="9" spans="2:19" x14ac:dyDescent="0.25">
      <c r="B9" s="310" t="s">
        <v>71</v>
      </c>
      <c r="C9" s="131">
        <v>15290</v>
      </c>
      <c r="D9" s="131">
        <v>16361</v>
      </c>
      <c r="E9" s="131">
        <v>17065</v>
      </c>
      <c r="F9" s="131">
        <v>17269</v>
      </c>
      <c r="G9" s="131">
        <v>17783</v>
      </c>
      <c r="H9" s="131">
        <v>17187</v>
      </c>
      <c r="I9" s="131">
        <v>17989</v>
      </c>
      <c r="J9" s="131">
        <v>18796</v>
      </c>
      <c r="K9" s="131">
        <v>19936</v>
      </c>
      <c r="L9" s="131">
        <v>21659</v>
      </c>
      <c r="M9" s="131">
        <v>23184</v>
      </c>
      <c r="N9" s="131">
        <v>24431</v>
      </c>
      <c r="O9" s="131">
        <v>25186</v>
      </c>
      <c r="P9" s="131">
        <v>26039</v>
      </c>
      <c r="R9" s="132"/>
      <c r="S9" s="133"/>
    </row>
    <row r="10" spans="2:19" x14ac:dyDescent="0.25">
      <c r="B10" s="310" t="s">
        <v>72</v>
      </c>
      <c r="C10" s="131">
        <v>31280</v>
      </c>
      <c r="D10" s="131">
        <v>33356</v>
      </c>
      <c r="E10" s="131">
        <v>34710</v>
      </c>
      <c r="F10" s="131">
        <v>35996</v>
      </c>
      <c r="G10" s="131">
        <v>36618</v>
      </c>
      <c r="H10" s="131">
        <v>35805</v>
      </c>
      <c r="I10" s="131">
        <v>37039</v>
      </c>
      <c r="J10" s="131">
        <v>38745</v>
      </c>
      <c r="K10" s="131">
        <v>39746</v>
      </c>
      <c r="L10" s="131">
        <v>41170</v>
      </c>
      <c r="M10" s="131">
        <v>42727</v>
      </c>
      <c r="N10" s="131">
        <v>43698</v>
      </c>
      <c r="O10" s="131">
        <v>45186</v>
      </c>
      <c r="P10" s="131">
        <v>46559</v>
      </c>
      <c r="R10" s="132"/>
      <c r="S10" s="133"/>
    </row>
    <row r="11" spans="2:19" x14ac:dyDescent="0.25">
      <c r="B11" s="310" t="s">
        <v>73</v>
      </c>
      <c r="C11" s="131">
        <v>33277</v>
      </c>
      <c r="D11" s="131">
        <v>34809</v>
      </c>
      <c r="E11" s="131">
        <v>36000</v>
      </c>
      <c r="F11" s="131">
        <v>37510</v>
      </c>
      <c r="G11" s="131">
        <v>37950</v>
      </c>
      <c r="H11" s="131">
        <v>36915</v>
      </c>
      <c r="I11" s="131">
        <v>37833</v>
      </c>
      <c r="J11" s="131">
        <v>39081</v>
      </c>
      <c r="K11" s="131">
        <v>39786</v>
      </c>
      <c r="L11" s="131">
        <v>41508</v>
      </c>
      <c r="M11" s="131">
        <v>43799</v>
      </c>
      <c r="N11" s="131">
        <v>46164</v>
      </c>
      <c r="O11" s="131">
        <v>49548</v>
      </c>
      <c r="P11" s="131">
        <v>51270</v>
      </c>
      <c r="R11" s="132"/>
      <c r="S11" s="133"/>
    </row>
    <row r="12" spans="2:19" x14ac:dyDescent="0.25">
      <c r="B12" s="310" t="s">
        <v>74</v>
      </c>
      <c r="C12" s="131">
        <v>14768</v>
      </c>
      <c r="D12" s="131">
        <v>15436</v>
      </c>
      <c r="E12" s="131">
        <v>16396</v>
      </c>
      <c r="F12" s="131">
        <v>17384</v>
      </c>
      <c r="G12" s="131">
        <v>17820</v>
      </c>
      <c r="H12" s="131">
        <v>17875</v>
      </c>
      <c r="I12" s="131">
        <v>18001</v>
      </c>
      <c r="J12" s="131">
        <v>18253</v>
      </c>
      <c r="K12" s="131">
        <v>18436</v>
      </c>
      <c r="L12" s="131">
        <v>18958</v>
      </c>
      <c r="M12" s="131">
        <v>19766</v>
      </c>
      <c r="N12" s="131">
        <v>20495</v>
      </c>
      <c r="O12" s="131">
        <v>20376</v>
      </c>
      <c r="P12" s="131">
        <v>20656</v>
      </c>
      <c r="R12" s="132"/>
      <c r="S12" s="133"/>
    </row>
    <row r="13" spans="2:19" x14ac:dyDescent="0.25">
      <c r="B13" s="310" t="s">
        <v>75</v>
      </c>
      <c r="C13" s="131">
        <v>15716</v>
      </c>
      <c r="D13" s="131">
        <v>16598</v>
      </c>
      <c r="E13" s="131">
        <v>17793</v>
      </c>
      <c r="F13" s="131">
        <v>18424</v>
      </c>
      <c r="G13" s="131">
        <v>18826</v>
      </c>
      <c r="H13" s="131">
        <v>18462</v>
      </c>
      <c r="I13" s="131">
        <v>18932</v>
      </c>
      <c r="J13" s="131">
        <v>19257</v>
      </c>
      <c r="K13" s="131">
        <v>20106</v>
      </c>
      <c r="L13" s="131">
        <v>20912</v>
      </c>
      <c r="M13" s="131">
        <v>22302</v>
      </c>
      <c r="N13" s="131">
        <v>23271</v>
      </c>
      <c r="O13" s="131">
        <v>24159</v>
      </c>
      <c r="P13" s="131">
        <v>24897</v>
      </c>
      <c r="R13" s="132"/>
      <c r="S13" s="133"/>
    </row>
    <row r="14" spans="2:19" x14ac:dyDescent="0.25">
      <c r="B14" s="310" t="s">
        <v>76</v>
      </c>
      <c r="C14" s="131">
        <v>15657</v>
      </c>
      <c r="D14" s="131">
        <v>16361</v>
      </c>
      <c r="E14" s="131">
        <v>17182</v>
      </c>
      <c r="F14" s="131">
        <v>17547</v>
      </c>
      <c r="G14" s="131">
        <v>18295</v>
      </c>
      <c r="H14" s="131">
        <v>17237</v>
      </c>
      <c r="I14" s="131">
        <v>17860</v>
      </c>
      <c r="J14" s="131">
        <v>18460</v>
      </c>
      <c r="K14" s="131">
        <v>18650</v>
      </c>
      <c r="L14" s="131">
        <v>19241</v>
      </c>
      <c r="M14" s="131">
        <v>20034</v>
      </c>
      <c r="N14" s="131">
        <v>20901</v>
      </c>
      <c r="O14" s="131">
        <v>21421</v>
      </c>
      <c r="P14" s="131">
        <v>21919</v>
      </c>
      <c r="R14" s="132"/>
      <c r="S14" s="133"/>
    </row>
    <row r="15" spans="2:19" x14ac:dyDescent="0.25">
      <c r="B15" s="310" t="s">
        <v>77</v>
      </c>
      <c r="C15" s="131">
        <v>10135</v>
      </c>
      <c r="D15" s="131">
        <v>10512</v>
      </c>
      <c r="E15" s="131">
        <v>10840</v>
      </c>
      <c r="F15" s="131">
        <v>11150</v>
      </c>
      <c r="G15" s="131">
        <v>11674</v>
      </c>
      <c r="H15" s="131">
        <v>11220</v>
      </c>
      <c r="I15" s="131">
        <v>11425</v>
      </c>
      <c r="J15" s="131">
        <v>12020</v>
      </c>
      <c r="K15" s="131">
        <v>12573</v>
      </c>
      <c r="L15" s="131">
        <v>12889</v>
      </c>
      <c r="M15" s="131">
        <v>13256</v>
      </c>
      <c r="N15" s="131">
        <v>13394</v>
      </c>
      <c r="O15" s="131">
        <v>13539</v>
      </c>
      <c r="P15" s="131">
        <v>14151</v>
      </c>
      <c r="R15" s="132"/>
      <c r="S15" s="133"/>
    </row>
    <row r="16" spans="2:19" x14ac:dyDescent="0.25">
      <c r="B16" s="310" t="s">
        <v>78</v>
      </c>
      <c r="C16" s="131">
        <v>9238</v>
      </c>
      <c r="D16" s="131">
        <v>9272</v>
      </c>
      <c r="E16" s="131">
        <v>9774</v>
      </c>
      <c r="F16" s="131">
        <v>9645</v>
      </c>
      <c r="G16" s="131">
        <v>9882</v>
      </c>
      <c r="H16" s="131">
        <v>9537</v>
      </c>
      <c r="I16" s="131">
        <v>9818</v>
      </c>
      <c r="J16" s="131">
        <v>10380</v>
      </c>
      <c r="K16" s="131">
        <v>10903</v>
      </c>
      <c r="L16" s="131">
        <v>11327</v>
      </c>
      <c r="M16" s="131">
        <v>12021</v>
      </c>
      <c r="N16" s="131">
        <v>12387</v>
      </c>
      <c r="O16" s="131">
        <v>12727</v>
      </c>
      <c r="P16" s="131">
        <v>13314</v>
      </c>
      <c r="R16" s="132"/>
      <c r="S16" s="133"/>
    </row>
    <row r="17" spans="2:16" x14ac:dyDescent="0.25">
      <c r="B17" s="311" t="s">
        <v>448</v>
      </c>
      <c r="C17" s="126">
        <f>SUM(C8:C16)</f>
        <v>160774</v>
      </c>
      <c r="D17" s="126">
        <f t="shared" ref="D17:P17" si="3">SUM(D8:D16)</f>
        <v>168894</v>
      </c>
      <c r="E17" s="126">
        <f t="shared" si="3"/>
        <v>176682</v>
      </c>
      <c r="F17" s="126">
        <f t="shared" si="3"/>
        <v>182401</v>
      </c>
      <c r="G17" s="126">
        <f t="shared" si="3"/>
        <v>186248</v>
      </c>
      <c r="H17" s="126">
        <f t="shared" si="3"/>
        <v>181064</v>
      </c>
      <c r="I17" s="126">
        <f t="shared" si="3"/>
        <v>186416</v>
      </c>
      <c r="J17" s="126">
        <f t="shared" si="3"/>
        <v>192762</v>
      </c>
      <c r="K17" s="126">
        <f t="shared" si="3"/>
        <v>198361</v>
      </c>
      <c r="L17" s="126">
        <f t="shared" si="3"/>
        <v>206444</v>
      </c>
      <c r="M17" s="126">
        <f t="shared" si="3"/>
        <v>216820</v>
      </c>
      <c r="N17" s="126">
        <f t="shared" si="3"/>
        <v>224552</v>
      </c>
      <c r="O17" s="126">
        <f t="shared" si="3"/>
        <v>232955</v>
      </c>
      <c r="P17" s="126">
        <f t="shared" si="3"/>
        <v>240503</v>
      </c>
    </row>
    <row r="18" spans="2:16" x14ac:dyDescent="0.25">
      <c r="K18" s="133">
        <f>(K5-J5)/J5</f>
        <v>2.8742144274509586E-2</v>
      </c>
      <c r="L18" s="133">
        <f t="shared" ref="L18:O18" si="4">(L5-K5)/K5</f>
        <v>4.2139706316926269E-2</v>
      </c>
      <c r="M18" s="133">
        <f t="shared" si="4"/>
        <v>4.876728431342222E-2</v>
      </c>
      <c r="N18" s="133">
        <f t="shared" si="4"/>
        <v>3.3064432875661805E-2</v>
      </c>
      <c r="O18" s="133">
        <f t="shared" si="4"/>
        <v>3.7759282787762853E-2</v>
      </c>
      <c r="P18" s="133">
        <f>(P5-O5)/O5</f>
        <v>3.1758696270210288E-2</v>
      </c>
    </row>
    <row r="20" spans="2:16" x14ac:dyDescent="0.25">
      <c r="P20" s="121" t="s">
        <v>66</v>
      </c>
    </row>
    <row r="21" spans="2:16" x14ac:dyDescent="0.25">
      <c r="B21" s="297" t="s">
        <v>395</v>
      </c>
      <c r="C21" s="122">
        <v>2004</v>
      </c>
      <c r="D21" s="122">
        <v>2005</v>
      </c>
      <c r="E21" s="122">
        <v>2006</v>
      </c>
      <c r="F21" s="122">
        <v>2007</v>
      </c>
      <c r="G21" s="122">
        <v>2008</v>
      </c>
      <c r="H21" s="122">
        <v>2009</v>
      </c>
      <c r="I21" s="122">
        <v>2010</v>
      </c>
      <c r="J21" s="122">
        <v>2011</v>
      </c>
      <c r="K21" s="122">
        <v>2012</v>
      </c>
      <c r="L21" s="122">
        <v>2013</v>
      </c>
      <c r="M21" s="122">
        <v>2014</v>
      </c>
      <c r="N21" s="123">
        <v>2015</v>
      </c>
      <c r="O21" s="123">
        <v>2016</v>
      </c>
      <c r="P21" s="124">
        <v>2017</v>
      </c>
    </row>
    <row r="22" spans="2:16" x14ac:dyDescent="0.25">
      <c r="B22" s="310" t="s">
        <v>35</v>
      </c>
      <c r="C22" s="131">
        <v>1900</v>
      </c>
      <c r="D22" s="131">
        <v>1984</v>
      </c>
      <c r="E22" s="131">
        <v>2121</v>
      </c>
      <c r="F22" s="131">
        <v>2191</v>
      </c>
      <c r="G22" s="131">
        <v>2194</v>
      </c>
      <c r="H22" s="131">
        <v>2057</v>
      </c>
      <c r="I22" s="131">
        <v>2173</v>
      </c>
      <c r="J22" s="131">
        <v>2228</v>
      </c>
      <c r="K22" s="131">
        <v>2212</v>
      </c>
      <c r="L22" s="131">
        <v>2314</v>
      </c>
      <c r="M22" s="131">
        <v>2379</v>
      </c>
      <c r="N22" s="131">
        <v>2483</v>
      </c>
      <c r="O22" s="131">
        <v>2540</v>
      </c>
      <c r="P22" s="131">
        <v>2639</v>
      </c>
    </row>
    <row r="23" spans="2:16" x14ac:dyDescent="0.25">
      <c r="B23" s="310" t="s">
        <v>41</v>
      </c>
      <c r="C23" s="131">
        <v>1845</v>
      </c>
      <c r="D23" s="131">
        <v>1971</v>
      </c>
      <c r="E23" s="131">
        <v>2095</v>
      </c>
      <c r="F23" s="131">
        <v>2219</v>
      </c>
      <c r="G23" s="131">
        <v>2236</v>
      </c>
      <c r="H23" s="131">
        <v>2157</v>
      </c>
      <c r="I23" s="131">
        <v>2187</v>
      </c>
      <c r="J23" s="131">
        <v>2338</v>
      </c>
      <c r="K23" s="131">
        <v>2274</v>
      </c>
      <c r="L23" s="131">
        <v>2458</v>
      </c>
      <c r="M23" s="131">
        <v>2606</v>
      </c>
      <c r="N23" s="131">
        <v>2579</v>
      </c>
      <c r="O23" s="131">
        <v>2684</v>
      </c>
      <c r="P23" s="131">
        <v>2745</v>
      </c>
    </row>
    <row r="24" spans="2:16" x14ac:dyDescent="0.25">
      <c r="B24" s="310" t="s">
        <v>42</v>
      </c>
      <c r="C24" s="131">
        <v>1494</v>
      </c>
      <c r="D24" s="131">
        <v>1604</v>
      </c>
      <c r="E24" s="131">
        <v>1673</v>
      </c>
      <c r="F24" s="131">
        <v>1773</v>
      </c>
      <c r="G24" s="131">
        <v>1836</v>
      </c>
      <c r="H24" s="131">
        <v>1774</v>
      </c>
      <c r="I24" s="131">
        <v>1839</v>
      </c>
      <c r="J24" s="131">
        <v>1938</v>
      </c>
      <c r="K24" s="131">
        <v>2016</v>
      </c>
      <c r="L24" s="131">
        <v>2025</v>
      </c>
      <c r="M24" s="131">
        <v>2085</v>
      </c>
      <c r="N24" s="131">
        <v>2051</v>
      </c>
      <c r="O24" s="131">
        <v>2162</v>
      </c>
      <c r="P24" s="131">
        <v>2192</v>
      </c>
    </row>
    <row r="25" spans="2:16" x14ac:dyDescent="0.25">
      <c r="B25" s="310" t="s">
        <v>24</v>
      </c>
      <c r="C25" s="131">
        <v>17641</v>
      </c>
      <c r="D25" s="131">
        <v>18433</v>
      </c>
      <c r="E25" s="131">
        <v>18917</v>
      </c>
      <c r="F25" s="131">
        <v>20156</v>
      </c>
      <c r="G25" s="131">
        <v>20459</v>
      </c>
      <c r="H25" s="131">
        <v>20264</v>
      </c>
      <c r="I25" s="131">
        <v>20782</v>
      </c>
      <c r="J25" s="131">
        <v>21441</v>
      </c>
      <c r="K25" s="131">
        <v>21606</v>
      </c>
      <c r="L25" s="131">
        <v>22880</v>
      </c>
      <c r="M25" s="131">
        <v>23885</v>
      </c>
      <c r="N25" s="131">
        <v>24892</v>
      </c>
      <c r="O25" s="131">
        <v>27121</v>
      </c>
      <c r="P25" s="131">
        <v>28106</v>
      </c>
    </row>
    <row r="26" spans="2:16" x14ac:dyDescent="0.25">
      <c r="B26" s="310" t="s">
        <v>49</v>
      </c>
      <c r="C26" s="131">
        <v>1955</v>
      </c>
      <c r="D26" s="131">
        <v>2127</v>
      </c>
      <c r="E26" s="131">
        <v>2277</v>
      </c>
      <c r="F26" s="131">
        <v>2513</v>
      </c>
      <c r="G26" s="131">
        <v>2450</v>
      </c>
      <c r="H26" s="131">
        <v>2525</v>
      </c>
      <c r="I26" s="131">
        <v>2537</v>
      </c>
      <c r="J26" s="131">
        <v>2570</v>
      </c>
      <c r="K26" s="131">
        <v>2803</v>
      </c>
      <c r="L26" s="131">
        <v>3184</v>
      </c>
      <c r="M26" s="131">
        <v>3398</v>
      </c>
      <c r="N26" s="131">
        <v>3549</v>
      </c>
      <c r="O26" s="131">
        <v>3701</v>
      </c>
      <c r="P26" s="131">
        <v>3719</v>
      </c>
    </row>
    <row r="27" spans="2:16" x14ac:dyDescent="0.25">
      <c r="B27" s="310" t="s">
        <v>32</v>
      </c>
      <c r="C27" s="131">
        <v>1057</v>
      </c>
      <c r="D27" s="131">
        <v>1112</v>
      </c>
      <c r="E27" s="131">
        <v>1194</v>
      </c>
      <c r="F27" s="131">
        <v>1254</v>
      </c>
      <c r="G27" s="131">
        <v>1278</v>
      </c>
      <c r="H27" s="131">
        <v>1235</v>
      </c>
      <c r="I27" s="131">
        <v>1252</v>
      </c>
      <c r="J27" s="131">
        <v>1399</v>
      </c>
      <c r="K27" s="131">
        <v>1444</v>
      </c>
      <c r="L27" s="131">
        <v>1507</v>
      </c>
      <c r="M27" s="131">
        <v>1614</v>
      </c>
      <c r="N27" s="131">
        <v>1626</v>
      </c>
      <c r="O27" s="131">
        <v>1718</v>
      </c>
      <c r="P27" s="131">
        <v>1770</v>
      </c>
    </row>
    <row r="28" spans="2:16" x14ac:dyDescent="0.25">
      <c r="B28" s="310" t="s">
        <v>56</v>
      </c>
      <c r="C28" s="131">
        <v>872</v>
      </c>
      <c r="D28" s="131">
        <v>900</v>
      </c>
      <c r="E28" s="131">
        <v>938</v>
      </c>
      <c r="F28" s="131">
        <v>965</v>
      </c>
      <c r="G28" s="131">
        <v>1012</v>
      </c>
      <c r="H28" s="131">
        <v>965</v>
      </c>
      <c r="I28" s="131">
        <v>1023</v>
      </c>
      <c r="J28" s="131">
        <v>1065</v>
      </c>
      <c r="K28" s="131">
        <v>1065</v>
      </c>
      <c r="L28" s="131">
        <v>1171</v>
      </c>
      <c r="M28" s="131">
        <v>1246</v>
      </c>
      <c r="N28" s="131">
        <v>1229</v>
      </c>
      <c r="O28" s="131">
        <v>1262</v>
      </c>
      <c r="P28" s="131">
        <v>1288</v>
      </c>
    </row>
    <row r="29" spans="2:16" x14ac:dyDescent="0.25">
      <c r="B29" s="310" t="s">
        <v>2</v>
      </c>
      <c r="C29" s="131">
        <v>1728</v>
      </c>
      <c r="D29" s="131">
        <v>1836</v>
      </c>
      <c r="E29" s="131">
        <v>1911</v>
      </c>
      <c r="F29" s="131">
        <v>1788</v>
      </c>
      <c r="G29" s="131">
        <v>1847</v>
      </c>
      <c r="H29" s="131">
        <v>1913</v>
      </c>
      <c r="I29" s="131">
        <v>1907</v>
      </c>
      <c r="J29" s="131">
        <v>2028</v>
      </c>
      <c r="K29" s="131">
        <v>2233</v>
      </c>
      <c r="L29" s="131">
        <v>2341</v>
      </c>
      <c r="M29" s="131">
        <v>2383</v>
      </c>
      <c r="N29" s="131">
        <v>2280</v>
      </c>
      <c r="O29" s="131">
        <v>2437</v>
      </c>
      <c r="P29" s="131">
        <v>2648</v>
      </c>
    </row>
    <row r="30" spans="2:16" x14ac:dyDescent="0.25">
      <c r="B30" s="310" t="s">
        <v>45</v>
      </c>
      <c r="C30" s="131">
        <v>1463</v>
      </c>
      <c r="D30" s="131">
        <v>1655</v>
      </c>
      <c r="E30" s="131">
        <v>1715</v>
      </c>
      <c r="F30" s="131">
        <v>1686</v>
      </c>
      <c r="G30" s="131">
        <v>1660</v>
      </c>
      <c r="H30" s="131">
        <v>1685</v>
      </c>
      <c r="I30" s="131">
        <v>1707</v>
      </c>
      <c r="J30" s="131">
        <v>1758</v>
      </c>
      <c r="K30" s="131">
        <v>1911</v>
      </c>
      <c r="L30" s="131">
        <v>2039</v>
      </c>
      <c r="M30" s="131">
        <v>2094</v>
      </c>
      <c r="N30" s="131">
        <v>2145</v>
      </c>
      <c r="O30" s="131">
        <v>2068</v>
      </c>
      <c r="P30" s="131">
        <v>2143</v>
      </c>
    </row>
    <row r="31" spans="2:16" x14ac:dyDescent="0.25">
      <c r="B31" s="310" t="s">
        <v>16</v>
      </c>
      <c r="C31" s="131">
        <v>1328</v>
      </c>
      <c r="D31" s="131">
        <v>1423</v>
      </c>
      <c r="E31" s="131">
        <v>1503</v>
      </c>
      <c r="F31" s="131">
        <v>1553</v>
      </c>
      <c r="G31" s="131">
        <v>1586</v>
      </c>
      <c r="H31" s="131">
        <v>1456</v>
      </c>
      <c r="I31" s="131">
        <v>1467</v>
      </c>
      <c r="J31" s="131">
        <v>1500</v>
      </c>
      <c r="K31" s="131">
        <v>1562</v>
      </c>
      <c r="L31" s="131">
        <v>1484</v>
      </c>
      <c r="M31" s="131">
        <v>1559</v>
      </c>
      <c r="N31" s="131">
        <v>1649</v>
      </c>
      <c r="O31" s="131">
        <v>1679</v>
      </c>
      <c r="P31" s="131">
        <v>1861</v>
      </c>
    </row>
    <row r="32" spans="2:16" x14ac:dyDescent="0.25">
      <c r="B32" s="310" t="s">
        <v>50</v>
      </c>
      <c r="C32" s="131">
        <v>2451</v>
      </c>
      <c r="D32" s="131">
        <v>2607</v>
      </c>
      <c r="E32" s="131">
        <v>2798</v>
      </c>
      <c r="F32" s="131">
        <v>2829</v>
      </c>
      <c r="G32" s="131">
        <v>3001</v>
      </c>
      <c r="H32" s="131">
        <v>2843</v>
      </c>
      <c r="I32" s="131">
        <v>2845</v>
      </c>
      <c r="J32" s="131">
        <v>2898</v>
      </c>
      <c r="K32" s="131">
        <v>2900</v>
      </c>
      <c r="L32" s="131">
        <v>2942</v>
      </c>
      <c r="M32" s="131">
        <v>3100</v>
      </c>
      <c r="N32" s="131">
        <v>3160</v>
      </c>
      <c r="O32" s="131">
        <v>3358</v>
      </c>
      <c r="P32" s="131">
        <v>3498</v>
      </c>
    </row>
    <row r="33" spans="2:16" x14ac:dyDescent="0.25">
      <c r="B33" s="310" t="s">
        <v>33</v>
      </c>
      <c r="C33" s="131">
        <v>1412</v>
      </c>
      <c r="D33" s="131">
        <v>1498</v>
      </c>
      <c r="E33" s="131">
        <v>1609</v>
      </c>
      <c r="F33" s="131">
        <v>1709</v>
      </c>
      <c r="G33" s="131">
        <v>1678</v>
      </c>
      <c r="H33" s="131">
        <v>1662</v>
      </c>
      <c r="I33" s="131">
        <v>1776</v>
      </c>
      <c r="J33" s="131">
        <v>1894</v>
      </c>
      <c r="K33" s="131">
        <v>1909</v>
      </c>
      <c r="L33" s="131">
        <v>2045</v>
      </c>
      <c r="M33" s="131">
        <v>2069</v>
      </c>
      <c r="N33" s="131">
        <v>2154</v>
      </c>
      <c r="O33" s="131">
        <v>2174</v>
      </c>
      <c r="P33" s="131">
        <v>2230</v>
      </c>
    </row>
    <row r="34" spans="2:16" x14ac:dyDescent="0.25">
      <c r="B34" s="310" t="s">
        <v>26</v>
      </c>
      <c r="C34" s="131">
        <v>5645</v>
      </c>
      <c r="D34" s="131">
        <v>6000</v>
      </c>
      <c r="E34" s="131">
        <v>5958</v>
      </c>
      <c r="F34" s="131">
        <v>5950</v>
      </c>
      <c r="G34" s="131">
        <v>5928</v>
      </c>
      <c r="H34" s="131">
        <v>5797</v>
      </c>
      <c r="I34" s="131">
        <v>6070</v>
      </c>
      <c r="J34" s="131">
        <v>6222</v>
      </c>
      <c r="K34" s="131">
        <v>6583</v>
      </c>
      <c r="L34" s="131">
        <v>7229</v>
      </c>
      <c r="M34" s="131">
        <v>7785</v>
      </c>
      <c r="N34" s="131">
        <v>8268</v>
      </c>
      <c r="O34" s="131">
        <v>8697</v>
      </c>
      <c r="P34" s="131">
        <v>8964</v>
      </c>
    </row>
    <row r="35" spans="2:16" x14ac:dyDescent="0.25">
      <c r="B35" s="310" t="s">
        <v>31</v>
      </c>
      <c r="C35" s="131">
        <v>4802</v>
      </c>
      <c r="D35" s="131">
        <v>5114</v>
      </c>
      <c r="E35" s="131">
        <v>5271</v>
      </c>
      <c r="F35" s="131">
        <v>5477</v>
      </c>
      <c r="G35" s="131">
        <v>5498</v>
      </c>
      <c r="H35" s="131">
        <v>5517</v>
      </c>
      <c r="I35" s="131">
        <v>5715</v>
      </c>
      <c r="J35" s="131">
        <v>6026</v>
      </c>
      <c r="K35" s="131">
        <v>6053</v>
      </c>
      <c r="L35" s="131">
        <v>6342</v>
      </c>
      <c r="M35" s="131">
        <v>6414</v>
      </c>
      <c r="N35" s="131">
        <v>6643</v>
      </c>
      <c r="O35" s="131">
        <v>6773</v>
      </c>
      <c r="P35" s="131">
        <v>6893</v>
      </c>
    </row>
    <row r="36" spans="2:16" x14ac:dyDescent="0.25">
      <c r="B36" s="310" t="s">
        <v>37</v>
      </c>
      <c r="C36" s="131">
        <v>1164</v>
      </c>
      <c r="D36" s="131">
        <v>1206</v>
      </c>
      <c r="E36" s="131">
        <v>1274</v>
      </c>
      <c r="F36" s="131">
        <v>1327</v>
      </c>
      <c r="G36" s="131">
        <v>1344</v>
      </c>
      <c r="H36" s="131">
        <v>1270</v>
      </c>
      <c r="I36" s="131">
        <v>1366</v>
      </c>
      <c r="J36" s="131">
        <v>1450</v>
      </c>
      <c r="K36" s="131">
        <v>1513</v>
      </c>
      <c r="L36" s="131">
        <v>1437</v>
      </c>
      <c r="M36" s="131">
        <v>1453</v>
      </c>
      <c r="N36" s="131">
        <v>1399</v>
      </c>
      <c r="O36" s="131">
        <v>1490</v>
      </c>
      <c r="P36" s="131">
        <v>1557</v>
      </c>
    </row>
    <row r="37" spans="2:16" x14ac:dyDescent="0.25">
      <c r="B37" s="310" t="s">
        <v>27</v>
      </c>
      <c r="C37" s="131">
        <v>4154</v>
      </c>
      <c r="D37" s="131">
        <v>4367</v>
      </c>
      <c r="E37" s="131">
        <v>4562</v>
      </c>
      <c r="F37" s="131">
        <v>4739</v>
      </c>
      <c r="G37" s="131">
        <v>4723</v>
      </c>
      <c r="H37" s="131">
        <v>4422</v>
      </c>
      <c r="I37" s="131">
        <v>4432</v>
      </c>
      <c r="J37" s="131">
        <v>4463</v>
      </c>
      <c r="K37" s="131">
        <v>4558</v>
      </c>
      <c r="L37" s="131">
        <v>4543</v>
      </c>
      <c r="M37" s="131">
        <v>4776</v>
      </c>
      <c r="N37" s="131">
        <v>4897</v>
      </c>
      <c r="O37" s="131">
        <v>5090</v>
      </c>
      <c r="P37" s="131">
        <v>5364</v>
      </c>
    </row>
    <row r="38" spans="2:16" x14ac:dyDescent="0.25">
      <c r="B38" s="310" t="s">
        <v>57</v>
      </c>
      <c r="C38" s="131">
        <v>1472</v>
      </c>
      <c r="D38" s="131">
        <v>1492</v>
      </c>
      <c r="E38" s="131">
        <v>1590</v>
      </c>
      <c r="F38" s="131">
        <v>1604</v>
      </c>
      <c r="G38" s="131">
        <v>1693</v>
      </c>
      <c r="H38" s="131">
        <v>1612</v>
      </c>
      <c r="I38" s="131">
        <v>1694</v>
      </c>
      <c r="J38" s="131">
        <v>1746</v>
      </c>
      <c r="K38" s="131">
        <v>1782</v>
      </c>
      <c r="L38" s="131">
        <v>1928</v>
      </c>
      <c r="M38" s="131">
        <v>1936</v>
      </c>
      <c r="N38" s="131">
        <v>2000</v>
      </c>
      <c r="O38" s="131">
        <v>1985</v>
      </c>
      <c r="P38" s="131">
        <v>1982</v>
      </c>
    </row>
    <row r="39" spans="2:16" x14ac:dyDescent="0.25">
      <c r="B39" s="310" t="s">
        <v>17</v>
      </c>
      <c r="C39" s="131">
        <v>2528</v>
      </c>
      <c r="D39" s="131">
        <v>2686</v>
      </c>
      <c r="E39" s="131">
        <v>2789</v>
      </c>
      <c r="F39" s="131">
        <v>2825</v>
      </c>
      <c r="G39" s="131">
        <v>2917</v>
      </c>
      <c r="H39" s="131">
        <v>2654</v>
      </c>
      <c r="I39" s="131">
        <v>2734</v>
      </c>
      <c r="J39" s="131">
        <v>2843</v>
      </c>
      <c r="K39" s="131">
        <v>3024</v>
      </c>
      <c r="L39" s="131">
        <v>3093</v>
      </c>
      <c r="M39" s="131">
        <v>3047</v>
      </c>
      <c r="N39" s="131">
        <v>3338</v>
      </c>
      <c r="O39" s="131">
        <v>3274</v>
      </c>
      <c r="P39" s="131">
        <v>3202</v>
      </c>
    </row>
    <row r="40" spans="2:16" x14ac:dyDescent="0.25">
      <c r="B40" s="310" t="s">
        <v>38</v>
      </c>
      <c r="C40" s="131">
        <v>1131</v>
      </c>
      <c r="D40" s="131">
        <v>1186</v>
      </c>
      <c r="E40" s="131">
        <v>1287</v>
      </c>
      <c r="F40" s="131">
        <v>1325</v>
      </c>
      <c r="G40" s="131">
        <v>1314</v>
      </c>
      <c r="H40" s="131">
        <v>1241</v>
      </c>
      <c r="I40" s="131">
        <v>1304</v>
      </c>
      <c r="J40" s="131">
        <v>1394</v>
      </c>
      <c r="K40" s="131">
        <v>1429</v>
      </c>
      <c r="L40" s="131">
        <v>1469</v>
      </c>
      <c r="M40" s="131">
        <v>1496</v>
      </c>
      <c r="N40" s="131">
        <v>1588</v>
      </c>
      <c r="O40" s="131">
        <v>1641</v>
      </c>
      <c r="P40" s="131">
        <v>1721</v>
      </c>
    </row>
    <row r="41" spans="2:16" x14ac:dyDescent="0.25">
      <c r="B41" s="310" t="s">
        <v>46</v>
      </c>
      <c r="C41" s="131">
        <v>1058</v>
      </c>
      <c r="D41" s="131">
        <v>1161</v>
      </c>
      <c r="E41" s="131">
        <v>1209</v>
      </c>
      <c r="F41" s="131">
        <v>1229</v>
      </c>
      <c r="G41" s="131">
        <v>1224</v>
      </c>
      <c r="H41" s="131">
        <v>1172</v>
      </c>
      <c r="I41" s="131">
        <v>1201</v>
      </c>
      <c r="J41" s="131">
        <v>1217</v>
      </c>
      <c r="K41" s="131">
        <v>1329</v>
      </c>
      <c r="L41" s="131">
        <v>1366</v>
      </c>
      <c r="M41" s="131">
        <v>1392</v>
      </c>
      <c r="N41" s="131">
        <v>1461</v>
      </c>
      <c r="O41" s="131">
        <v>1497</v>
      </c>
      <c r="P41" s="131">
        <v>1451</v>
      </c>
    </row>
    <row r="42" spans="2:16" x14ac:dyDescent="0.25">
      <c r="B42" s="310" t="s">
        <v>51</v>
      </c>
      <c r="C42" s="131">
        <v>1406</v>
      </c>
      <c r="D42" s="131">
        <v>1484</v>
      </c>
      <c r="E42" s="131">
        <v>1596</v>
      </c>
      <c r="F42" s="131">
        <v>1696</v>
      </c>
      <c r="G42" s="131">
        <v>1707</v>
      </c>
      <c r="H42" s="131">
        <v>1606</v>
      </c>
      <c r="I42" s="131">
        <v>1692</v>
      </c>
      <c r="J42" s="131">
        <v>1674</v>
      </c>
      <c r="K42" s="131">
        <v>1735</v>
      </c>
      <c r="L42" s="131">
        <v>1571</v>
      </c>
      <c r="M42" s="131">
        <v>1692</v>
      </c>
      <c r="N42" s="131">
        <v>1809</v>
      </c>
      <c r="O42" s="131">
        <v>1862</v>
      </c>
      <c r="P42" s="131">
        <v>1991</v>
      </c>
    </row>
    <row r="43" spans="2:16" x14ac:dyDescent="0.25">
      <c r="B43" s="310" t="s">
        <v>1</v>
      </c>
      <c r="C43" s="131">
        <v>2735</v>
      </c>
      <c r="D43" s="131">
        <v>2879</v>
      </c>
      <c r="E43" s="131">
        <v>3035</v>
      </c>
      <c r="F43" s="131">
        <v>3143</v>
      </c>
      <c r="G43" s="131">
        <v>3272</v>
      </c>
      <c r="H43" s="131">
        <v>3072</v>
      </c>
      <c r="I43" s="131">
        <v>3132</v>
      </c>
      <c r="J43" s="131">
        <v>3337</v>
      </c>
      <c r="K43" s="131">
        <v>3504</v>
      </c>
      <c r="L43" s="131">
        <v>3554</v>
      </c>
      <c r="M43" s="131">
        <v>3733</v>
      </c>
      <c r="N43" s="131">
        <v>3701</v>
      </c>
      <c r="O43" s="131">
        <v>3639</v>
      </c>
      <c r="P43" s="131">
        <v>3789</v>
      </c>
    </row>
    <row r="44" spans="2:16" x14ac:dyDescent="0.25">
      <c r="B44" s="310" t="s">
        <v>39</v>
      </c>
      <c r="C44" s="131">
        <v>1157</v>
      </c>
      <c r="D44" s="131">
        <v>1184</v>
      </c>
      <c r="E44" s="131">
        <v>1246</v>
      </c>
      <c r="F44" s="131">
        <v>1287</v>
      </c>
      <c r="G44" s="131">
        <v>1285</v>
      </c>
      <c r="H44" s="131">
        <v>1213</v>
      </c>
      <c r="I44" s="131">
        <v>1184</v>
      </c>
      <c r="J44" s="131">
        <v>1277</v>
      </c>
      <c r="K44" s="131">
        <v>1337</v>
      </c>
      <c r="L44" s="131">
        <v>1317</v>
      </c>
      <c r="M44" s="131">
        <v>1324</v>
      </c>
      <c r="N44" s="131">
        <v>1404</v>
      </c>
      <c r="O44" s="131">
        <v>1430</v>
      </c>
      <c r="P44" s="131">
        <v>1550</v>
      </c>
    </row>
    <row r="45" spans="2:16" x14ac:dyDescent="0.25">
      <c r="B45" s="310" t="s">
        <v>52</v>
      </c>
      <c r="C45" s="131">
        <v>1355</v>
      </c>
      <c r="D45" s="131">
        <v>1407</v>
      </c>
      <c r="E45" s="131">
        <v>1544</v>
      </c>
      <c r="F45" s="131">
        <v>1634</v>
      </c>
      <c r="G45" s="131">
        <v>1667</v>
      </c>
      <c r="H45" s="131">
        <v>1555</v>
      </c>
      <c r="I45" s="131">
        <v>1649</v>
      </c>
      <c r="J45" s="131">
        <v>1729</v>
      </c>
      <c r="K45" s="131">
        <v>1751</v>
      </c>
      <c r="L45" s="131">
        <v>1885</v>
      </c>
      <c r="M45" s="131">
        <v>2046</v>
      </c>
      <c r="N45" s="131">
        <v>2023</v>
      </c>
      <c r="O45" s="131">
        <v>2086</v>
      </c>
      <c r="P45" s="131">
        <v>2240</v>
      </c>
    </row>
    <row r="46" spans="2:16" x14ac:dyDescent="0.25">
      <c r="B46" s="310" t="s">
        <v>48</v>
      </c>
      <c r="C46" s="131">
        <v>5232</v>
      </c>
      <c r="D46" s="131">
        <v>5457</v>
      </c>
      <c r="E46" s="131">
        <v>5807</v>
      </c>
      <c r="F46" s="131">
        <v>5797</v>
      </c>
      <c r="G46" s="131">
        <v>5978</v>
      </c>
      <c r="H46" s="131">
        <v>5956</v>
      </c>
      <c r="I46" s="131">
        <v>6044</v>
      </c>
      <c r="J46" s="131">
        <v>6279</v>
      </c>
      <c r="K46" s="131">
        <v>6603</v>
      </c>
      <c r="L46" s="131">
        <v>6723</v>
      </c>
      <c r="M46" s="131">
        <v>7208</v>
      </c>
      <c r="N46" s="131">
        <v>7698</v>
      </c>
      <c r="O46" s="131">
        <v>7937</v>
      </c>
      <c r="P46" s="131">
        <v>7971</v>
      </c>
    </row>
    <row r="47" spans="2:16" x14ac:dyDescent="0.25">
      <c r="B47" s="310" t="s">
        <v>18</v>
      </c>
      <c r="C47" s="131">
        <v>1859</v>
      </c>
      <c r="D47" s="131">
        <v>1935</v>
      </c>
      <c r="E47" s="131">
        <v>1991</v>
      </c>
      <c r="F47" s="131">
        <v>2022</v>
      </c>
      <c r="G47" s="131">
        <v>2096</v>
      </c>
      <c r="H47" s="131">
        <v>2035</v>
      </c>
      <c r="I47" s="131">
        <v>2085</v>
      </c>
      <c r="J47" s="131">
        <v>2150</v>
      </c>
      <c r="K47" s="131">
        <v>1848</v>
      </c>
      <c r="L47" s="131">
        <v>1898</v>
      </c>
      <c r="M47" s="131">
        <v>2032</v>
      </c>
      <c r="N47" s="131">
        <v>2169</v>
      </c>
      <c r="O47" s="131">
        <v>2136</v>
      </c>
      <c r="P47" s="131">
        <v>2210</v>
      </c>
    </row>
    <row r="48" spans="2:16" x14ac:dyDescent="0.25">
      <c r="B48" s="310" t="s">
        <v>58</v>
      </c>
      <c r="C48" s="131">
        <v>1654</v>
      </c>
      <c r="D48" s="131">
        <v>1747</v>
      </c>
      <c r="E48" s="131">
        <v>1919</v>
      </c>
      <c r="F48" s="131">
        <v>2040</v>
      </c>
      <c r="G48" s="131">
        <v>2157</v>
      </c>
      <c r="H48" s="131">
        <v>2126</v>
      </c>
      <c r="I48" s="131">
        <v>2146</v>
      </c>
      <c r="J48" s="131">
        <v>2205</v>
      </c>
      <c r="K48" s="131">
        <v>2192</v>
      </c>
      <c r="L48" s="131">
        <v>2300</v>
      </c>
      <c r="M48" s="131">
        <v>2401</v>
      </c>
      <c r="N48" s="131">
        <v>2482</v>
      </c>
      <c r="O48" s="131">
        <v>2409</v>
      </c>
      <c r="P48" s="131">
        <v>2402</v>
      </c>
    </row>
    <row r="49" spans="2:16" x14ac:dyDescent="0.25">
      <c r="B49" s="310" t="s">
        <v>3</v>
      </c>
      <c r="C49" s="131">
        <v>1178</v>
      </c>
      <c r="D49" s="131">
        <v>1145</v>
      </c>
      <c r="E49" s="131">
        <v>1194</v>
      </c>
      <c r="F49" s="131">
        <v>1201</v>
      </c>
      <c r="G49" s="131">
        <v>1234</v>
      </c>
      <c r="H49" s="131">
        <v>1158</v>
      </c>
      <c r="I49" s="131">
        <v>1210</v>
      </c>
      <c r="J49" s="131">
        <v>1282</v>
      </c>
      <c r="K49" s="131">
        <v>1313</v>
      </c>
      <c r="L49" s="131">
        <v>1334</v>
      </c>
      <c r="M49" s="131">
        <v>1438</v>
      </c>
      <c r="N49" s="131">
        <v>1421</v>
      </c>
      <c r="O49" s="131">
        <v>1413</v>
      </c>
      <c r="P49" s="131">
        <v>1474</v>
      </c>
    </row>
    <row r="50" spans="2:16" x14ac:dyDescent="0.25">
      <c r="B50" s="310" t="s">
        <v>43</v>
      </c>
      <c r="C50" s="131">
        <v>1071</v>
      </c>
      <c r="D50" s="131">
        <v>1191</v>
      </c>
      <c r="E50" s="131">
        <v>1259</v>
      </c>
      <c r="F50" s="131">
        <v>1357</v>
      </c>
      <c r="G50" s="131">
        <v>1374</v>
      </c>
      <c r="H50" s="131">
        <v>1300</v>
      </c>
      <c r="I50" s="131">
        <v>1323</v>
      </c>
      <c r="J50" s="131">
        <v>1399</v>
      </c>
      <c r="K50" s="131">
        <v>1420</v>
      </c>
      <c r="L50" s="131">
        <v>1328</v>
      </c>
      <c r="M50" s="131">
        <v>1424</v>
      </c>
      <c r="N50" s="131">
        <v>1477</v>
      </c>
      <c r="O50" s="131">
        <v>1476</v>
      </c>
      <c r="P50" s="131">
        <v>1533</v>
      </c>
    </row>
    <row r="51" spans="2:16" x14ac:dyDescent="0.25">
      <c r="B51" s="310" t="s">
        <v>53</v>
      </c>
      <c r="C51" s="131">
        <v>697</v>
      </c>
      <c r="D51" s="131">
        <v>735</v>
      </c>
      <c r="E51" s="131">
        <v>777</v>
      </c>
      <c r="F51" s="131">
        <v>805</v>
      </c>
      <c r="G51" s="131">
        <v>819</v>
      </c>
      <c r="H51" s="131">
        <v>827</v>
      </c>
      <c r="I51" s="131">
        <v>874</v>
      </c>
      <c r="J51" s="131">
        <v>853</v>
      </c>
      <c r="K51" s="131">
        <v>925</v>
      </c>
      <c r="L51" s="131">
        <v>924</v>
      </c>
      <c r="M51" s="131">
        <v>957</v>
      </c>
      <c r="N51" s="131">
        <v>1057</v>
      </c>
      <c r="O51" s="131">
        <v>1086</v>
      </c>
      <c r="P51" s="131">
        <v>1128</v>
      </c>
    </row>
    <row r="52" spans="2:16" x14ac:dyDescent="0.25">
      <c r="B52" s="310" t="s">
        <v>44</v>
      </c>
      <c r="C52" s="131">
        <v>1512</v>
      </c>
      <c r="D52" s="131">
        <v>1599</v>
      </c>
      <c r="E52" s="131">
        <v>1675</v>
      </c>
      <c r="F52" s="131">
        <v>1754</v>
      </c>
      <c r="G52" s="131">
        <v>1833</v>
      </c>
      <c r="H52" s="131">
        <v>1720</v>
      </c>
      <c r="I52" s="131">
        <v>1826</v>
      </c>
      <c r="J52" s="131">
        <v>1937</v>
      </c>
      <c r="K52" s="131">
        <v>2049</v>
      </c>
      <c r="L52" s="131">
        <v>1995</v>
      </c>
      <c r="M52" s="131">
        <v>2110</v>
      </c>
      <c r="N52" s="131">
        <v>2175</v>
      </c>
      <c r="O52" s="131">
        <v>2274</v>
      </c>
      <c r="P52" s="131">
        <v>2335</v>
      </c>
    </row>
    <row r="53" spans="2:16" x14ac:dyDescent="0.25">
      <c r="B53" s="310" t="s">
        <v>19</v>
      </c>
      <c r="C53" s="131">
        <v>1427</v>
      </c>
      <c r="D53" s="131">
        <v>1520</v>
      </c>
      <c r="E53" s="131">
        <v>1579</v>
      </c>
      <c r="F53" s="131">
        <v>1643</v>
      </c>
      <c r="G53" s="131">
        <v>1726</v>
      </c>
      <c r="H53" s="131">
        <v>1624</v>
      </c>
      <c r="I53" s="131">
        <v>1661</v>
      </c>
      <c r="J53" s="131">
        <v>1699</v>
      </c>
      <c r="K53" s="131">
        <v>1705</v>
      </c>
      <c r="L53" s="131">
        <v>1718</v>
      </c>
      <c r="M53" s="131">
        <v>1755</v>
      </c>
      <c r="N53" s="131">
        <v>1876</v>
      </c>
      <c r="O53" s="131">
        <v>1878</v>
      </c>
      <c r="P53" s="131">
        <v>1923</v>
      </c>
    </row>
    <row r="54" spans="2:16" x14ac:dyDescent="0.25">
      <c r="B54" s="310" t="s">
        <v>34</v>
      </c>
      <c r="C54" s="131">
        <v>831</v>
      </c>
      <c r="D54" s="131">
        <v>891</v>
      </c>
      <c r="E54" s="131">
        <v>937</v>
      </c>
      <c r="F54" s="131">
        <v>975</v>
      </c>
      <c r="G54" s="131">
        <v>981</v>
      </c>
      <c r="H54" s="131">
        <v>936</v>
      </c>
      <c r="I54" s="131">
        <v>990</v>
      </c>
      <c r="J54" s="131">
        <v>1090</v>
      </c>
      <c r="K54" s="131">
        <v>1153</v>
      </c>
      <c r="L54" s="131">
        <v>1205</v>
      </c>
      <c r="M54" s="131">
        <v>1271</v>
      </c>
      <c r="N54" s="131">
        <v>1308</v>
      </c>
      <c r="O54" s="131">
        <v>1293</v>
      </c>
      <c r="P54" s="131">
        <v>1270</v>
      </c>
    </row>
    <row r="55" spans="2:16" x14ac:dyDescent="0.25">
      <c r="B55" s="310" t="s">
        <v>63</v>
      </c>
      <c r="C55" s="131">
        <v>2876</v>
      </c>
      <c r="D55" s="131">
        <v>2990</v>
      </c>
      <c r="E55" s="131">
        <v>3062</v>
      </c>
      <c r="F55" s="131">
        <v>3244</v>
      </c>
      <c r="G55" s="131">
        <v>3283</v>
      </c>
      <c r="H55" s="131">
        <v>2831</v>
      </c>
      <c r="I55" s="131">
        <v>2848</v>
      </c>
      <c r="J55" s="131">
        <v>2950</v>
      </c>
      <c r="K55" s="131">
        <v>2929</v>
      </c>
      <c r="L55" s="131">
        <v>2944</v>
      </c>
      <c r="M55" s="131">
        <v>3121</v>
      </c>
      <c r="N55" s="131">
        <v>3311</v>
      </c>
      <c r="O55" s="131">
        <v>3233</v>
      </c>
      <c r="P55" s="131">
        <v>3109</v>
      </c>
    </row>
    <row r="56" spans="2:16" x14ac:dyDescent="0.25">
      <c r="B56" s="310" t="s">
        <v>59</v>
      </c>
      <c r="C56" s="131">
        <v>1438</v>
      </c>
      <c r="D56" s="131">
        <v>1437</v>
      </c>
      <c r="E56" s="131">
        <v>1550</v>
      </c>
      <c r="F56" s="131">
        <v>1616</v>
      </c>
      <c r="G56" s="131">
        <v>1695</v>
      </c>
      <c r="H56" s="131">
        <v>1588</v>
      </c>
      <c r="I56" s="131">
        <v>1680</v>
      </c>
      <c r="J56" s="131">
        <v>1716</v>
      </c>
      <c r="K56" s="131">
        <v>1841</v>
      </c>
      <c r="L56" s="131">
        <v>1851</v>
      </c>
      <c r="M56" s="131">
        <v>1949</v>
      </c>
      <c r="N56" s="131">
        <v>1940</v>
      </c>
      <c r="O56" s="131">
        <v>1915</v>
      </c>
      <c r="P56" s="131">
        <v>2022</v>
      </c>
    </row>
    <row r="57" spans="2:16" x14ac:dyDescent="0.25">
      <c r="B57" s="310" t="s">
        <v>64</v>
      </c>
      <c r="C57" s="131">
        <v>4468</v>
      </c>
      <c r="D57" s="131">
        <v>4690</v>
      </c>
      <c r="E57" s="131">
        <v>4770</v>
      </c>
      <c r="F57" s="131">
        <v>4973</v>
      </c>
      <c r="G57" s="131">
        <v>4680</v>
      </c>
      <c r="H57" s="131">
        <v>4350</v>
      </c>
      <c r="I57" s="131">
        <v>4282</v>
      </c>
      <c r="J57" s="131">
        <v>4323</v>
      </c>
      <c r="K57" s="131">
        <v>3916</v>
      </c>
      <c r="L57" s="131">
        <v>3826</v>
      </c>
      <c r="M57" s="131">
        <v>3908</v>
      </c>
      <c r="N57" s="131">
        <v>4071</v>
      </c>
      <c r="O57" s="131">
        <v>4002</v>
      </c>
      <c r="P57" s="131">
        <v>3792</v>
      </c>
    </row>
    <row r="58" spans="2:16" x14ac:dyDescent="0.25">
      <c r="B58" s="310" t="s">
        <v>8</v>
      </c>
      <c r="C58" s="131">
        <v>1433</v>
      </c>
      <c r="D58" s="131">
        <v>1521</v>
      </c>
      <c r="E58" s="131">
        <v>1608</v>
      </c>
      <c r="F58" s="131">
        <v>1593</v>
      </c>
      <c r="G58" s="131">
        <v>1701</v>
      </c>
      <c r="H58" s="131">
        <v>1563</v>
      </c>
      <c r="I58" s="131">
        <v>1697</v>
      </c>
      <c r="J58" s="131">
        <v>1751</v>
      </c>
      <c r="K58" s="131">
        <v>1891</v>
      </c>
      <c r="L58" s="131">
        <v>1999</v>
      </c>
      <c r="M58" s="131">
        <v>2066</v>
      </c>
      <c r="N58" s="131">
        <v>2242</v>
      </c>
      <c r="O58" s="131">
        <v>2378</v>
      </c>
      <c r="P58" s="131">
        <v>2351</v>
      </c>
    </row>
    <row r="59" spans="2:16" x14ac:dyDescent="0.25">
      <c r="B59" s="310" t="s">
        <v>54</v>
      </c>
      <c r="C59" s="131">
        <v>1999</v>
      </c>
      <c r="D59" s="131">
        <v>2128</v>
      </c>
      <c r="E59" s="131">
        <v>2301</v>
      </c>
      <c r="F59" s="131">
        <v>2433</v>
      </c>
      <c r="G59" s="131">
        <v>2468</v>
      </c>
      <c r="H59" s="131">
        <v>2419</v>
      </c>
      <c r="I59" s="131">
        <v>2555</v>
      </c>
      <c r="J59" s="131">
        <v>2517</v>
      </c>
      <c r="K59" s="131">
        <v>2635</v>
      </c>
      <c r="L59" s="131">
        <v>2912</v>
      </c>
      <c r="M59" s="131">
        <v>3148</v>
      </c>
      <c r="N59" s="131">
        <v>3215</v>
      </c>
      <c r="O59" s="131">
        <v>3348</v>
      </c>
      <c r="P59" s="131">
        <v>3578</v>
      </c>
    </row>
    <row r="60" spans="2:16" x14ac:dyDescent="0.25">
      <c r="B60" s="310" t="s">
        <v>40</v>
      </c>
      <c r="C60" s="131">
        <v>6214</v>
      </c>
      <c r="D60" s="131">
        <v>6523</v>
      </c>
      <c r="E60" s="131">
        <v>6567</v>
      </c>
      <c r="F60" s="131">
        <v>6800</v>
      </c>
      <c r="G60" s="131">
        <v>7120</v>
      </c>
      <c r="H60" s="131">
        <v>7332</v>
      </c>
      <c r="I60" s="131">
        <v>7484</v>
      </c>
      <c r="J60" s="131">
        <v>7617</v>
      </c>
      <c r="K60" s="131">
        <v>7760</v>
      </c>
      <c r="L60" s="131">
        <v>7828</v>
      </c>
      <c r="M60" s="131">
        <v>8295</v>
      </c>
      <c r="N60" s="131">
        <v>8754</v>
      </c>
      <c r="O60" s="131">
        <v>9182</v>
      </c>
      <c r="P60" s="131">
        <v>9666</v>
      </c>
    </row>
    <row r="61" spans="2:16" x14ac:dyDescent="0.25">
      <c r="B61" s="310" t="s">
        <v>9</v>
      </c>
      <c r="C61" s="131">
        <v>1073</v>
      </c>
      <c r="D61" s="131">
        <v>1145</v>
      </c>
      <c r="E61" s="131">
        <v>1210</v>
      </c>
      <c r="F61" s="131">
        <v>1215</v>
      </c>
      <c r="G61" s="131">
        <v>1281</v>
      </c>
      <c r="H61" s="131">
        <v>1214</v>
      </c>
      <c r="I61" s="131">
        <v>1253</v>
      </c>
      <c r="J61" s="131">
        <v>1410</v>
      </c>
      <c r="K61" s="131">
        <v>1465</v>
      </c>
      <c r="L61" s="131">
        <v>1649</v>
      </c>
      <c r="M61" s="131">
        <v>1855</v>
      </c>
      <c r="N61" s="131">
        <v>1908</v>
      </c>
      <c r="O61" s="131">
        <v>1747</v>
      </c>
      <c r="P61" s="131">
        <v>1886</v>
      </c>
    </row>
    <row r="62" spans="2:16" x14ac:dyDescent="0.25">
      <c r="B62" s="310" t="s">
        <v>55</v>
      </c>
      <c r="C62" s="131">
        <v>622</v>
      </c>
      <c r="D62" s="131">
        <v>653</v>
      </c>
      <c r="E62" s="131">
        <v>694</v>
      </c>
      <c r="F62" s="131">
        <v>718</v>
      </c>
      <c r="G62" s="131">
        <v>735</v>
      </c>
      <c r="H62" s="131">
        <v>731</v>
      </c>
      <c r="I62" s="131">
        <v>736</v>
      </c>
      <c r="J62" s="131">
        <v>737</v>
      </c>
      <c r="K62" s="131">
        <v>754</v>
      </c>
      <c r="L62" s="131">
        <v>772</v>
      </c>
      <c r="M62" s="131">
        <v>753</v>
      </c>
      <c r="N62" s="131">
        <v>761</v>
      </c>
      <c r="O62" s="131">
        <v>780</v>
      </c>
      <c r="P62" s="131">
        <v>773</v>
      </c>
    </row>
    <row r="63" spans="2:16" x14ac:dyDescent="0.25">
      <c r="B63" s="310" t="s">
        <v>4</v>
      </c>
      <c r="C63" s="131">
        <v>1343</v>
      </c>
      <c r="D63" s="131">
        <v>1328</v>
      </c>
      <c r="E63" s="131">
        <v>1410</v>
      </c>
      <c r="F63" s="131">
        <v>1407</v>
      </c>
      <c r="G63" s="131">
        <v>1428</v>
      </c>
      <c r="H63" s="131">
        <v>1368</v>
      </c>
      <c r="I63" s="131">
        <v>1426</v>
      </c>
      <c r="J63" s="131">
        <v>1514</v>
      </c>
      <c r="K63" s="131">
        <v>1571</v>
      </c>
      <c r="L63" s="131">
        <v>1696</v>
      </c>
      <c r="M63" s="131">
        <v>1892</v>
      </c>
      <c r="N63" s="131">
        <v>2010</v>
      </c>
      <c r="O63" s="131">
        <v>2084</v>
      </c>
      <c r="P63" s="131">
        <v>2178</v>
      </c>
    </row>
    <row r="64" spans="2:16" x14ac:dyDescent="0.25">
      <c r="B64" s="310" t="s">
        <v>10</v>
      </c>
      <c r="C64" s="131">
        <v>1752</v>
      </c>
      <c r="D64" s="131">
        <v>1842</v>
      </c>
      <c r="E64" s="131">
        <v>1978</v>
      </c>
      <c r="F64" s="131">
        <v>2040</v>
      </c>
      <c r="G64" s="131">
        <v>2139</v>
      </c>
      <c r="H64" s="131">
        <v>1994</v>
      </c>
      <c r="I64" s="131">
        <v>2068</v>
      </c>
      <c r="J64" s="131">
        <v>2193</v>
      </c>
      <c r="K64" s="131">
        <v>2136</v>
      </c>
      <c r="L64" s="131">
        <v>2116</v>
      </c>
      <c r="M64" s="131">
        <v>2321</v>
      </c>
      <c r="N64" s="131">
        <v>2461</v>
      </c>
      <c r="O64" s="131">
        <v>2545</v>
      </c>
      <c r="P64" s="131">
        <v>2718</v>
      </c>
    </row>
    <row r="65" spans="2:16" x14ac:dyDescent="0.25">
      <c r="B65" s="310" t="s">
        <v>47</v>
      </c>
      <c r="C65" s="131">
        <v>1624</v>
      </c>
      <c r="D65" s="131">
        <v>1774</v>
      </c>
      <c r="E65" s="131">
        <v>1870</v>
      </c>
      <c r="F65" s="131">
        <v>1947</v>
      </c>
      <c r="G65" s="131">
        <v>1979</v>
      </c>
      <c r="H65" s="131">
        <v>1943</v>
      </c>
      <c r="I65" s="131">
        <v>1857</v>
      </c>
      <c r="J65" s="131">
        <v>1814</v>
      </c>
      <c r="K65" s="131">
        <v>1840</v>
      </c>
      <c r="L65" s="131">
        <v>2003</v>
      </c>
      <c r="M65" s="131">
        <v>2165</v>
      </c>
      <c r="N65" s="131">
        <v>2119</v>
      </c>
      <c r="O65" s="131">
        <v>2251</v>
      </c>
      <c r="P65" s="131">
        <v>2402</v>
      </c>
    </row>
    <row r="66" spans="2:16" x14ac:dyDescent="0.25">
      <c r="B66" s="310" t="s">
        <v>28</v>
      </c>
      <c r="C66" s="131">
        <v>4209</v>
      </c>
      <c r="D66" s="131">
        <v>4385</v>
      </c>
      <c r="E66" s="131">
        <v>4657</v>
      </c>
      <c r="F66" s="131">
        <v>4900</v>
      </c>
      <c r="G66" s="131">
        <v>4867</v>
      </c>
      <c r="H66" s="131">
        <v>4724</v>
      </c>
      <c r="I66" s="131">
        <v>4933</v>
      </c>
      <c r="J66" s="131">
        <v>4915</v>
      </c>
      <c r="K66" s="131">
        <v>5113</v>
      </c>
      <c r="L66" s="131">
        <v>5335</v>
      </c>
      <c r="M66" s="131">
        <v>5731</v>
      </c>
      <c r="N66" s="131">
        <v>5726</v>
      </c>
      <c r="O66" s="131">
        <v>6187</v>
      </c>
      <c r="P66" s="131">
        <v>6302</v>
      </c>
    </row>
    <row r="67" spans="2:16" x14ac:dyDescent="0.25">
      <c r="B67" s="310" t="s">
        <v>14</v>
      </c>
      <c r="C67" s="131">
        <v>4564</v>
      </c>
      <c r="D67" s="131">
        <v>4694</v>
      </c>
      <c r="E67" s="131">
        <v>4750</v>
      </c>
      <c r="F67" s="131">
        <v>4865</v>
      </c>
      <c r="G67" s="131">
        <v>5219</v>
      </c>
      <c r="H67" s="131">
        <v>5133</v>
      </c>
      <c r="I67" s="131">
        <v>5217</v>
      </c>
      <c r="J67" s="131">
        <v>5398</v>
      </c>
      <c r="K67" s="131">
        <v>5521</v>
      </c>
      <c r="L67" s="131">
        <v>5734</v>
      </c>
      <c r="M67" s="131">
        <v>5917</v>
      </c>
      <c r="N67" s="131">
        <v>5963</v>
      </c>
      <c r="O67" s="131">
        <v>6069</v>
      </c>
      <c r="P67" s="131">
        <v>6266</v>
      </c>
    </row>
    <row r="68" spans="2:16" x14ac:dyDescent="0.25">
      <c r="B68" s="310" t="s">
        <v>25</v>
      </c>
      <c r="C68" s="131">
        <v>4733</v>
      </c>
      <c r="D68" s="131">
        <v>5004</v>
      </c>
      <c r="E68" s="131">
        <v>5196</v>
      </c>
      <c r="F68" s="131">
        <v>5427</v>
      </c>
      <c r="G68" s="131">
        <v>5245</v>
      </c>
      <c r="H68" s="131">
        <v>4991</v>
      </c>
      <c r="I68" s="131">
        <v>5140</v>
      </c>
      <c r="J68" s="131">
        <v>5258</v>
      </c>
      <c r="K68" s="131">
        <v>5617</v>
      </c>
      <c r="L68" s="131">
        <v>5767</v>
      </c>
      <c r="M68" s="131">
        <v>6199</v>
      </c>
      <c r="N68" s="131">
        <v>6820</v>
      </c>
      <c r="O68" s="131">
        <v>7553</v>
      </c>
      <c r="P68" s="131">
        <v>7888</v>
      </c>
    </row>
    <row r="69" spans="2:16" x14ac:dyDescent="0.25">
      <c r="B69" s="310" t="s">
        <v>36</v>
      </c>
      <c r="C69" s="131">
        <v>1544</v>
      </c>
      <c r="D69" s="131">
        <v>1703</v>
      </c>
      <c r="E69" s="131">
        <v>1708</v>
      </c>
      <c r="F69" s="131">
        <v>1685</v>
      </c>
      <c r="G69" s="131">
        <v>1785</v>
      </c>
      <c r="H69" s="131">
        <v>1588</v>
      </c>
      <c r="I69" s="131">
        <v>1855</v>
      </c>
      <c r="J69" s="131">
        <v>1970</v>
      </c>
      <c r="K69" s="131">
        <v>2096</v>
      </c>
      <c r="L69" s="131">
        <v>2491</v>
      </c>
      <c r="M69" s="131">
        <v>2536</v>
      </c>
      <c r="N69" s="131">
        <v>2333</v>
      </c>
      <c r="O69" s="131">
        <v>2533</v>
      </c>
      <c r="P69" s="131">
        <v>2462</v>
      </c>
    </row>
    <row r="70" spans="2:16" x14ac:dyDescent="0.25">
      <c r="B70" s="310" t="s">
        <v>60</v>
      </c>
      <c r="C70" s="131">
        <v>1228</v>
      </c>
      <c r="D70" s="131">
        <v>1248</v>
      </c>
      <c r="E70" s="131">
        <v>1317</v>
      </c>
      <c r="F70" s="131">
        <v>1362</v>
      </c>
      <c r="G70" s="131">
        <v>1402</v>
      </c>
      <c r="H70" s="131">
        <v>1374</v>
      </c>
      <c r="I70" s="131">
        <v>1435</v>
      </c>
      <c r="J70" s="131">
        <v>1461</v>
      </c>
      <c r="K70" s="131">
        <v>1547</v>
      </c>
      <c r="L70" s="131">
        <v>1637</v>
      </c>
      <c r="M70" s="131">
        <v>1687</v>
      </c>
      <c r="N70" s="131">
        <v>1710</v>
      </c>
      <c r="O70" s="131">
        <v>1816</v>
      </c>
      <c r="P70" s="131">
        <v>1939</v>
      </c>
    </row>
    <row r="71" spans="2:16" x14ac:dyDescent="0.25">
      <c r="B71" s="310" t="s">
        <v>61</v>
      </c>
      <c r="C71" s="131">
        <v>1874</v>
      </c>
      <c r="D71" s="131">
        <v>1959</v>
      </c>
      <c r="E71" s="131">
        <v>2067</v>
      </c>
      <c r="F71" s="131">
        <v>2180</v>
      </c>
      <c r="G71" s="131">
        <v>2282</v>
      </c>
      <c r="H71" s="131">
        <v>2182</v>
      </c>
      <c r="I71" s="131">
        <v>2254</v>
      </c>
      <c r="J71" s="131">
        <v>2267</v>
      </c>
      <c r="K71" s="131">
        <v>2356</v>
      </c>
      <c r="L71" s="131">
        <v>2452</v>
      </c>
      <c r="M71" s="131">
        <v>2521</v>
      </c>
      <c r="N71" s="131">
        <v>2495</v>
      </c>
      <c r="O71" s="131">
        <v>2511</v>
      </c>
      <c r="P71" s="131">
        <v>2640</v>
      </c>
    </row>
    <row r="72" spans="2:16" x14ac:dyDescent="0.25">
      <c r="B72" s="310" t="s">
        <v>20</v>
      </c>
      <c r="C72" s="131">
        <v>1134</v>
      </c>
      <c r="D72" s="131">
        <v>1152</v>
      </c>
      <c r="E72" s="131">
        <v>1212</v>
      </c>
      <c r="F72" s="131">
        <v>1236</v>
      </c>
      <c r="G72" s="131">
        <v>1281</v>
      </c>
      <c r="H72" s="131">
        <v>1219</v>
      </c>
      <c r="I72" s="131">
        <v>1271</v>
      </c>
      <c r="J72" s="131">
        <v>1317</v>
      </c>
      <c r="K72" s="131">
        <v>1292</v>
      </c>
      <c r="L72" s="131">
        <v>1359</v>
      </c>
      <c r="M72" s="131">
        <v>1350</v>
      </c>
      <c r="N72" s="131">
        <v>1413</v>
      </c>
      <c r="O72" s="131">
        <v>1472</v>
      </c>
      <c r="P72" s="131">
        <v>1566</v>
      </c>
    </row>
    <row r="73" spans="2:16" x14ac:dyDescent="0.25">
      <c r="B73" s="310" t="s">
        <v>21</v>
      </c>
      <c r="C73" s="131">
        <v>1918</v>
      </c>
      <c r="D73" s="131">
        <v>1999</v>
      </c>
      <c r="E73" s="131">
        <v>2114</v>
      </c>
      <c r="F73" s="131">
        <v>2213</v>
      </c>
      <c r="G73" s="131">
        <v>2343</v>
      </c>
      <c r="H73" s="131">
        <v>2201</v>
      </c>
      <c r="I73" s="131">
        <v>2258</v>
      </c>
      <c r="J73" s="131">
        <v>2331</v>
      </c>
      <c r="K73" s="131">
        <v>2383</v>
      </c>
      <c r="L73" s="131">
        <v>2525</v>
      </c>
      <c r="M73" s="131">
        <v>2616</v>
      </c>
      <c r="N73" s="131">
        <v>2564</v>
      </c>
      <c r="O73" s="131">
        <v>2800</v>
      </c>
      <c r="P73" s="131">
        <v>2814</v>
      </c>
    </row>
    <row r="74" spans="2:16" x14ac:dyDescent="0.25">
      <c r="B74" s="310" t="s">
        <v>22</v>
      </c>
      <c r="C74" s="131">
        <v>1035</v>
      </c>
      <c r="D74" s="131">
        <v>1087</v>
      </c>
      <c r="E74" s="131">
        <v>1155</v>
      </c>
      <c r="F74" s="131">
        <v>1204</v>
      </c>
      <c r="G74" s="131">
        <v>1252</v>
      </c>
      <c r="H74" s="131">
        <v>1145</v>
      </c>
      <c r="I74" s="131">
        <v>1191</v>
      </c>
      <c r="J74" s="131">
        <v>1187</v>
      </c>
      <c r="K74" s="131">
        <v>1175</v>
      </c>
      <c r="L74" s="131">
        <v>1264</v>
      </c>
      <c r="M74" s="131">
        <v>1274</v>
      </c>
      <c r="N74" s="131">
        <v>1244</v>
      </c>
      <c r="O74" s="131">
        <v>1190</v>
      </c>
      <c r="P74" s="131">
        <v>1246</v>
      </c>
    </row>
    <row r="75" spans="2:16" x14ac:dyDescent="0.25">
      <c r="B75" s="310" t="s">
        <v>15</v>
      </c>
      <c r="C75" s="131">
        <v>3459</v>
      </c>
      <c r="D75" s="131">
        <v>3546</v>
      </c>
      <c r="E75" s="131">
        <v>3777</v>
      </c>
      <c r="F75" s="131">
        <v>3741</v>
      </c>
      <c r="G75" s="131">
        <v>3954</v>
      </c>
      <c r="H75" s="131">
        <v>3849</v>
      </c>
      <c r="I75" s="131">
        <v>4108</v>
      </c>
      <c r="J75" s="131">
        <v>4337</v>
      </c>
      <c r="K75" s="131">
        <v>4590</v>
      </c>
      <c r="L75" s="131">
        <v>4818</v>
      </c>
      <c r="M75" s="131">
        <v>4931</v>
      </c>
      <c r="N75" s="131">
        <v>5008</v>
      </c>
      <c r="O75" s="131">
        <v>5203</v>
      </c>
      <c r="P75" s="131">
        <v>5339</v>
      </c>
    </row>
    <row r="76" spans="2:16" x14ac:dyDescent="0.25">
      <c r="B76" s="310" t="s">
        <v>11</v>
      </c>
      <c r="C76" s="131">
        <v>2261</v>
      </c>
      <c r="D76" s="131">
        <v>2579</v>
      </c>
      <c r="E76" s="131">
        <v>2797</v>
      </c>
      <c r="F76" s="131">
        <v>2884</v>
      </c>
      <c r="G76" s="131">
        <v>3009</v>
      </c>
      <c r="H76" s="131">
        <v>2808</v>
      </c>
      <c r="I76" s="131">
        <v>2991</v>
      </c>
      <c r="J76" s="131">
        <v>3159</v>
      </c>
      <c r="K76" s="131">
        <v>3611</v>
      </c>
      <c r="L76" s="131">
        <v>3857</v>
      </c>
      <c r="M76" s="131">
        <v>3904</v>
      </c>
      <c r="N76" s="131">
        <v>3895</v>
      </c>
      <c r="O76" s="131">
        <v>3912</v>
      </c>
      <c r="P76" s="131">
        <v>4139</v>
      </c>
    </row>
    <row r="77" spans="2:16" x14ac:dyDescent="0.25">
      <c r="B77" s="310" t="s">
        <v>23</v>
      </c>
      <c r="C77" s="131">
        <v>969</v>
      </c>
      <c r="D77" s="131">
        <v>1015</v>
      </c>
      <c r="E77" s="131">
        <v>1063</v>
      </c>
      <c r="F77" s="131">
        <v>1109</v>
      </c>
      <c r="G77" s="131">
        <v>1140</v>
      </c>
      <c r="H77" s="131">
        <v>1054</v>
      </c>
      <c r="I77" s="131">
        <v>1084</v>
      </c>
      <c r="J77" s="131">
        <v>1096</v>
      </c>
      <c r="K77" s="131">
        <v>1070</v>
      </c>
      <c r="L77" s="131">
        <v>1081</v>
      </c>
      <c r="M77" s="131">
        <v>1468</v>
      </c>
      <c r="N77" s="131">
        <v>1640</v>
      </c>
      <c r="O77" s="131">
        <v>1789</v>
      </c>
      <c r="P77" s="131">
        <v>1759</v>
      </c>
    </row>
    <row r="78" spans="2:16" x14ac:dyDescent="0.25">
      <c r="B78" s="310" t="s">
        <v>13</v>
      </c>
      <c r="C78" s="131">
        <v>2836</v>
      </c>
      <c r="D78" s="131">
        <v>2939</v>
      </c>
      <c r="E78" s="131">
        <v>3055</v>
      </c>
      <c r="F78" s="131">
        <v>3142</v>
      </c>
      <c r="G78" s="131">
        <v>3183</v>
      </c>
      <c r="H78" s="131">
        <v>3015</v>
      </c>
      <c r="I78" s="131">
        <v>3076</v>
      </c>
      <c r="J78" s="131">
        <v>3285</v>
      </c>
      <c r="K78" s="131">
        <v>3548</v>
      </c>
      <c r="L78" s="131">
        <v>3602</v>
      </c>
      <c r="M78" s="131">
        <v>3606</v>
      </c>
      <c r="N78" s="131">
        <v>3730</v>
      </c>
      <c r="O78" s="131">
        <v>3831</v>
      </c>
      <c r="P78" s="131">
        <v>4096</v>
      </c>
    </row>
    <row r="79" spans="2:16" x14ac:dyDescent="0.25">
      <c r="B79" s="310" t="s">
        <v>29</v>
      </c>
      <c r="C79" s="131">
        <v>3284</v>
      </c>
      <c r="D79" s="131">
        <v>3449</v>
      </c>
      <c r="E79" s="131">
        <v>3571</v>
      </c>
      <c r="F79" s="131">
        <v>3625</v>
      </c>
      <c r="G79" s="131">
        <v>3632</v>
      </c>
      <c r="H79" s="131">
        <v>3559</v>
      </c>
      <c r="I79" s="131">
        <v>3784</v>
      </c>
      <c r="J79" s="131">
        <v>3949</v>
      </c>
      <c r="K79" s="131">
        <v>4005</v>
      </c>
      <c r="L79" s="131">
        <v>4238</v>
      </c>
      <c r="M79" s="131">
        <v>4543</v>
      </c>
      <c r="N79" s="131">
        <v>4661</v>
      </c>
      <c r="O79" s="131">
        <v>4890</v>
      </c>
      <c r="P79" s="131">
        <v>5135</v>
      </c>
    </row>
    <row r="80" spans="2:16" x14ac:dyDescent="0.25">
      <c r="B80" s="310" t="s">
        <v>12</v>
      </c>
      <c r="C80" s="131">
        <v>3125</v>
      </c>
      <c r="D80" s="131">
        <v>3275</v>
      </c>
      <c r="E80" s="131">
        <v>3514</v>
      </c>
      <c r="F80" s="131">
        <v>3587</v>
      </c>
      <c r="G80" s="131">
        <v>3725</v>
      </c>
      <c r="H80" s="131">
        <v>3810</v>
      </c>
      <c r="I80" s="131">
        <v>3909</v>
      </c>
      <c r="J80" s="131">
        <v>4060</v>
      </c>
      <c r="K80" s="131">
        <v>4251</v>
      </c>
      <c r="L80" s="131">
        <v>4811</v>
      </c>
      <c r="M80" s="131">
        <v>5252</v>
      </c>
      <c r="N80" s="131">
        <v>5657</v>
      </c>
      <c r="O80" s="131">
        <v>5907</v>
      </c>
      <c r="P80" s="131">
        <v>5982</v>
      </c>
    </row>
    <row r="81" spans="2:16" x14ac:dyDescent="0.25">
      <c r="B81" s="310" t="s">
        <v>62</v>
      </c>
      <c r="C81" s="131">
        <v>901</v>
      </c>
      <c r="D81" s="131">
        <v>924</v>
      </c>
      <c r="E81" s="131">
        <v>971</v>
      </c>
      <c r="F81" s="131">
        <v>1000</v>
      </c>
      <c r="G81" s="131">
        <v>1069</v>
      </c>
      <c r="H81" s="131">
        <v>986</v>
      </c>
      <c r="I81" s="131">
        <v>1032</v>
      </c>
      <c r="J81" s="131">
        <v>1057</v>
      </c>
      <c r="K81" s="131">
        <v>1129</v>
      </c>
      <c r="L81" s="131">
        <v>1228</v>
      </c>
      <c r="M81" s="131">
        <v>1315</v>
      </c>
      <c r="N81" s="131">
        <v>1301</v>
      </c>
      <c r="O81" s="131">
        <v>1243</v>
      </c>
      <c r="P81" s="131">
        <v>1261</v>
      </c>
    </row>
    <row r="82" spans="2:16" x14ac:dyDescent="0.25">
      <c r="B82" s="310" t="s">
        <v>30</v>
      </c>
      <c r="C82" s="131">
        <v>3766</v>
      </c>
      <c r="D82" s="131">
        <v>3988</v>
      </c>
      <c r="E82" s="131">
        <v>4131</v>
      </c>
      <c r="F82" s="131">
        <v>4213</v>
      </c>
      <c r="G82" s="131">
        <v>4178</v>
      </c>
      <c r="H82" s="131">
        <v>4122</v>
      </c>
      <c r="I82" s="131">
        <v>4370</v>
      </c>
      <c r="J82" s="131">
        <v>4444</v>
      </c>
      <c r="K82" s="131">
        <v>4549</v>
      </c>
      <c r="L82" s="131">
        <v>4663</v>
      </c>
      <c r="M82" s="131">
        <v>4683</v>
      </c>
      <c r="N82" s="131">
        <v>4528</v>
      </c>
      <c r="O82" s="131">
        <v>4647</v>
      </c>
      <c r="P82" s="131">
        <v>4896</v>
      </c>
    </row>
    <row r="83" spans="2:16" x14ac:dyDescent="0.25">
      <c r="B83" s="310" t="s">
        <v>5</v>
      </c>
      <c r="C83" s="131">
        <v>1941</v>
      </c>
      <c r="D83" s="131">
        <v>1941</v>
      </c>
      <c r="E83" s="131">
        <v>2050</v>
      </c>
      <c r="F83" s="131">
        <v>2038</v>
      </c>
      <c r="G83" s="131">
        <v>2104</v>
      </c>
      <c r="H83" s="131">
        <v>1990</v>
      </c>
      <c r="I83" s="131">
        <v>2066</v>
      </c>
      <c r="J83" s="131">
        <v>2155</v>
      </c>
      <c r="K83" s="131">
        <v>2335</v>
      </c>
      <c r="L83" s="131">
        <v>2480</v>
      </c>
      <c r="M83" s="131">
        <v>2622</v>
      </c>
      <c r="N83" s="131">
        <v>2812</v>
      </c>
      <c r="O83" s="131">
        <v>2715</v>
      </c>
      <c r="P83" s="131">
        <v>2913</v>
      </c>
    </row>
    <row r="84" spans="2:16" x14ac:dyDescent="0.25">
      <c r="B84" s="310" t="s">
        <v>6</v>
      </c>
      <c r="C84" s="131">
        <v>1900</v>
      </c>
      <c r="D84" s="131">
        <v>1871</v>
      </c>
      <c r="E84" s="131">
        <v>1989</v>
      </c>
      <c r="F84" s="131">
        <v>1990</v>
      </c>
      <c r="G84" s="131">
        <v>2037</v>
      </c>
      <c r="H84" s="131">
        <v>1928</v>
      </c>
      <c r="I84" s="131">
        <v>2002</v>
      </c>
      <c r="J84" s="131">
        <v>2150</v>
      </c>
      <c r="K84" s="131">
        <v>2198</v>
      </c>
      <c r="L84" s="131">
        <v>2207</v>
      </c>
      <c r="M84" s="131">
        <v>2351</v>
      </c>
      <c r="N84" s="131">
        <v>2498</v>
      </c>
      <c r="O84" s="131">
        <v>2603</v>
      </c>
      <c r="P84" s="131">
        <v>2682</v>
      </c>
    </row>
    <row r="85" spans="2:16" x14ac:dyDescent="0.25">
      <c r="B85" s="310" t="s">
        <v>7</v>
      </c>
      <c r="C85" s="131">
        <v>1149</v>
      </c>
      <c r="D85" s="131">
        <v>1150</v>
      </c>
      <c r="E85" s="131">
        <v>1220</v>
      </c>
      <c r="F85" s="131">
        <v>1221</v>
      </c>
      <c r="G85" s="131">
        <v>1232</v>
      </c>
      <c r="H85" s="131">
        <v>1180</v>
      </c>
      <c r="I85" s="131">
        <v>1208</v>
      </c>
      <c r="J85" s="131">
        <v>1252</v>
      </c>
      <c r="K85" s="131">
        <v>1254</v>
      </c>
      <c r="L85" s="131">
        <v>1268</v>
      </c>
      <c r="M85" s="131">
        <v>1334</v>
      </c>
      <c r="N85" s="131">
        <v>1366</v>
      </c>
      <c r="O85" s="131">
        <v>1476</v>
      </c>
      <c r="P85" s="131">
        <v>1419</v>
      </c>
    </row>
    <row r="87" spans="2:16" x14ac:dyDescent="0.25">
      <c r="B87" s="310" t="s">
        <v>65</v>
      </c>
      <c r="C87" s="126">
        <f>SUM(C22:C85)</f>
        <v>151886</v>
      </c>
      <c r="D87" s="126">
        <f t="shared" ref="D87:P87" si="5">SUM(D22:D85)</f>
        <v>159475</v>
      </c>
      <c r="E87" s="126">
        <f t="shared" si="5"/>
        <v>166584</v>
      </c>
      <c r="F87" s="126">
        <f t="shared" si="5"/>
        <v>172074</v>
      </c>
      <c r="G87" s="126">
        <f t="shared" si="5"/>
        <v>175455</v>
      </c>
      <c r="H87" s="126">
        <f t="shared" si="5"/>
        <v>169540</v>
      </c>
      <c r="I87" s="126">
        <f t="shared" si="5"/>
        <v>174897</v>
      </c>
      <c r="J87" s="126">
        <f t="shared" si="5"/>
        <v>180919</v>
      </c>
      <c r="K87" s="126">
        <f t="shared" si="5"/>
        <v>186119</v>
      </c>
      <c r="L87" s="126">
        <f t="shared" si="5"/>
        <v>193962</v>
      </c>
      <c r="M87" s="126">
        <f t="shared" si="5"/>
        <v>203421</v>
      </c>
      <c r="N87" s="126">
        <f t="shared" si="5"/>
        <v>210147</v>
      </c>
      <c r="O87" s="126">
        <f t="shared" si="5"/>
        <v>218082</v>
      </c>
      <c r="P87" s="126">
        <f t="shared" si="5"/>
        <v>225008</v>
      </c>
    </row>
    <row r="88" spans="2:16" x14ac:dyDescent="0.25">
      <c r="B88" s="310" t="s">
        <v>89</v>
      </c>
      <c r="C88" s="128">
        <v>1180753</v>
      </c>
      <c r="D88" s="128">
        <v>1251115</v>
      </c>
      <c r="E88" s="128">
        <v>1321047</v>
      </c>
      <c r="F88" s="128">
        <v>1388286</v>
      </c>
      <c r="G88" s="128">
        <v>1429641</v>
      </c>
      <c r="H88" s="128">
        <v>1399987</v>
      </c>
      <c r="I88" s="128">
        <v>1429621</v>
      </c>
      <c r="J88" s="128">
        <v>1468323</v>
      </c>
      <c r="K88" s="128">
        <v>1514910</v>
      </c>
      <c r="L88" s="128">
        <v>1573223</v>
      </c>
      <c r="M88" s="128">
        <v>1645955</v>
      </c>
      <c r="N88" s="128">
        <v>1692039</v>
      </c>
      <c r="O88" s="128">
        <v>1756045</v>
      </c>
      <c r="P88" s="128">
        <v>1819754</v>
      </c>
    </row>
    <row r="89" spans="2:16" x14ac:dyDescent="0.25">
      <c r="B89" s="310" t="s">
        <v>90</v>
      </c>
      <c r="C89" s="129">
        <v>999220</v>
      </c>
      <c r="D89" s="129">
        <v>1056252</v>
      </c>
      <c r="E89" s="129">
        <v>1112045</v>
      </c>
      <c r="F89" s="129">
        <v>1172404</v>
      </c>
      <c r="G89" s="129">
        <v>1205786</v>
      </c>
      <c r="H89" s="129">
        <v>1185234</v>
      </c>
      <c r="I89" s="129">
        <v>1211132</v>
      </c>
      <c r="J89" s="129">
        <v>1242817</v>
      </c>
      <c r="K89" s="129">
        <v>1287219</v>
      </c>
      <c r="L89" s="129">
        <v>1337545</v>
      </c>
      <c r="M89" s="129">
        <v>1405306</v>
      </c>
      <c r="N89" s="129">
        <v>1451436</v>
      </c>
      <c r="O89" s="129">
        <v>1509306</v>
      </c>
      <c r="P89" s="129">
        <v>1562694</v>
      </c>
    </row>
    <row r="91" spans="2:16" x14ac:dyDescent="0.25">
      <c r="B91" s="93" t="s">
        <v>601</v>
      </c>
    </row>
    <row r="93" spans="2:16" x14ac:dyDescent="0.25">
      <c r="O93" s="121" t="s">
        <v>66</v>
      </c>
    </row>
    <row r="94" spans="2:16" x14ac:dyDescent="0.25">
      <c r="M94" s="241"/>
      <c r="N94" s="196">
        <v>2016</v>
      </c>
      <c r="O94" s="467">
        <v>2017</v>
      </c>
      <c r="P94" s="468" t="s">
        <v>468</v>
      </c>
    </row>
    <row r="95" spans="2:16" x14ac:dyDescent="0.25">
      <c r="M95" s="241" t="s">
        <v>571</v>
      </c>
      <c r="N95" s="469">
        <v>29192</v>
      </c>
      <c r="O95" s="469">
        <v>30931</v>
      </c>
      <c r="P95" s="470">
        <f>(O95-N95)/N95</f>
        <v>5.9571115374075091E-2</v>
      </c>
    </row>
    <row r="96" spans="2:16" x14ac:dyDescent="0.25">
      <c r="M96" s="241" t="s">
        <v>572</v>
      </c>
      <c r="N96" s="469">
        <v>30501</v>
      </c>
      <c r="O96" s="469">
        <v>32032</v>
      </c>
      <c r="P96" s="470">
        <f t="shared" ref="P96:P134" si="6">(O96-N96)/N96</f>
        <v>5.0195075571292748E-2</v>
      </c>
    </row>
    <row r="97" spans="13:16" x14ac:dyDescent="0.25">
      <c r="M97" s="241" t="s">
        <v>573</v>
      </c>
      <c r="N97" s="469">
        <v>54572</v>
      </c>
      <c r="O97" s="469">
        <v>57114</v>
      </c>
      <c r="P97" s="470">
        <f t="shared" si="6"/>
        <v>4.658066407681595E-2</v>
      </c>
    </row>
    <row r="98" spans="13:16" x14ac:dyDescent="0.25">
      <c r="M98" s="241" t="s">
        <v>78</v>
      </c>
      <c r="N98" s="469">
        <v>12727</v>
      </c>
      <c r="O98" s="469">
        <v>13314</v>
      </c>
      <c r="P98" s="470">
        <f t="shared" si="6"/>
        <v>4.6122416908933761E-2</v>
      </c>
    </row>
    <row r="99" spans="13:16" x14ac:dyDescent="0.25">
      <c r="M99" s="241" t="s">
        <v>77</v>
      </c>
      <c r="N99" s="469">
        <v>13539</v>
      </c>
      <c r="O99" s="469">
        <v>14151</v>
      </c>
      <c r="P99" s="470">
        <f t="shared" si="6"/>
        <v>4.5202747617992464E-2</v>
      </c>
    </row>
    <row r="100" spans="13:16" x14ac:dyDescent="0.25">
      <c r="M100" s="241" t="s">
        <v>574</v>
      </c>
      <c r="N100" s="469">
        <v>87766</v>
      </c>
      <c r="O100" s="469">
        <v>91656</v>
      </c>
      <c r="P100" s="470">
        <f t="shared" si="6"/>
        <v>4.4322402752774423E-2</v>
      </c>
    </row>
    <row r="101" spans="13:16" x14ac:dyDescent="0.25">
      <c r="M101" s="241" t="s">
        <v>575</v>
      </c>
      <c r="N101" s="469">
        <v>25240</v>
      </c>
      <c r="O101" s="469">
        <v>26344</v>
      </c>
      <c r="P101" s="470">
        <f t="shared" si="6"/>
        <v>4.3740095087163235E-2</v>
      </c>
    </row>
    <row r="102" spans="13:16" x14ac:dyDescent="0.25">
      <c r="M102" s="241" t="s">
        <v>70</v>
      </c>
      <c r="N102" s="469">
        <v>20813</v>
      </c>
      <c r="O102" s="469">
        <v>21698</v>
      </c>
      <c r="P102" s="470">
        <f t="shared" si="6"/>
        <v>4.2521500984961325E-2</v>
      </c>
    </row>
    <row r="103" spans="13:16" x14ac:dyDescent="0.25">
      <c r="M103" s="241" t="s">
        <v>576</v>
      </c>
      <c r="N103" s="469">
        <v>413689</v>
      </c>
      <c r="O103" s="469">
        <v>431164</v>
      </c>
      <c r="P103" s="470">
        <f t="shared" si="6"/>
        <v>4.2241877352310553E-2</v>
      </c>
    </row>
    <row r="104" spans="13:16" x14ac:dyDescent="0.25">
      <c r="M104" s="241" t="s">
        <v>577</v>
      </c>
      <c r="N104" s="469">
        <v>16184</v>
      </c>
      <c r="O104" s="469">
        <v>16856</v>
      </c>
      <c r="P104" s="470">
        <f t="shared" si="6"/>
        <v>4.1522491349480967E-2</v>
      </c>
    </row>
    <row r="105" spans="13:16" x14ac:dyDescent="0.25">
      <c r="M105" s="241" t="s">
        <v>578</v>
      </c>
      <c r="N105" s="469">
        <v>35254</v>
      </c>
      <c r="O105" s="469">
        <v>36696</v>
      </c>
      <c r="P105" s="470">
        <f t="shared" si="6"/>
        <v>4.0903159925114882E-2</v>
      </c>
    </row>
    <row r="106" spans="13:16" x14ac:dyDescent="0.25">
      <c r="M106" s="241" t="s">
        <v>579</v>
      </c>
      <c r="N106" s="469">
        <v>42081</v>
      </c>
      <c r="O106" s="469">
        <v>43601</v>
      </c>
      <c r="P106" s="470">
        <f t="shared" si="6"/>
        <v>3.6120814619424443E-2</v>
      </c>
    </row>
    <row r="107" spans="13:16" x14ac:dyDescent="0.25">
      <c r="M107" s="241" t="s">
        <v>580</v>
      </c>
      <c r="N107" s="469">
        <v>64177</v>
      </c>
      <c r="O107" s="469">
        <v>66414</v>
      </c>
      <c r="P107" s="470">
        <f t="shared" si="6"/>
        <v>3.4856724371659632E-2</v>
      </c>
    </row>
    <row r="108" spans="13:16" x14ac:dyDescent="0.25">
      <c r="M108" s="241" t="s">
        <v>221</v>
      </c>
      <c r="N108" s="469">
        <v>49548</v>
      </c>
      <c r="O108" s="469">
        <v>51270</v>
      </c>
      <c r="P108" s="470">
        <f t="shared" si="6"/>
        <v>3.4754177767013804E-2</v>
      </c>
    </row>
    <row r="109" spans="13:16" x14ac:dyDescent="0.25">
      <c r="M109" s="241" t="s">
        <v>581</v>
      </c>
      <c r="N109" s="469">
        <v>38773</v>
      </c>
      <c r="O109" s="469">
        <v>40112</v>
      </c>
      <c r="P109" s="470">
        <f t="shared" si="6"/>
        <v>3.4534340907332421E-2</v>
      </c>
    </row>
    <row r="110" spans="13:16" x14ac:dyDescent="0.25">
      <c r="M110" s="241" t="s">
        <v>71</v>
      </c>
      <c r="N110" s="469">
        <v>25186</v>
      </c>
      <c r="O110" s="469">
        <v>26039</v>
      </c>
      <c r="P110" s="470">
        <f t="shared" si="6"/>
        <v>3.3868021916937982E-2</v>
      </c>
    </row>
    <row r="111" spans="13:16" x14ac:dyDescent="0.25">
      <c r="M111" s="241" t="s">
        <v>582</v>
      </c>
      <c r="N111" s="469">
        <v>15957</v>
      </c>
      <c r="O111" s="469">
        <v>16488</v>
      </c>
      <c r="P111" s="470">
        <f t="shared" si="6"/>
        <v>3.3276931754089113E-2</v>
      </c>
    </row>
    <row r="112" spans="13:16" x14ac:dyDescent="0.25">
      <c r="M112" s="241" t="s">
        <v>583</v>
      </c>
      <c r="N112" s="469">
        <v>67470</v>
      </c>
      <c r="O112" s="469">
        <v>69622</v>
      </c>
      <c r="P112" s="470">
        <f t="shared" si="6"/>
        <v>3.1895657329183341E-2</v>
      </c>
    </row>
    <row r="113" spans="13:16" x14ac:dyDescent="0.25">
      <c r="M113" s="241" t="s">
        <v>493</v>
      </c>
      <c r="N113" s="469">
        <v>24159</v>
      </c>
      <c r="O113" s="469">
        <v>24897</v>
      </c>
      <c r="P113" s="470">
        <f t="shared" si="6"/>
        <v>3.0547622004222029E-2</v>
      </c>
    </row>
    <row r="114" spans="13:16" x14ac:dyDescent="0.25">
      <c r="M114" s="241" t="s">
        <v>584</v>
      </c>
      <c r="N114" s="469">
        <v>45186</v>
      </c>
      <c r="O114" s="469">
        <v>46559</v>
      </c>
      <c r="P114" s="470">
        <f t="shared" si="6"/>
        <v>3.0385517638206523E-2</v>
      </c>
    </row>
    <row r="115" spans="13:16" x14ac:dyDescent="0.25">
      <c r="M115" s="241" t="s">
        <v>585</v>
      </c>
      <c r="N115" s="469">
        <v>24617</v>
      </c>
      <c r="O115" s="469">
        <v>25348</v>
      </c>
      <c r="P115" s="470">
        <f t="shared" si="6"/>
        <v>2.9694926270463502E-2</v>
      </c>
    </row>
    <row r="116" spans="13:16" x14ac:dyDescent="0.25">
      <c r="M116" s="241" t="s">
        <v>586</v>
      </c>
      <c r="N116" s="469">
        <v>35361</v>
      </c>
      <c r="O116" s="469">
        <v>36410</v>
      </c>
      <c r="P116" s="470">
        <f t="shared" si="6"/>
        <v>2.9665450637708209E-2</v>
      </c>
    </row>
    <row r="117" spans="13:16" x14ac:dyDescent="0.25">
      <c r="M117" s="241" t="s">
        <v>587</v>
      </c>
      <c r="N117" s="469">
        <v>51650</v>
      </c>
      <c r="O117" s="469">
        <v>53086</v>
      </c>
      <c r="P117" s="470">
        <f t="shared" si="6"/>
        <v>2.7802516940948693E-2</v>
      </c>
    </row>
    <row r="118" spans="13:16" x14ac:dyDescent="0.25">
      <c r="M118" s="241" t="s">
        <v>588</v>
      </c>
      <c r="N118" s="469">
        <v>31821</v>
      </c>
      <c r="O118" s="469">
        <v>32669</v>
      </c>
      <c r="P118" s="470">
        <f t="shared" si="6"/>
        <v>2.6649068225385753E-2</v>
      </c>
    </row>
    <row r="119" spans="13:16" x14ac:dyDescent="0.25">
      <c r="M119" s="241" t="s">
        <v>589</v>
      </c>
      <c r="N119" s="469">
        <v>53896</v>
      </c>
      <c r="O119" s="469">
        <v>55328</v>
      </c>
      <c r="P119" s="470">
        <f t="shared" si="6"/>
        <v>2.6569689772895949E-2</v>
      </c>
    </row>
    <row r="120" spans="13:16" x14ac:dyDescent="0.25">
      <c r="M120" s="241" t="s">
        <v>590</v>
      </c>
      <c r="N120" s="469">
        <v>22618</v>
      </c>
      <c r="O120" s="469">
        <v>23214</v>
      </c>
      <c r="P120" s="470">
        <f t="shared" si="6"/>
        <v>2.6350694137412679E-2</v>
      </c>
    </row>
    <row r="121" spans="13:16" x14ac:dyDescent="0.25">
      <c r="M121" s="241" t="s">
        <v>591</v>
      </c>
      <c r="N121" s="469">
        <v>18151</v>
      </c>
      <c r="O121" s="469">
        <v>18613</v>
      </c>
      <c r="P121" s="470">
        <f t="shared" si="6"/>
        <v>2.545314307751639E-2</v>
      </c>
    </row>
    <row r="122" spans="13:16" x14ac:dyDescent="0.25">
      <c r="M122" s="241" t="s">
        <v>592</v>
      </c>
      <c r="N122" s="469">
        <v>9694</v>
      </c>
      <c r="O122" s="469">
        <v>9939</v>
      </c>
      <c r="P122" s="470">
        <f t="shared" si="6"/>
        <v>2.5273364968021458E-2</v>
      </c>
    </row>
    <row r="123" spans="13:16" x14ac:dyDescent="0.25">
      <c r="M123" s="241" t="s">
        <v>593</v>
      </c>
      <c r="N123" s="469">
        <v>34192</v>
      </c>
      <c r="O123" s="469">
        <v>35010</v>
      </c>
      <c r="P123" s="470">
        <f t="shared" si="6"/>
        <v>2.3923724847917643E-2</v>
      </c>
    </row>
    <row r="124" spans="13:16" x14ac:dyDescent="0.25">
      <c r="M124" s="241" t="s">
        <v>76</v>
      </c>
      <c r="N124" s="469">
        <v>21421</v>
      </c>
      <c r="O124" s="469">
        <v>21919</v>
      </c>
      <c r="P124" s="470">
        <f t="shared" si="6"/>
        <v>2.3248214369077074E-2</v>
      </c>
    </row>
    <row r="125" spans="13:16" x14ac:dyDescent="0.25">
      <c r="M125" s="241" t="s">
        <v>594</v>
      </c>
      <c r="N125" s="469">
        <v>34518</v>
      </c>
      <c r="O125" s="469">
        <v>35286</v>
      </c>
      <c r="P125" s="470">
        <f t="shared" si="6"/>
        <v>2.2249261254997394E-2</v>
      </c>
    </row>
    <row r="126" spans="13:16" x14ac:dyDescent="0.25">
      <c r="M126" s="241" t="s">
        <v>595</v>
      </c>
      <c r="N126" s="469">
        <v>12852</v>
      </c>
      <c r="O126" s="469">
        <v>13122</v>
      </c>
      <c r="P126" s="470">
        <f t="shared" si="6"/>
        <v>2.100840336134454E-2</v>
      </c>
    </row>
    <row r="127" spans="13:16" x14ac:dyDescent="0.25">
      <c r="M127" s="241" t="s">
        <v>596</v>
      </c>
      <c r="N127" s="469">
        <v>32787</v>
      </c>
      <c r="O127" s="469">
        <v>33456</v>
      </c>
      <c r="P127" s="470">
        <f t="shared" si="6"/>
        <v>2.0404428584499954E-2</v>
      </c>
    </row>
    <row r="128" spans="13:16" x14ac:dyDescent="0.25">
      <c r="M128" s="241" t="s">
        <v>597</v>
      </c>
      <c r="N128" s="469">
        <v>37092</v>
      </c>
      <c r="O128" s="469">
        <v>37797</v>
      </c>
      <c r="P128" s="470">
        <f t="shared" si="6"/>
        <v>1.9006793917825945E-2</v>
      </c>
    </row>
    <row r="129" spans="2:32" x14ac:dyDescent="0.25">
      <c r="M129" s="241" t="s">
        <v>598</v>
      </c>
      <c r="N129" s="469">
        <v>15928</v>
      </c>
      <c r="O129" s="469">
        <v>16148</v>
      </c>
      <c r="P129" s="470">
        <f t="shared" si="6"/>
        <v>1.3812154696132596E-2</v>
      </c>
    </row>
    <row r="130" spans="2:32" x14ac:dyDescent="0.25">
      <c r="M130" s="241" t="s">
        <v>74</v>
      </c>
      <c r="N130" s="469">
        <v>20376</v>
      </c>
      <c r="O130" s="469">
        <v>20656</v>
      </c>
      <c r="P130" s="470">
        <f t="shared" si="6"/>
        <v>1.3741656851197487E-2</v>
      </c>
    </row>
    <row r="131" spans="2:32" x14ac:dyDescent="0.25">
      <c r="M131" s="241" t="s">
        <v>599</v>
      </c>
      <c r="N131" s="469">
        <v>11531</v>
      </c>
      <c r="O131" s="469">
        <v>11568</v>
      </c>
      <c r="P131" s="470">
        <f t="shared" si="6"/>
        <v>3.2087416529355652E-3</v>
      </c>
    </row>
    <row r="132" spans="2:32" x14ac:dyDescent="0.25">
      <c r="M132" s="241" t="s">
        <v>600</v>
      </c>
      <c r="N132" s="469">
        <v>18765</v>
      </c>
      <c r="O132" s="469">
        <v>18612</v>
      </c>
      <c r="P132" s="470">
        <f t="shared" si="6"/>
        <v>-8.1534772182254196E-3</v>
      </c>
    </row>
    <row r="133" spans="2:32" x14ac:dyDescent="0.25">
      <c r="M133" s="466" t="s">
        <v>113</v>
      </c>
      <c r="N133" s="471">
        <v>1756045</v>
      </c>
      <c r="O133" s="471">
        <v>1819754</v>
      </c>
      <c r="P133" s="470">
        <f t="shared" si="6"/>
        <v>3.6279821986338619E-2</v>
      </c>
    </row>
    <row r="134" spans="2:32" x14ac:dyDescent="0.25">
      <c r="M134" s="466" t="s">
        <v>90</v>
      </c>
      <c r="N134" s="472">
        <v>1509306</v>
      </c>
      <c r="O134" s="472">
        <v>1562694</v>
      </c>
      <c r="P134" s="470">
        <f t="shared" si="6"/>
        <v>3.5372548707816705E-2</v>
      </c>
    </row>
    <row r="139" spans="2:32" hidden="1" x14ac:dyDescent="0.25">
      <c r="B139" s="297" t="s">
        <v>633</v>
      </c>
      <c r="C139" s="122">
        <v>2004</v>
      </c>
      <c r="D139" s="122">
        <v>2005</v>
      </c>
      <c r="E139" s="122">
        <v>2006</v>
      </c>
      <c r="F139" s="122">
        <v>2007</v>
      </c>
      <c r="G139" s="122">
        <v>2008</v>
      </c>
      <c r="H139" s="122">
        <v>2009</v>
      </c>
      <c r="I139" s="122">
        <v>2010</v>
      </c>
      <c r="J139" s="122">
        <v>2011</v>
      </c>
      <c r="K139" s="122">
        <v>2012</v>
      </c>
      <c r="L139" s="122">
        <v>2013</v>
      </c>
      <c r="M139" s="122">
        <v>2014</v>
      </c>
      <c r="N139" s="123">
        <v>2015</v>
      </c>
      <c r="O139" s="123">
        <v>2016</v>
      </c>
      <c r="P139" s="124">
        <v>2017</v>
      </c>
      <c r="R139" s="297" t="s">
        <v>635</v>
      </c>
      <c r="S139" s="122">
        <v>2004</v>
      </c>
      <c r="T139" s="122">
        <v>2005</v>
      </c>
      <c r="U139" s="122">
        <v>2006</v>
      </c>
      <c r="V139" s="122">
        <v>2007</v>
      </c>
      <c r="W139" s="122">
        <v>2008</v>
      </c>
      <c r="X139" s="122">
        <v>2009</v>
      </c>
      <c r="Y139" s="122">
        <v>2010</v>
      </c>
      <c r="Z139" s="122">
        <v>2011</v>
      </c>
      <c r="AA139" s="122">
        <v>2012</v>
      </c>
      <c r="AB139" s="122">
        <v>2013</v>
      </c>
      <c r="AC139" s="122">
        <v>2014</v>
      </c>
      <c r="AD139" s="123">
        <v>2015</v>
      </c>
      <c r="AE139" s="123">
        <v>2016</v>
      </c>
      <c r="AF139" s="124">
        <v>2017</v>
      </c>
    </row>
    <row r="140" spans="2:32" hidden="1" x14ac:dyDescent="0.25">
      <c r="B140" s="310" t="s">
        <v>35</v>
      </c>
      <c r="C140" s="131">
        <v>1900</v>
      </c>
      <c r="D140" s="131">
        <v>1984</v>
      </c>
      <c r="E140" s="131">
        <v>2121</v>
      </c>
      <c r="F140" s="131">
        <v>2191</v>
      </c>
      <c r="G140" s="131">
        <v>2194</v>
      </c>
      <c r="H140" s="131">
        <v>2057</v>
      </c>
      <c r="I140" s="131">
        <v>2173</v>
      </c>
      <c r="J140" s="131">
        <v>2228</v>
      </c>
      <c r="K140" s="131">
        <v>2212</v>
      </c>
      <c r="L140" s="131">
        <v>2314</v>
      </c>
      <c r="M140" s="131">
        <v>2379</v>
      </c>
      <c r="N140" s="131">
        <v>2483</v>
      </c>
      <c r="O140" s="131">
        <v>2540</v>
      </c>
      <c r="P140" s="131">
        <v>2639</v>
      </c>
      <c r="R140" s="310" t="s">
        <v>24</v>
      </c>
      <c r="S140" s="131">
        <v>17641</v>
      </c>
      <c r="T140" s="131">
        <v>18433</v>
      </c>
      <c r="U140" s="131">
        <v>18917</v>
      </c>
      <c r="V140" s="131">
        <v>20156</v>
      </c>
      <c r="W140" s="131">
        <v>20459</v>
      </c>
      <c r="X140" s="131">
        <v>20264</v>
      </c>
      <c r="Y140" s="131">
        <v>20782</v>
      </c>
      <c r="Z140" s="131">
        <v>21441</v>
      </c>
      <c r="AA140" s="131">
        <v>21606</v>
      </c>
      <c r="AB140" s="131">
        <v>22880</v>
      </c>
      <c r="AC140" s="131">
        <v>23885</v>
      </c>
      <c r="AD140" s="131">
        <v>24892</v>
      </c>
      <c r="AE140" s="131">
        <v>27121</v>
      </c>
      <c r="AF140" s="131">
        <v>28106</v>
      </c>
    </row>
    <row r="141" spans="2:32" hidden="1" x14ac:dyDescent="0.25">
      <c r="B141" s="310" t="s">
        <v>41</v>
      </c>
      <c r="C141" s="131">
        <v>1845</v>
      </c>
      <c r="D141" s="131">
        <v>1971</v>
      </c>
      <c r="E141" s="131">
        <v>2095</v>
      </c>
      <c r="F141" s="131">
        <v>2219</v>
      </c>
      <c r="G141" s="131">
        <v>2236</v>
      </c>
      <c r="H141" s="131">
        <v>2157</v>
      </c>
      <c r="I141" s="131">
        <v>2187</v>
      </c>
      <c r="J141" s="131">
        <v>2338</v>
      </c>
      <c r="K141" s="131">
        <v>2274</v>
      </c>
      <c r="L141" s="131">
        <v>2458</v>
      </c>
      <c r="M141" s="131">
        <v>2606</v>
      </c>
      <c r="N141" s="131">
        <v>2579</v>
      </c>
      <c r="O141" s="131">
        <v>2684</v>
      </c>
      <c r="P141" s="131">
        <v>2745</v>
      </c>
      <c r="R141" s="310" t="s">
        <v>2</v>
      </c>
      <c r="S141" s="131">
        <v>1728</v>
      </c>
      <c r="T141" s="131">
        <v>1836</v>
      </c>
      <c r="U141" s="131">
        <v>1911</v>
      </c>
      <c r="V141" s="131">
        <v>1788</v>
      </c>
      <c r="W141" s="131">
        <v>1847</v>
      </c>
      <c r="X141" s="131">
        <v>1913</v>
      </c>
      <c r="Y141" s="131">
        <v>1907</v>
      </c>
      <c r="Z141" s="131">
        <v>2028</v>
      </c>
      <c r="AA141" s="131">
        <v>2233</v>
      </c>
      <c r="AB141" s="131">
        <v>2341</v>
      </c>
      <c r="AC141" s="131">
        <v>2383</v>
      </c>
      <c r="AD141" s="131">
        <v>2280</v>
      </c>
      <c r="AE141" s="131">
        <v>2437</v>
      </c>
      <c r="AF141" s="131">
        <v>2648</v>
      </c>
    </row>
    <row r="142" spans="2:32" hidden="1" x14ac:dyDescent="0.25">
      <c r="B142" s="310" t="s">
        <v>42</v>
      </c>
      <c r="C142" s="131">
        <v>1494</v>
      </c>
      <c r="D142" s="131">
        <v>1604</v>
      </c>
      <c r="E142" s="131">
        <v>1673</v>
      </c>
      <c r="F142" s="131">
        <v>1773</v>
      </c>
      <c r="G142" s="131">
        <v>1836</v>
      </c>
      <c r="H142" s="131">
        <v>1774</v>
      </c>
      <c r="I142" s="131">
        <v>1839</v>
      </c>
      <c r="J142" s="131">
        <v>1938</v>
      </c>
      <c r="K142" s="131">
        <v>2016</v>
      </c>
      <c r="L142" s="131">
        <v>2025</v>
      </c>
      <c r="M142" s="131">
        <v>2085</v>
      </c>
      <c r="N142" s="131">
        <v>2051</v>
      </c>
      <c r="O142" s="131">
        <v>2162</v>
      </c>
      <c r="P142" s="131">
        <v>2192</v>
      </c>
      <c r="R142" s="310" t="s">
        <v>16</v>
      </c>
      <c r="S142" s="131">
        <v>1328</v>
      </c>
      <c r="T142" s="131">
        <v>1423</v>
      </c>
      <c r="U142" s="131">
        <v>1503</v>
      </c>
      <c r="V142" s="131">
        <v>1553</v>
      </c>
      <c r="W142" s="131">
        <v>1586</v>
      </c>
      <c r="X142" s="131">
        <v>1456</v>
      </c>
      <c r="Y142" s="131">
        <v>1467</v>
      </c>
      <c r="Z142" s="131">
        <v>1500</v>
      </c>
      <c r="AA142" s="131">
        <v>1562</v>
      </c>
      <c r="AB142" s="131">
        <v>1484</v>
      </c>
      <c r="AC142" s="131">
        <v>1559</v>
      </c>
      <c r="AD142" s="131">
        <v>1649</v>
      </c>
      <c r="AE142" s="131">
        <v>1679</v>
      </c>
      <c r="AF142" s="131">
        <v>1861</v>
      </c>
    </row>
    <row r="143" spans="2:32" hidden="1" x14ac:dyDescent="0.25">
      <c r="B143" s="310" t="s">
        <v>49</v>
      </c>
      <c r="C143" s="131">
        <v>1955</v>
      </c>
      <c r="D143" s="131">
        <v>2127</v>
      </c>
      <c r="E143" s="131">
        <v>2277</v>
      </c>
      <c r="F143" s="131">
        <v>2513</v>
      </c>
      <c r="G143" s="131">
        <v>2450</v>
      </c>
      <c r="H143" s="131">
        <v>2525</v>
      </c>
      <c r="I143" s="131">
        <v>2537</v>
      </c>
      <c r="J143" s="131">
        <v>2570</v>
      </c>
      <c r="K143" s="131">
        <v>2803</v>
      </c>
      <c r="L143" s="131">
        <v>3184</v>
      </c>
      <c r="M143" s="131">
        <v>3398</v>
      </c>
      <c r="N143" s="131">
        <v>3549</v>
      </c>
      <c r="O143" s="131">
        <v>3701</v>
      </c>
      <c r="P143" s="131">
        <v>3719</v>
      </c>
      <c r="R143" s="310" t="s">
        <v>26</v>
      </c>
      <c r="S143" s="131">
        <v>5645</v>
      </c>
      <c r="T143" s="131">
        <v>6000</v>
      </c>
      <c r="U143" s="131">
        <v>5958</v>
      </c>
      <c r="V143" s="131">
        <v>5950</v>
      </c>
      <c r="W143" s="131">
        <v>5928</v>
      </c>
      <c r="X143" s="131">
        <v>5797</v>
      </c>
      <c r="Y143" s="131">
        <v>6070</v>
      </c>
      <c r="Z143" s="131">
        <v>6222</v>
      </c>
      <c r="AA143" s="131">
        <v>6583</v>
      </c>
      <c r="AB143" s="131">
        <v>7229</v>
      </c>
      <c r="AC143" s="131">
        <v>7785</v>
      </c>
      <c r="AD143" s="131">
        <v>8268</v>
      </c>
      <c r="AE143" s="131">
        <v>8697</v>
      </c>
      <c r="AF143" s="131">
        <v>8964</v>
      </c>
    </row>
    <row r="144" spans="2:32" hidden="1" x14ac:dyDescent="0.25">
      <c r="B144" s="310" t="s">
        <v>32</v>
      </c>
      <c r="C144" s="131">
        <v>1057</v>
      </c>
      <c r="D144" s="131">
        <v>1112</v>
      </c>
      <c r="E144" s="131">
        <v>1194</v>
      </c>
      <c r="F144" s="131">
        <v>1254</v>
      </c>
      <c r="G144" s="131">
        <v>1278</v>
      </c>
      <c r="H144" s="131">
        <v>1235</v>
      </c>
      <c r="I144" s="131">
        <v>1252</v>
      </c>
      <c r="J144" s="131">
        <v>1399</v>
      </c>
      <c r="K144" s="131">
        <v>1444</v>
      </c>
      <c r="L144" s="131">
        <v>1507</v>
      </c>
      <c r="M144" s="131">
        <v>1614</v>
      </c>
      <c r="N144" s="131">
        <v>1626</v>
      </c>
      <c r="O144" s="131">
        <v>1718</v>
      </c>
      <c r="P144" s="131">
        <v>1770</v>
      </c>
      <c r="R144" s="310" t="s">
        <v>27</v>
      </c>
      <c r="S144" s="131">
        <v>4154</v>
      </c>
      <c r="T144" s="131">
        <v>4367</v>
      </c>
      <c r="U144" s="131">
        <v>4562</v>
      </c>
      <c r="V144" s="131">
        <v>4739</v>
      </c>
      <c r="W144" s="131">
        <v>4723</v>
      </c>
      <c r="X144" s="131">
        <v>4422</v>
      </c>
      <c r="Y144" s="131">
        <v>4432</v>
      </c>
      <c r="Z144" s="131">
        <v>4463</v>
      </c>
      <c r="AA144" s="131">
        <v>4558</v>
      </c>
      <c r="AB144" s="131">
        <v>4543</v>
      </c>
      <c r="AC144" s="131">
        <v>4776</v>
      </c>
      <c r="AD144" s="131">
        <v>4897</v>
      </c>
      <c r="AE144" s="131">
        <v>5090</v>
      </c>
      <c r="AF144" s="131">
        <v>5364</v>
      </c>
    </row>
    <row r="145" spans="2:32" hidden="1" x14ac:dyDescent="0.25">
      <c r="B145" s="310" t="s">
        <v>56</v>
      </c>
      <c r="C145" s="131">
        <v>872</v>
      </c>
      <c r="D145" s="131">
        <v>900</v>
      </c>
      <c r="E145" s="131">
        <v>938</v>
      </c>
      <c r="F145" s="131">
        <v>965</v>
      </c>
      <c r="G145" s="131">
        <v>1012</v>
      </c>
      <c r="H145" s="131">
        <v>965</v>
      </c>
      <c r="I145" s="131">
        <v>1023</v>
      </c>
      <c r="J145" s="131">
        <v>1065</v>
      </c>
      <c r="K145" s="131">
        <v>1065</v>
      </c>
      <c r="L145" s="131">
        <v>1171</v>
      </c>
      <c r="M145" s="131">
        <v>1246</v>
      </c>
      <c r="N145" s="131">
        <v>1229</v>
      </c>
      <c r="O145" s="131">
        <v>1262</v>
      </c>
      <c r="P145" s="131">
        <v>1288</v>
      </c>
      <c r="R145" s="310" t="s">
        <v>17</v>
      </c>
      <c r="S145" s="131">
        <v>2528</v>
      </c>
      <c r="T145" s="131">
        <v>2686</v>
      </c>
      <c r="U145" s="131">
        <v>2789</v>
      </c>
      <c r="V145" s="131">
        <v>2825</v>
      </c>
      <c r="W145" s="131">
        <v>2917</v>
      </c>
      <c r="X145" s="131">
        <v>2654</v>
      </c>
      <c r="Y145" s="131">
        <v>2734</v>
      </c>
      <c r="Z145" s="131">
        <v>2843</v>
      </c>
      <c r="AA145" s="131">
        <v>3024</v>
      </c>
      <c r="AB145" s="131">
        <v>3093</v>
      </c>
      <c r="AC145" s="131">
        <v>3047</v>
      </c>
      <c r="AD145" s="131">
        <v>3338</v>
      </c>
      <c r="AE145" s="131">
        <v>3274</v>
      </c>
      <c r="AF145" s="131">
        <v>3202</v>
      </c>
    </row>
    <row r="146" spans="2:32" hidden="1" x14ac:dyDescent="0.25">
      <c r="B146" s="310" t="s">
        <v>45</v>
      </c>
      <c r="C146" s="131">
        <v>1463</v>
      </c>
      <c r="D146" s="131">
        <v>1655</v>
      </c>
      <c r="E146" s="131">
        <v>1715</v>
      </c>
      <c r="F146" s="131">
        <v>1686</v>
      </c>
      <c r="G146" s="131">
        <v>1660</v>
      </c>
      <c r="H146" s="131">
        <v>1685</v>
      </c>
      <c r="I146" s="131">
        <v>1707</v>
      </c>
      <c r="J146" s="131">
        <v>1758</v>
      </c>
      <c r="K146" s="131">
        <v>1911</v>
      </c>
      <c r="L146" s="131">
        <v>2039</v>
      </c>
      <c r="M146" s="131">
        <v>2094</v>
      </c>
      <c r="N146" s="131">
        <v>2145</v>
      </c>
      <c r="O146" s="131">
        <v>2068</v>
      </c>
      <c r="P146" s="131">
        <v>2143</v>
      </c>
      <c r="R146" s="310" t="s">
        <v>1</v>
      </c>
      <c r="S146" s="131">
        <v>2735</v>
      </c>
      <c r="T146" s="131">
        <v>2879</v>
      </c>
      <c r="U146" s="131">
        <v>3035</v>
      </c>
      <c r="V146" s="131">
        <v>3143</v>
      </c>
      <c r="W146" s="131">
        <v>3272</v>
      </c>
      <c r="X146" s="131">
        <v>3072</v>
      </c>
      <c r="Y146" s="131">
        <v>3132</v>
      </c>
      <c r="Z146" s="131">
        <v>3337</v>
      </c>
      <c r="AA146" s="131">
        <v>3504</v>
      </c>
      <c r="AB146" s="131">
        <v>3554</v>
      </c>
      <c r="AC146" s="131">
        <v>3733</v>
      </c>
      <c r="AD146" s="131">
        <v>3701</v>
      </c>
      <c r="AE146" s="131">
        <v>3639</v>
      </c>
      <c r="AF146" s="131">
        <v>3789</v>
      </c>
    </row>
    <row r="147" spans="2:32" hidden="1" x14ac:dyDescent="0.25">
      <c r="B147" s="310" t="s">
        <v>50</v>
      </c>
      <c r="C147" s="131">
        <v>2451</v>
      </c>
      <c r="D147" s="131">
        <v>2607</v>
      </c>
      <c r="E147" s="131">
        <v>2798</v>
      </c>
      <c r="F147" s="131">
        <v>2829</v>
      </c>
      <c r="G147" s="131">
        <v>3001</v>
      </c>
      <c r="H147" s="131">
        <v>2843</v>
      </c>
      <c r="I147" s="131">
        <v>2845</v>
      </c>
      <c r="J147" s="131">
        <v>2898</v>
      </c>
      <c r="K147" s="131">
        <v>2900</v>
      </c>
      <c r="L147" s="131">
        <v>2942</v>
      </c>
      <c r="M147" s="131">
        <v>3100</v>
      </c>
      <c r="N147" s="131">
        <v>3160</v>
      </c>
      <c r="O147" s="131">
        <v>3358</v>
      </c>
      <c r="P147" s="131">
        <v>3498</v>
      </c>
      <c r="R147" s="310" t="s">
        <v>18</v>
      </c>
      <c r="S147" s="131">
        <v>1859</v>
      </c>
      <c r="T147" s="131">
        <v>1935</v>
      </c>
      <c r="U147" s="131">
        <v>1991</v>
      </c>
      <c r="V147" s="131">
        <v>2022</v>
      </c>
      <c r="W147" s="131">
        <v>2096</v>
      </c>
      <c r="X147" s="131">
        <v>2035</v>
      </c>
      <c r="Y147" s="131">
        <v>2085</v>
      </c>
      <c r="Z147" s="131">
        <v>2150</v>
      </c>
      <c r="AA147" s="131">
        <v>1848</v>
      </c>
      <c r="AB147" s="131">
        <v>1898</v>
      </c>
      <c r="AC147" s="131">
        <v>2032</v>
      </c>
      <c r="AD147" s="131">
        <v>2169</v>
      </c>
      <c r="AE147" s="131">
        <v>2136</v>
      </c>
      <c r="AF147" s="131">
        <v>2210</v>
      </c>
    </row>
    <row r="148" spans="2:32" hidden="1" x14ac:dyDescent="0.25">
      <c r="B148" s="310" t="s">
        <v>33</v>
      </c>
      <c r="C148" s="131">
        <v>1412</v>
      </c>
      <c r="D148" s="131">
        <v>1498</v>
      </c>
      <c r="E148" s="131">
        <v>1609</v>
      </c>
      <c r="F148" s="131">
        <v>1709</v>
      </c>
      <c r="G148" s="131">
        <v>1678</v>
      </c>
      <c r="H148" s="131">
        <v>1662</v>
      </c>
      <c r="I148" s="131">
        <v>1776</v>
      </c>
      <c r="J148" s="131">
        <v>1894</v>
      </c>
      <c r="K148" s="131">
        <v>1909</v>
      </c>
      <c r="L148" s="131">
        <v>2045</v>
      </c>
      <c r="M148" s="131">
        <v>2069</v>
      </c>
      <c r="N148" s="131">
        <v>2154</v>
      </c>
      <c r="O148" s="131">
        <v>2174</v>
      </c>
      <c r="P148" s="131">
        <v>2230</v>
      </c>
      <c r="R148" s="310" t="s">
        <v>3</v>
      </c>
      <c r="S148" s="131">
        <v>1178</v>
      </c>
      <c r="T148" s="131">
        <v>1145</v>
      </c>
      <c r="U148" s="131">
        <v>1194</v>
      </c>
      <c r="V148" s="131">
        <v>1201</v>
      </c>
      <c r="W148" s="131">
        <v>1234</v>
      </c>
      <c r="X148" s="131">
        <v>1158</v>
      </c>
      <c r="Y148" s="131">
        <v>1210</v>
      </c>
      <c r="Z148" s="131">
        <v>1282</v>
      </c>
      <c r="AA148" s="131">
        <v>1313</v>
      </c>
      <c r="AB148" s="131">
        <v>1334</v>
      </c>
      <c r="AC148" s="131">
        <v>1438</v>
      </c>
      <c r="AD148" s="131">
        <v>1421</v>
      </c>
      <c r="AE148" s="131">
        <v>1413</v>
      </c>
      <c r="AF148" s="131">
        <v>1474</v>
      </c>
    </row>
    <row r="149" spans="2:32" hidden="1" x14ac:dyDescent="0.25">
      <c r="B149" s="310" t="s">
        <v>31</v>
      </c>
      <c r="C149" s="131">
        <v>4802</v>
      </c>
      <c r="D149" s="131">
        <v>5114</v>
      </c>
      <c r="E149" s="131">
        <v>5271</v>
      </c>
      <c r="F149" s="131">
        <v>5477</v>
      </c>
      <c r="G149" s="131">
        <v>5498</v>
      </c>
      <c r="H149" s="131">
        <v>5517</v>
      </c>
      <c r="I149" s="131">
        <v>5715</v>
      </c>
      <c r="J149" s="131">
        <v>6026</v>
      </c>
      <c r="K149" s="131">
        <v>6053</v>
      </c>
      <c r="L149" s="131">
        <v>6342</v>
      </c>
      <c r="M149" s="131">
        <v>6414</v>
      </c>
      <c r="N149" s="131">
        <v>6643</v>
      </c>
      <c r="O149" s="131">
        <v>6773</v>
      </c>
      <c r="P149" s="131">
        <v>6893</v>
      </c>
      <c r="R149" s="310" t="s">
        <v>19</v>
      </c>
      <c r="S149" s="131">
        <v>1427</v>
      </c>
      <c r="T149" s="131">
        <v>1520</v>
      </c>
      <c r="U149" s="131">
        <v>1579</v>
      </c>
      <c r="V149" s="131">
        <v>1643</v>
      </c>
      <c r="W149" s="131">
        <v>1726</v>
      </c>
      <c r="X149" s="131">
        <v>1624</v>
      </c>
      <c r="Y149" s="131">
        <v>1661</v>
      </c>
      <c r="Z149" s="131">
        <v>1699</v>
      </c>
      <c r="AA149" s="131">
        <v>1705</v>
      </c>
      <c r="AB149" s="131">
        <v>1718</v>
      </c>
      <c r="AC149" s="131">
        <v>1755</v>
      </c>
      <c r="AD149" s="131">
        <v>1876</v>
      </c>
      <c r="AE149" s="131">
        <v>1878</v>
      </c>
      <c r="AF149" s="131">
        <v>1923</v>
      </c>
    </row>
    <row r="150" spans="2:32" hidden="1" x14ac:dyDescent="0.25">
      <c r="B150" s="310" t="s">
        <v>37</v>
      </c>
      <c r="C150" s="131">
        <v>1164</v>
      </c>
      <c r="D150" s="131">
        <v>1206</v>
      </c>
      <c r="E150" s="131">
        <v>1274</v>
      </c>
      <c r="F150" s="131">
        <v>1327</v>
      </c>
      <c r="G150" s="131">
        <v>1344</v>
      </c>
      <c r="H150" s="131">
        <v>1270</v>
      </c>
      <c r="I150" s="131">
        <v>1366</v>
      </c>
      <c r="J150" s="131">
        <v>1450</v>
      </c>
      <c r="K150" s="131">
        <v>1513</v>
      </c>
      <c r="L150" s="131">
        <v>1437</v>
      </c>
      <c r="M150" s="131">
        <v>1453</v>
      </c>
      <c r="N150" s="131">
        <v>1399</v>
      </c>
      <c r="O150" s="131">
        <v>1490</v>
      </c>
      <c r="P150" s="131">
        <v>1557</v>
      </c>
      <c r="R150" s="310" t="s">
        <v>8</v>
      </c>
      <c r="S150" s="131">
        <v>1433</v>
      </c>
      <c r="T150" s="131">
        <v>1521</v>
      </c>
      <c r="U150" s="131">
        <v>1608</v>
      </c>
      <c r="V150" s="131">
        <v>1593</v>
      </c>
      <c r="W150" s="131">
        <v>1701</v>
      </c>
      <c r="X150" s="131">
        <v>1563</v>
      </c>
      <c r="Y150" s="131">
        <v>1697</v>
      </c>
      <c r="Z150" s="131">
        <v>1751</v>
      </c>
      <c r="AA150" s="131">
        <v>1891</v>
      </c>
      <c r="AB150" s="131">
        <v>1999</v>
      </c>
      <c r="AC150" s="131">
        <v>2066</v>
      </c>
      <c r="AD150" s="131">
        <v>2242</v>
      </c>
      <c r="AE150" s="131">
        <v>2378</v>
      </c>
      <c r="AF150" s="131">
        <v>2351</v>
      </c>
    </row>
    <row r="151" spans="2:32" hidden="1" x14ac:dyDescent="0.25">
      <c r="B151" s="310" t="s">
        <v>57</v>
      </c>
      <c r="C151" s="131">
        <v>1472</v>
      </c>
      <c r="D151" s="131">
        <v>1492</v>
      </c>
      <c r="E151" s="131">
        <v>1590</v>
      </c>
      <c r="F151" s="131">
        <v>1604</v>
      </c>
      <c r="G151" s="131">
        <v>1693</v>
      </c>
      <c r="H151" s="131">
        <v>1612</v>
      </c>
      <c r="I151" s="131">
        <v>1694</v>
      </c>
      <c r="J151" s="131">
        <v>1746</v>
      </c>
      <c r="K151" s="131">
        <v>1782</v>
      </c>
      <c r="L151" s="131">
        <v>1928</v>
      </c>
      <c r="M151" s="131">
        <v>1936</v>
      </c>
      <c r="N151" s="131">
        <v>2000</v>
      </c>
      <c r="O151" s="131">
        <v>1985</v>
      </c>
      <c r="P151" s="131">
        <v>1982</v>
      </c>
      <c r="R151" s="310" t="s">
        <v>9</v>
      </c>
      <c r="S151" s="131">
        <v>1073</v>
      </c>
      <c r="T151" s="131">
        <v>1145</v>
      </c>
      <c r="U151" s="131">
        <v>1210</v>
      </c>
      <c r="V151" s="131">
        <v>1215</v>
      </c>
      <c r="W151" s="131">
        <v>1281</v>
      </c>
      <c r="X151" s="131">
        <v>1214</v>
      </c>
      <c r="Y151" s="131">
        <v>1253</v>
      </c>
      <c r="Z151" s="131">
        <v>1410</v>
      </c>
      <c r="AA151" s="131">
        <v>1465</v>
      </c>
      <c r="AB151" s="131">
        <v>1649</v>
      </c>
      <c r="AC151" s="131">
        <v>1855</v>
      </c>
      <c r="AD151" s="131">
        <v>1908</v>
      </c>
      <c r="AE151" s="131">
        <v>1747</v>
      </c>
      <c r="AF151" s="131">
        <v>1886</v>
      </c>
    </row>
    <row r="152" spans="2:32" hidden="1" x14ac:dyDescent="0.25">
      <c r="B152" s="310" t="s">
        <v>38</v>
      </c>
      <c r="C152" s="131">
        <v>1131</v>
      </c>
      <c r="D152" s="131">
        <v>1186</v>
      </c>
      <c r="E152" s="131">
        <v>1287</v>
      </c>
      <c r="F152" s="131">
        <v>1325</v>
      </c>
      <c r="G152" s="131">
        <v>1314</v>
      </c>
      <c r="H152" s="131">
        <v>1241</v>
      </c>
      <c r="I152" s="131">
        <v>1304</v>
      </c>
      <c r="J152" s="131">
        <v>1394</v>
      </c>
      <c r="K152" s="131">
        <v>1429</v>
      </c>
      <c r="L152" s="131">
        <v>1469</v>
      </c>
      <c r="M152" s="131">
        <v>1496</v>
      </c>
      <c r="N152" s="131">
        <v>1588</v>
      </c>
      <c r="O152" s="131">
        <v>1641</v>
      </c>
      <c r="P152" s="131">
        <v>1721</v>
      </c>
      <c r="R152" s="310" t="s">
        <v>4</v>
      </c>
      <c r="S152" s="131">
        <v>1343</v>
      </c>
      <c r="T152" s="131">
        <v>1328</v>
      </c>
      <c r="U152" s="131">
        <v>1410</v>
      </c>
      <c r="V152" s="131">
        <v>1407</v>
      </c>
      <c r="W152" s="131">
        <v>1428</v>
      </c>
      <c r="X152" s="131">
        <v>1368</v>
      </c>
      <c r="Y152" s="131">
        <v>1426</v>
      </c>
      <c r="Z152" s="131">
        <v>1514</v>
      </c>
      <c r="AA152" s="131">
        <v>1571</v>
      </c>
      <c r="AB152" s="131">
        <v>1696</v>
      </c>
      <c r="AC152" s="131">
        <v>1892</v>
      </c>
      <c r="AD152" s="131">
        <v>2010</v>
      </c>
      <c r="AE152" s="131">
        <v>2084</v>
      </c>
      <c r="AF152" s="131">
        <v>2178</v>
      </c>
    </row>
    <row r="153" spans="2:32" hidden="1" x14ac:dyDescent="0.25">
      <c r="B153" s="310" t="s">
        <v>46</v>
      </c>
      <c r="C153" s="131">
        <v>1058</v>
      </c>
      <c r="D153" s="131">
        <v>1161</v>
      </c>
      <c r="E153" s="131">
        <v>1209</v>
      </c>
      <c r="F153" s="131">
        <v>1229</v>
      </c>
      <c r="G153" s="131">
        <v>1224</v>
      </c>
      <c r="H153" s="131">
        <v>1172</v>
      </c>
      <c r="I153" s="131">
        <v>1201</v>
      </c>
      <c r="J153" s="131">
        <v>1217</v>
      </c>
      <c r="K153" s="131">
        <v>1329</v>
      </c>
      <c r="L153" s="131">
        <v>1366</v>
      </c>
      <c r="M153" s="131">
        <v>1392</v>
      </c>
      <c r="N153" s="131">
        <v>1461</v>
      </c>
      <c r="O153" s="131">
        <v>1497</v>
      </c>
      <c r="P153" s="131">
        <v>1451</v>
      </c>
      <c r="R153" s="310" t="s">
        <v>10</v>
      </c>
      <c r="S153" s="131">
        <v>1752</v>
      </c>
      <c r="T153" s="131">
        <v>1842</v>
      </c>
      <c r="U153" s="131">
        <v>1978</v>
      </c>
      <c r="V153" s="131">
        <v>2040</v>
      </c>
      <c r="W153" s="131">
        <v>2139</v>
      </c>
      <c r="X153" s="131">
        <v>1994</v>
      </c>
      <c r="Y153" s="131">
        <v>2068</v>
      </c>
      <c r="Z153" s="131">
        <v>2193</v>
      </c>
      <c r="AA153" s="131">
        <v>2136</v>
      </c>
      <c r="AB153" s="131">
        <v>2116</v>
      </c>
      <c r="AC153" s="131">
        <v>2321</v>
      </c>
      <c r="AD153" s="131">
        <v>2461</v>
      </c>
      <c r="AE153" s="131">
        <v>2545</v>
      </c>
      <c r="AF153" s="131">
        <v>2718</v>
      </c>
    </row>
    <row r="154" spans="2:32" hidden="1" x14ac:dyDescent="0.25">
      <c r="B154" s="310" t="s">
        <v>51</v>
      </c>
      <c r="C154" s="131">
        <v>1406</v>
      </c>
      <c r="D154" s="131">
        <v>1484</v>
      </c>
      <c r="E154" s="131">
        <v>1596</v>
      </c>
      <c r="F154" s="131">
        <v>1696</v>
      </c>
      <c r="G154" s="131">
        <v>1707</v>
      </c>
      <c r="H154" s="131">
        <v>1606</v>
      </c>
      <c r="I154" s="131">
        <v>1692</v>
      </c>
      <c r="J154" s="131">
        <v>1674</v>
      </c>
      <c r="K154" s="131">
        <v>1735</v>
      </c>
      <c r="L154" s="131">
        <v>1571</v>
      </c>
      <c r="M154" s="131">
        <v>1692</v>
      </c>
      <c r="N154" s="131">
        <v>1809</v>
      </c>
      <c r="O154" s="131">
        <v>1862</v>
      </c>
      <c r="P154" s="131">
        <v>1991</v>
      </c>
      <c r="R154" s="310" t="s">
        <v>28</v>
      </c>
      <c r="S154" s="131">
        <v>4209</v>
      </c>
      <c r="T154" s="131">
        <v>4385</v>
      </c>
      <c r="U154" s="131">
        <v>4657</v>
      </c>
      <c r="V154" s="131">
        <v>4900</v>
      </c>
      <c r="W154" s="131">
        <v>4867</v>
      </c>
      <c r="X154" s="131">
        <v>4724</v>
      </c>
      <c r="Y154" s="131">
        <v>4933</v>
      </c>
      <c r="Z154" s="131">
        <v>4915</v>
      </c>
      <c r="AA154" s="131">
        <v>5113</v>
      </c>
      <c r="AB154" s="131">
        <v>5335</v>
      </c>
      <c r="AC154" s="131">
        <v>5731</v>
      </c>
      <c r="AD154" s="131">
        <v>5726</v>
      </c>
      <c r="AE154" s="131">
        <v>6187</v>
      </c>
      <c r="AF154" s="131">
        <v>6302</v>
      </c>
    </row>
    <row r="155" spans="2:32" hidden="1" x14ac:dyDescent="0.25">
      <c r="B155" s="310" t="s">
        <v>39</v>
      </c>
      <c r="C155" s="131">
        <v>1157</v>
      </c>
      <c r="D155" s="131">
        <v>1184</v>
      </c>
      <c r="E155" s="131">
        <v>1246</v>
      </c>
      <c r="F155" s="131">
        <v>1287</v>
      </c>
      <c r="G155" s="131">
        <v>1285</v>
      </c>
      <c r="H155" s="131">
        <v>1213</v>
      </c>
      <c r="I155" s="131">
        <v>1184</v>
      </c>
      <c r="J155" s="131">
        <v>1277</v>
      </c>
      <c r="K155" s="131">
        <v>1337</v>
      </c>
      <c r="L155" s="131">
        <v>1317</v>
      </c>
      <c r="M155" s="131">
        <v>1324</v>
      </c>
      <c r="N155" s="131">
        <v>1404</v>
      </c>
      <c r="O155" s="131">
        <v>1430</v>
      </c>
      <c r="P155" s="131">
        <v>1550</v>
      </c>
      <c r="R155" s="310" t="s">
        <v>14</v>
      </c>
      <c r="S155" s="131">
        <v>4564</v>
      </c>
      <c r="T155" s="131">
        <v>4694</v>
      </c>
      <c r="U155" s="131">
        <v>4750</v>
      </c>
      <c r="V155" s="131">
        <v>4865</v>
      </c>
      <c r="W155" s="131">
        <v>5219</v>
      </c>
      <c r="X155" s="131">
        <v>5133</v>
      </c>
      <c r="Y155" s="131">
        <v>5217</v>
      </c>
      <c r="Z155" s="131">
        <v>5398</v>
      </c>
      <c r="AA155" s="131">
        <v>5521</v>
      </c>
      <c r="AB155" s="131">
        <v>5734</v>
      </c>
      <c r="AC155" s="131">
        <v>5917</v>
      </c>
      <c r="AD155" s="131">
        <v>5963</v>
      </c>
      <c r="AE155" s="131">
        <v>6069</v>
      </c>
      <c r="AF155" s="131">
        <v>6266</v>
      </c>
    </row>
    <row r="156" spans="2:32" hidden="1" x14ac:dyDescent="0.25">
      <c r="B156" s="310" t="s">
        <v>52</v>
      </c>
      <c r="C156" s="131">
        <v>1355</v>
      </c>
      <c r="D156" s="131">
        <v>1407</v>
      </c>
      <c r="E156" s="131">
        <v>1544</v>
      </c>
      <c r="F156" s="131">
        <v>1634</v>
      </c>
      <c r="G156" s="131">
        <v>1667</v>
      </c>
      <c r="H156" s="131">
        <v>1555</v>
      </c>
      <c r="I156" s="131">
        <v>1649</v>
      </c>
      <c r="J156" s="131">
        <v>1729</v>
      </c>
      <c r="K156" s="131">
        <v>1751</v>
      </c>
      <c r="L156" s="131">
        <v>1885</v>
      </c>
      <c r="M156" s="131">
        <v>2046</v>
      </c>
      <c r="N156" s="131">
        <v>2023</v>
      </c>
      <c r="O156" s="131">
        <v>2086</v>
      </c>
      <c r="P156" s="131">
        <v>2240</v>
      </c>
      <c r="R156" s="310" t="s">
        <v>25</v>
      </c>
      <c r="S156" s="131">
        <v>4733</v>
      </c>
      <c r="T156" s="131">
        <v>5004</v>
      </c>
      <c r="U156" s="131">
        <v>5196</v>
      </c>
      <c r="V156" s="131">
        <v>5427</v>
      </c>
      <c r="W156" s="131">
        <v>5245</v>
      </c>
      <c r="X156" s="131">
        <v>4991</v>
      </c>
      <c r="Y156" s="131">
        <v>5140</v>
      </c>
      <c r="Z156" s="131">
        <v>5258</v>
      </c>
      <c r="AA156" s="131">
        <v>5617</v>
      </c>
      <c r="AB156" s="131">
        <v>5767</v>
      </c>
      <c r="AC156" s="131">
        <v>6199</v>
      </c>
      <c r="AD156" s="131">
        <v>6820</v>
      </c>
      <c r="AE156" s="131">
        <v>7553</v>
      </c>
      <c r="AF156" s="131">
        <v>7888</v>
      </c>
    </row>
    <row r="157" spans="2:32" hidden="1" x14ac:dyDescent="0.25">
      <c r="B157" s="310" t="s">
        <v>48</v>
      </c>
      <c r="C157" s="131">
        <v>5232</v>
      </c>
      <c r="D157" s="131">
        <v>5457</v>
      </c>
      <c r="E157" s="131">
        <v>5807</v>
      </c>
      <c r="F157" s="131">
        <v>5797</v>
      </c>
      <c r="G157" s="131">
        <v>5978</v>
      </c>
      <c r="H157" s="131">
        <v>5956</v>
      </c>
      <c r="I157" s="131">
        <v>6044</v>
      </c>
      <c r="J157" s="131">
        <v>6279</v>
      </c>
      <c r="K157" s="131">
        <v>6603</v>
      </c>
      <c r="L157" s="131">
        <v>6723</v>
      </c>
      <c r="M157" s="131">
        <v>7208</v>
      </c>
      <c r="N157" s="131">
        <v>7698</v>
      </c>
      <c r="O157" s="131">
        <v>7937</v>
      </c>
      <c r="P157" s="131">
        <v>7971</v>
      </c>
      <c r="R157" s="310" t="s">
        <v>20</v>
      </c>
      <c r="S157" s="131">
        <v>1134</v>
      </c>
      <c r="T157" s="131">
        <v>1152</v>
      </c>
      <c r="U157" s="131">
        <v>1212</v>
      </c>
      <c r="V157" s="131">
        <v>1236</v>
      </c>
      <c r="W157" s="131">
        <v>1281</v>
      </c>
      <c r="X157" s="131">
        <v>1219</v>
      </c>
      <c r="Y157" s="131">
        <v>1271</v>
      </c>
      <c r="Z157" s="131">
        <v>1317</v>
      </c>
      <c r="AA157" s="131">
        <v>1292</v>
      </c>
      <c r="AB157" s="131">
        <v>1359</v>
      </c>
      <c r="AC157" s="131">
        <v>1350</v>
      </c>
      <c r="AD157" s="131">
        <v>1413</v>
      </c>
      <c r="AE157" s="131">
        <v>1472</v>
      </c>
      <c r="AF157" s="131">
        <v>1566</v>
      </c>
    </row>
    <row r="158" spans="2:32" hidden="1" x14ac:dyDescent="0.25">
      <c r="B158" s="310" t="s">
        <v>58</v>
      </c>
      <c r="C158" s="131">
        <v>1654</v>
      </c>
      <c r="D158" s="131">
        <v>1747</v>
      </c>
      <c r="E158" s="131">
        <v>1919</v>
      </c>
      <c r="F158" s="131">
        <v>2040</v>
      </c>
      <c r="G158" s="131">
        <v>2157</v>
      </c>
      <c r="H158" s="131">
        <v>2126</v>
      </c>
      <c r="I158" s="131">
        <v>2146</v>
      </c>
      <c r="J158" s="131">
        <v>2205</v>
      </c>
      <c r="K158" s="131">
        <v>2192</v>
      </c>
      <c r="L158" s="131">
        <v>2300</v>
      </c>
      <c r="M158" s="131">
        <v>2401</v>
      </c>
      <c r="N158" s="131">
        <v>2482</v>
      </c>
      <c r="O158" s="131">
        <v>2409</v>
      </c>
      <c r="P158" s="131">
        <v>2402</v>
      </c>
      <c r="R158" s="310" t="s">
        <v>21</v>
      </c>
      <c r="S158" s="131">
        <v>1918</v>
      </c>
      <c r="T158" s="131">
        <v>1999</v>
      </c>
      <c r="U158" s="131">
        <v>2114</v>
      </c>
      <c r="V158" s="131">
        <v>2213</v>
      </c>
      <c r="W158" s="131">
        <v>2343</v>
      </c>
      <c r="X158" s="131">
        <v>2201</v>
      </c>
      <c r="Y158" s="131">
        <v>2258</v>
      </c>
      <c r="Z158" s="131">
        <v>2331</v>
      </c>
      <c r="AA158" s="131">
        <v>2383</v>
      </c>
      <c r="AB158" s="131">
        <v>2525</v>
      </c>
      <c r="AC158" s="131">
        <v>2616</v>
      </c>
      <c r="AD158" s="131">
        <v>2564</v>
      </c>
      <c r="AE158" s="131">
        <v>2800</v>
      </c>
      <c r="AF158" s="131">
        <v>2814</v>
      </c>
    </row>
    <row r="159" spans="2:32" hidden="1" x14ac:dyDescent="0.25">
      <c r="B159" s="310" t="s">
        <v>43</v>
      </c>
      <c r="C159" s="131">
        <v>1071</v>
      </c>
      <c r="D159" s="131">
        <v>1191</v>
      </c>
      <c r="E159" s="131">
        <v>1259</v>
      </c>
      <c r="F159" s="131">
        <v>1357</v>
      </c>
      <c r="G159" s="131">
        <v>1374</v>
      </c>
      <c r="H159" s="131">
        <v>1300</v>
      </c>
      <c r="I159" s="131">
        <v>1323</v>
      </c>
      <c r="J159" s="131">
        <v>1399</v>
      </c>
      <c r="K159" s="131">
        <v>1420</v>
      </c>
      <c r="L159" s="131">
        <v>1328</v>
      </c>
      <c r="M159" s="131">
        <v>1424</v>
      </c>
      <c r="N159" s="131">
        <v>1477</v>
      </c>
      <c r="O159" s="131">
        <v>1476</v>
      </c>
      <c r="P159" s="131">
        <v>1533</v>
      </c>
      <c r="R159" s="310" t="s">
        <v>22</v>
      </c>
      <c r="S159" s="131">
        <v>1035</v>
      </c>
      <c r="T159" s="131">
        <v>1087</v>
      </c>
      <c r="U159" s="131">
        <v>1155</v>
      </c>
      <c r="V159" s="131">
        <v>1204</v>
      </c>
      <c r="W159" s="131">
        <v>1252</v>
      </c>
      <c r="X159" s="131">
        <v>1145</v>
      </c>
      <c r="Y159" s="131">
        <v>1191</v>
      </c>
      <c r="Z159" s="131">
        <v>1187</v>
      </c>
      <c r="AA159" s="131">
        <v>1175</v>
      </c>
      <c r="AB159" s="131">
        <v>1264</v>
      </c>
      <c r="AC159" s="131">
        <v>1274</v>
      </c>
      <c r="AD159" s="131">
        <v>1244</v>
      </c>
      <c r="AE159" s="131">
        <v>1190</v>
      </c>
      <c r="AF159" s="131">
        <v>1246</v>
      </c>
    </row>
    <row r="160" spans="2:32" hidden="1" x14ac:dyDescent="0.25">
      <c r="B160" s="310" t="s">
        <v>53</v>
      </c>
      <c r="C160" s="131">
        <v>697</v>
      </c>
      <c r="D160" s="131">
        <v>735</v>
      </c>
      <c r="E160" s="131">
        <v>777</v>
      </c>
      <c r="F160" s="131">
        <v>805</v>
      </c>
      <c r="G160" s="131">
        <v>819</v>
      </c>
      <c r="H160" s="131">
        <v>827</v>
      </c>
      <c r="I160" s="131">
        <v>874</v>
      </c>
      <c r="J160" s="131">
        <v>853</v>
      </c>
      <c r="K160" s="131">
        <v>925</v>
      </c>
      <c r="L160" s="131">
        <v>924</v>
      </c>
      <c r="M160" s="131">
        <v>957</v>
      </c>
      <c r="N160" s="131">
        <v>1057</v>
      </c>
      <c r="O160" s="131">
        <v>1086</v>
      </c>
      <c r="P160" s="131">
        <v>1128</v>
      </c>
      <c r="R160" s="310" t="s">
        <v>15</v>
      </c>
      <c r="S160" s="131">
        <v>3459</v>
      </c>
      <c r="T160" s="131">
        <v>3546</v>
      </c>
      <c r="U160" s="131">
        <v>3777</v>
      </c>
      <c r="V160" s="131">
        <v>3741</v>
      </c>
      <c r="W160" s="131">
        <v>3954</v>
      </c>
      <c r="X160" s="131">
        <v>3849</v>
      </c>
      <c r="Y160" s="131">
        <v>4108</v>
      </c>
      <c r="Z160" s="131">
        <v>4337</v>
      </c>
      <c r="AA160" s="131">
        <v>4590</v>
      </c>
      <c r="AB160" s="131">
        <v>4818</v>
      </c>
      <c r="AC160" s="131">
        <v>4931</v>
      </c>
      <c r="AD160" s="131">
        <v>5008</v>
      </c>
      <c r="AE160" s="131">
        <v>5203</v>
      </c>
      <c r="AF160" s="131">
        <v>5339</v>
      </c>
    </row>
    <row r="161" spans="2:32" hidden="1" x14ac:dyDescent="0.25">
      <c r="B161" s="310" t="s">
        <v>44</v>
      </c>
      <c r="C161" s="131">
        <v>1512</v>
      </c>
      <c r="D161" s="131">
        <v>1599</v>
      </c>
      <c r="E161" s="131">
        <v>1675</v>
      </c>
      <c r="F161" s="131">
        <v>1754</v>
      </c>
      <c r="G161" s="131">
        <v>1833</v>
      </c>
      <c r="H161" s="131">
        <v>1720</v>
      </c>
      <c r="I161" s="131">
        <v>1826</v>
      </c>
      <c r="J161" s="131">
        <v>1937</v>
      </c>
      <c r="K161" s="131">
        <v>2049</v>
      </c>
      <c r="L161" s="131">
        <v>1995</v>
      </c>
      <c r="M161" s="131">
        <v>2110</v>
      </c>
      <c r="N161" s="131">
        <v>2175</v>
      </c>
      <c r="O161" s="131">
        <v>2274</v>
      </c>
      <c r="P161" s="131">
        <v>2335</v>
      </c>
      <c r="R161" s="310" t="s">
        <v>11</v>
      </c>
      <c r="S161" s="131">
        <v>2261</v>
      </c>
      <c r="T161" s="131">
        <v>2579</v>
      </c>
      <c r="U161" s="131">
        <v>2797</v>
      </c>
      <c r="V161" s="131">
        <v>2884</v>
      </c>
      <c r="W161" s="131">
        <v>3009</v>
      </c>
      <c r="X161" s="131">
        <v>2808</v>
      </c>
      <c r="Y161" s="131">
        <v>2991</v>
      </c>
      <c r="Z161" s="131">
        <v>3159</v>
      </c>
      <c r="AA161" s="131">
        <v>3611</v>
      </c>
      <c r="AB161" s="131">
        <v>3857</v>
      </c>
      <c r="AC161" s="131">
        <v>3904</v>
      </c>
      <c r="AD161" s="131">
        <v>3895</v>
      </c>
      <c r="AE161" s="131">
        <v>3912</v>
      </c>
      <c r="AF161" s="131">
        <v>4139</v>
      </c>
    </row>
    <row r="162" spans="2:32" hidden="1" x14ac:dyDescent="0.25">
      <c r="B162" s="310" t="s">
        <v>34</v>
      </c>
      <c r="C162" s="131">
        <v>831</v>
      </c>
      <c r="D162" s="131">
        <v>891</v>
      </c>
      <c r="E162" s="131">
        <v>937</v>
      </c>
      <c r="F162" s="131">
        <v>975</v>
      </c>
      <c r="G162" s="131">
        <v>981</v>
      </c>
      <c r="H162" s="131">
        <v>936</v>
      </c>
      <c r="I162" s="131">
        <v>990</v>
      </c>
      <c r="J162" s="131">
        <v>1090</v>
      </c>
      <c r="K162" s="131">
        <v>1153</v>
      </c>
      <c r="L162" s="131">
        <v>1205</v>
      </c>
      <c r="M162" s="131">
        <v>1271</v>
      </c>
      <c r="N162" s="131">
        <v>1308</v>
      </c>
      <c r="O162" s="131">
        <v>1293</v>
      </c>
      <c r="P162" s="131">
        <v>1270</v>
      </c>
      <c r="R162" s="310" t="s">
        <v>23</v>
      </c>
      <c r="S162" s="131">
        <v>969</v>
      </c>
      <c r="T162" s="131">
        <v>1015</v>
      </c>
      <c r="U162" s="131">
        <v>1063</v>
      </c>
      <c r="V162" s="131">
        <v>1109</v>
      </c>
      <c r="W162" s="131">
        <v>1140</v>
      </c>
      <c r="X162" s="131">
        <v>1054</v>
      </c>
      <c r="Y162" s="131">
        <v>1084</v>
      </c>
      <c r="Z162" s="131">
        <v>1096</v>
      </c>
      <c r="AA162" s="131">
        <v>1070</v>
      </c>
      <c r="AB162" s="131">
        <v>1081</v>
      </c>
      <c r="AC162" s="131">
        <v>1468</v>
      </c>
      <c r="AD162" s="131">
        <v>1640</v>
      </c>
      <c r="AE162" s="131">
        <v>1789</v>
      </c>
      <c r="AF162" s="131">
        <v>1759</v>
      </c>
    </row>
    <row r="163" spans="2:32" hidden="1" x14ac:dyDescent="0.25">
      <c r="B163" s="310" t="s">
        <v>63</v>
      </c>
      <c r="C163" s="131">
        <v>2876</v>
      </c>
      <c r="D163" s="131">
        <v>2990</v>
      </c>
      <c r="E163" s="131">
        <v>3062</v>
      </c>
      <c r="F163" s="131">
        <v>3244</v>
      </c>
      <c r="G163" s="131">
        <v>3283</v>
      </c>
      <c r="H163" s="131">
        <v>2831</v>
      </c>
      <c r="I163" s="131">
        <v>2848</v>
      </c>
      <c r="J163" s="131">
        <v>2950</v>
      </c>
      <c r="K163" s="131">
        <v>2929</v>
      </c>
      <c r="L163" s="131">
        <v>2944</v>
      </c>
      <c r="M163" s="131">
        <v>3121</v>
      </c>
      <c r="N163" s="131">
        <v>3311</v>
      </c>
      <c r="O163" s="131">
        <v>3233</v>
      </c>
      <c r="P163" s="131">
        <v>3109</v>
      </c>
      <c r="R163" s="310" t="s">
        <v>13</v>
      </c>
      <c r="S163" s="131">
        <v>2836</v>
      </c>
      <c r="T163" s="131">
        <v>2939</v>
      </c>
      <c r="U163" s="131">
        <v>3055</v>
      </c>
      <c r="V163" s="131">
        <v>3142</v>
      </c>
      <c r="W163" s="131">
        <v>3183</v>
      </c>
      <c r="X163" s="131">
        <v>3015</v>
      </c>
      <c r="Y163" s="131">
        <v>3076</v>
      </c>
      <c r="Z163" s="131">
        <v>3285</v>
      </c>
      <c r="AA163" s="131">
        <v>3548</v>
      </c>
      <c r="AB163" s="131">
        <v>3602</v>
      </c>
      <c r="AC163" s="131">
        <v>3606</v>
      </c>
      <c r="AD163" s="131">
        <v>3730</v>
      </c>
      <c r="AE163" s="131">
        <v>3831</v>
      </c>
      <c r="AF163" s="131">
        <v>4096</v>
      </c>
    </row>
    <row r="164" spans="2:32" hidden="1" x14ac:dyDescent="0.25">
      <c r="B164" s="310" t="s">
        <v>59</v>
      </c>
      <c r="C164" s="131">
        <v>1438</v>
      </c>
      <c r="D164" s="131">
        <v>1437</v>
      </c>
      <c r="E164" s="131">
        <v>1550</v>
      </c>
      <c r="F164" s="131">
        <v>1616</v>
      </c>
      <c r="G164" s="131">
        <v>1695</v>
      </c>
      <c r="H164" s="131">
        <v>1588</v>
      </c>
      <c r="I164" s="131">
        <v>1680</v>
      </c>
      <c r="J164" s="131">
        <v>1716</v>
      </c>
      <c r="K164" s="131">
        <v>1841</v>
      </c>
      <c r="L164" s="131">
        <v>1851</v>
      </c>
      <c r="M164" s="131">
        <v>1949</v>
      </c>
      <c r="N164" s="131">
        <v>1940</v>
      </c>
      <c r="O164" s="131">
        <v>1915</v>
      </c>
      <c r="P164" s="131">
        <v>2022</v>
      </c>
      <c r="R164" s="310" t="s">
        <v>29</v>
      </c>
      <c r="S164" s="131">
        <v>3284</v>
      </c>
      <c r="T164" s="131">
        <v>3449</v>
      </c>
      <c r="U164" s="131">
        <v>3571</v>
      </c>
      <c r="V164" s="131">
        <v>3625</v>
      </c>
      <c r="W164" s="131">
        <v>3632</v>
      </c>
      <c r="X164" s="131">
        <v>3559</v>
      </c>
      <c r="Y164" s="131">
        <v>3784</v>
      </c>
      <c r="Z164" s="131">
        <v>3949</v>
      </c>
      <c r="AA164" s="131">
        <v>4005</v>
      </c>
      <c r="AB164" s="131">
        <v>4238</v>
      </c>
      <c r="AC164" s="131">
        <v>4543</v>
      </c>
      <c r="AD164" s="131">
        <v>4661</v>
      </c>
      <c r="AE164" s="131">
        <v>4890</v>
      </c>
      <c r="AF164" s="131">
        <v>5135</v>
      </c>
    </row>
    <row r="165" spans="2:32" hidden="1" x14ac:dyDescent="0.25">
      <c r="B165" s="310" t="s">
        <v>64</v>
      </c>
      <c r="C165" s="131">
        <v>4468</v>
      </c>
      <c r="D165" s="131">
        <v>4690</v>
      </c>
      <c r="E165" s="131">
        <v>4770</v>
      </c>
      <c r="F165" s="131">
        <v>4973</v>
      </c>
      <c r="G165" s="131">
        <v>4680</v>
      </c>
      <c r="H165" s="131">
        <v>4350</v>
      </c>
      <c r="I165" s="131">
        <v>4282</v>
      </c>
      <c r="J165" s="131">
        <v>4323</v>
      </c>
      <c r="K165" s="131">
        <v>3916</v>
      </c>
      <c r="L165" s="131">
        <v>3826</v>
      </c>
      <c r="M165" s="131">
        <v>3908</v>
      </c>
      <c r="N165" s="131">
        <v>4071</v>
      </c>
      <c r="O165" s="131">
        <v>4002</v>
      </c>
      <c r="P165" s="131">
        <v>3792</v>
      </c>
      <c r="R165" s="310" t="s">
        <v>12</v>
      </c>
      <c r="S165" s="131">
        <v>3125</v>
      </c>
      <c r="T165" s="131">
        <v>3275</v>
      </c>
      <c r="U165" s="131">
        <v>3514</v>
      </c>
      <c r="V165" s="131">
        <v>3587</v>
      </c>
      <c r="W165" s="131">
        <v>3725</v>
      </c>
      <c r="X165" s="131">
        <v>3810</v>
      </c>
      <c r="Y165" s="131">
        <v>3909</v>
      </c>
      <c r="Z165" s="131">
        <v>4060</v>
      </c>
      <c r="AA165" s="131">
        <v>4251</v>
      </c>
      <c r="AB165" s="131">
        <v>4811</v>
      </c>
      <c r="AC165" s="131">
        <v>5252</v>
      </c>
      <c r="AD165" s="131">
        <v>5657</v>
      </c>
      <c r="AE165" s="131">
        <v>5907</v>
      </c>
      <c r="AF165" s="131">
        <v>5982</v>
      </c>
    </row>
    <row r="166" spans="2:32" hidden="1" x14ac:dyDescent="0.25">
      <c r="B166" s="310" t="s">
        <v>54</v>
      </c>
      <c r="C166" s="131">
        <v>1999</v>
      </c>
      <c r="D166" s="131">
        <v>2128</v>
      </c>
      <c r="E166" s="131">
        <v>2301</v>
      </c>
      <c r="F166" s="131">
        <v>2433</v>
      </c>
      <c r="G166" s="131">
        <v>2468</v>
      </c>
      <c r="H166" s="131">
        <v>2419</v>
      </c>
      <c r="I166" s="131">
        <v>2555</v>
      </c>
      <c r="J166" s="131">
        <v>2517</v>
      </c>
      <c r="K166" s="131">
        <v>2635</v>
      </c>
      <c r="L166" s="131">
        <v>2912</v>
      </c>
      <c r="M166" s="131">
        <v>3148</v>
      </c>
      <c r="N166" s="131">
        <v>3215</v>
      </c>
      <c r="O166" s="131">
        <v>3348</v>
      </c>
      <c r="P166" s="131">
        <v>3578</v>
      </c>
      <c r="R166" s="310" t="s">
        <v>30</v>
      </c>
      <c r="S166" s="131">
        <v>3766</v>
      </c>
      <c r="T166" s="131">
        <v>3988</v>
      </c>
      <c r="U166" s="131">
        <v>4131</v>
      </c>
      <c r="V166" s="131">
        <v>4213</v>
      </c>
      <c r="W166" s="131">
        <v>4178</v>
      </c>
      <c r="X166" s="131">
        <v>4122</v>
      </c>
      <c r="Y166" s="131">
        <v>4370</v>
      </c>
      <c r="Z166" s="131">
        <v>4444</v>
      </c>
      <c r="AA166" s="131">
        <v>4549</v>
      </c>
      <c r="AB166" s="131">
        <v>4663</v>
      </c>
      <c r="AC166" s="131">
        <v>4683</v>
      </c>
      <c r="AD166" s="131">
        <v>4528</v>
      </c>
      <c r="AE166" s="131">
        <v>4647</v>
      </c>
      <c r="AF166" s="131">
        <v>4896</v>
      </c>
    </row>
    <row r="167" spans="2:32" hidden="1" x14ac:dyDescent="0.25">
      <c r="B167" s="310" t="s">
        <v>40</v>
      </c>
      <c r="C167" s="131">
        <v>6214</v>
      </c>
      <c r="D167" s="131">
        <v>6523</v>
      </c>
      <c r="E167" s="131">
        <v>6567</v>
      </c>
      <c r="F167" s="131">
        <v>6800</v>
      </c>
      <c r="G167" s="131">
        <v>7120</v>
      </c>
      <c r="H167" s="131">
        <v>7332</v>
      </c>
      <c r="I167" s="131">
        <v>7484</v>
      </c>
      <c r="J167" s="131">
        <v>7617</v>
      </c>
      <c r="K167" s="131">
        <v>7760</v>
      </c>
      <c r="L167" s="131">
        <v>7828</v>
      </c>
      <c r="M167" s="131">
        <v>8295</v>
      </c>
      <c r="N167" s="131">
        <v>8754</v>
      </c>
      <c r="O167" s="131">
        <v>9182</v>
      </c>
      <c r="P167" s="131">
        <v>9666</v>
      </c>
      <c r="R167" s="310" t="s">
        <v>5</v>
      </c>
      <c r="S167" s="131">
        <v>1941</v>
      </c>
      <c r="T167" s="131">
        <v>1941</v>
      </c>
      <c r="U167" s="131">
        <v>2050</v>
      </c>
      <c r="V167" s="131">
        <v>2038</v>
      </c>
      <c r="W167" s="131">
        <v>2104</v>
      </c>
      <c r="X167" s="131">
        <v>1990</v>
      </c>
      <c r="Y167" s="131">
        <v>2066</v>
      </c>
      <c r="Z167" s="131">
        <v>2155</v>
      </c>
      <c r="AA167" s="131">
        <v>2335</v>
      </c>
      <c r="AB167" s="131">
        <v>2480</v>
      </c>
      <c r="AC167" s="131">
        <v>2622</v>
      </c>
      <c r="AD167" s="131">
        <v>2812</v>
      </c>
      <c r="AE167" s="131">
        <v>2715</v>
      </c>
      <c r="AF167" s="131">
        <v>2913</v>
      </c>
    </row>
    <row r="168" spans="2:32" hidden="1" x14ac:dyDescent="0.25">
      <c r="B168" s="310" t="s">
        <v>55</v>
      </c>
      <c r="C168" s="131">
        <v>622</v>
      </c>
      <c r="D168" s="131">
        <v>653</v>
      </c>
      <c r="E168" s="131">
        <v>694</v>
      </c>
      <c r="F168" s="131">
        <v>718</v>
      </c>
      <c r="G168" s="131">
        <v>735</v>
      </c>
      <c r="H168" s="131">
        <v>731</v>
      </c>
      <c r="I168" s="131">
        <v>736</v>
      </c>
      <c r="J168" s="131">
        <v>737</v>
      </c>
      <c r="K168" s="131">
        <v>754</v>
      </c>
      <c r="L168" s="131">
        <v>772</v>
      </c>
      <c r="M168" s="131">
        <v>753</v>
      </c>
      <c r="N168" s="131">
        <v>761</v>
      </c>
      <c r="O168" s="131">
        <v>780</v>
      </c>
      <c r="P168" s="131">
        <v>773</v>
      </c>
      <c r="R168" s="310" t="s">
        <v>6</v>
      </c>
      <c r="S168" s="131">
        <v>1900</v>
      </c>
      <c r="T168" s="131">
        <v>1871</v>
      </c>
      <c r="U168" s="131">
        <v>1989</v>
      </c>
      <c r="V168" s="131">
        <v>1990</v>
      </c>
      <c r="W168" s="131">
        <v>2037</v>
      </c>
      <c r="X168" s="131">
        <v>1928</v>
      </c>
      <c r="Y168" s="131">
        <v>2002</v>
      </c>
      <c r="Z168" s="131">
        <v>2150</v>
      </c>
      <c r="AA168" s="131">
        <v>2198</v>
      </c>
      <c r="AB168" s="131">
        <v>2207</v>
      </c>
      <c r="AC168" s="131">
        <v>2351</v>
      </c>
      <c r="AD168" s="131">
        <v>2498</v>
      </c>
      <c r="AE168" s="131">
        <v>2603</v>
      </c>
      <c r="AF168" s="131">
        <v>2682</v>
      </c>
    </row>
    <row r="169" spans="2:32" hidden="1" x14ac:dyDescent="0.25">
      <c r="B169" s="310" t="s">
        <v>47</v>
      </c>
      <c r="C169" s="131">
        <v>1624</v>
      </c>
      <c r="D169" s="131">
        <v>1774</v>
      </c>
      <c r="E169" s="131">
        <v>1870</v>
      </c>
      <c r="F169" s="131">
        <v>1947</v>
      </c>
      <c r="G169" s="131">
        <v>1979</v>
      </c>
      <c r="H169" s="131">
        <v>1943</v>
      </c>
      <c r="I169" s="131">
        <v>1857</v>
      </c>
      <c r="J169" s="131">
        <v>1814</v>
      </c>
      <c r="K169" s="131">
        <v>1840</v>
      </c>
      <c r="L169" s="131">
        <v>2003</v>
      </c>
      <c r="M169" s="131">
        <v>2165</v>
      </c>
      <c r="N169" s="131">
        <v>2119</v>
      </c>
      <c r="O169" s="131">
        <v>2251</v>
      </c>
      <c r="P169" s="131">
        <v>2402</v>
      </c>
      <c r="R169" s="310" t="s">
        <v>7</v>
      </c>
      <c r="S169" s="131">
        <v>1149</v>
      </c>
      <c r="T169" s="131">
        <v>1150</v>
      </c>
      <c r="U169" s="131">
        <v>1220</v>
      </c>
      <c r="V169" s="131">
        <v>1221</v>
      </c>
      <c r="W169" s="131">
        <v>1232</v>
      </c>
      <c r="X169" s="131">
        <v>1180</v>
      </c>
      <c r="Y169" s="131">
        <v>1208</v>
      </c>
      <c r="Z169" s="131">
        <v>1252</v>
      </c>
      <c r="AA169" s="131">
        <v>1254</v>
      </c>
      <c r="AB169" s="131">
        <v>1268</v>
      </c>
      <c r="AC169" s="131">
        <v>1334</v>
      </c>
      <c r="AD169" s="131">
        <v>1366</v>
      </c>
      <c r="AE169" s="131">
        <v>1476</v>
      </c>
      <c r="AF169" s="131">
        <v>1419</v>
      </c>
    </row>
    <row r="170" spans="2:32" hidden="1" x14ac:dyDescent="0.25">
      <c r="B170" s="310" t="s">
        <v>36</v>
      </c>
      <c r="C170" s="131">
        <v>1544</v>
      </c>
      <c r="D170" s="131">
        <v>1703</v>
      </c>
      <c r="E170" s="131">
        <v>1708</v>
      </c>
      <c r="F170" s="131">
        <v>1685</v>
      </c>
      <c r="G170" s="131">
        <v>1785</v>
      </c>
      <c r="H170" s="131">
        <v>1588</v>
      </c>
      <c r="I170" s="131">
        <v>1855</v>
      </c>
      <c r="J170" s="131">
        <v>1970</v>
      </c>
      <c r="K170" s="131">
        <v>2096</v>
      </c>
      <c r="L170" s="131">
        <v>2491</v>
      </c>
      <c r="M170" s="131">
        <v>2536</v>
      </c>
      <c r="N170" s="131">
        <v>2333</v>
      </c>
      <c r="O170" s="131">
        <v>2533</v>
      </c>
      <c r="P170" s="131">
        <v>2462</v>
      </c>
    </row>
    <row r="171" spans="2:32" hidden="1" x14ac:dyDescent="0.25">
      <c r="B171" s="310" t="s">
        <v>60</v>
      </c>
      <c r="C171" s="131">
        <v>1228</v>
      </c>
      <c r="D171" s="131">
        <v>1248</v>
      </c>
      <c r="E171" s="131">
        <v>1317</v>
      </c>
      <c r="F171" s="131">
        <v>1362</v>
      </c>
      <c r="G171" s="131">
        <v>1402</v>
      </c>
      <c r="H171" s="131">
        <v>1374</v>
      </c>
      <c r="I171" s="131">
        <v>1435</v>
      </c>
      <c r="J171" s="131">
        <v>1461</v>
      </c>
      <c r="K171" s="131">
        <v>1547</v>
      </c>
      <c r="L171" s="131">
        <v>1637</v>
      </c>
      <c r="M171" s="131">
        <v>1687</v>
      </c>
      <c r="N171" s="131">
        <v>1710</v>
      </c>
      <c r="O171" s="131">
        <v>1816</v>
      </c>
      <c r="P171" s="131">
        <v>1939</v>
      </c>
      <c r="R171" s="93" t="s">
        <v>200</v>
      </c>
      <c r="S171" s="506">
        <v>88107</v>
      </c>
      <c r="T171" s="506">
        <v>92134</v>
      </c>
      <c r="U171" s="506">
        <v>95896</v>
      </c>
      <c r="V171" s="506">
        <v>98670</v>
      </c>
      <c r="W171" s="506">
        <v>100738</v>
      </c>
      <c r="X171" s="506">
        <v>97262</v>
      </c>
      <c r="Y171" s="506">
        <v>100532</v>
      </c>
      <c r="Z171" s="506">
        <v>104126</v>
      </c>
      <c r="AA171" s="506">
        <v>107511</v>
      </c>
      <c r="AB171" s="506">
        <v>112543</v>
      </c>
      <c r="AC171" s="506">
        <v>118308</v>
      </c>
      <c r="AD171" s="506">
        <v>122637</v>
      </c>
      <c r="AE171" s="506">
        <v>128362</v>
      </c>
      <c r="AF171" s="506">
        <v>133116</v>
      </c>
    </row>
    <row r="172" spans="2:32" hidden="1" x14ac:dyDescent="0.25">
      <c r="B172" s="310" t="s">
        <v>61</v>
      </c>
      <c r="C172" s="131">
        <v>1874</v>
      </c>
      <c r="D172" s="131">
        <v>1959</v>
      </c>
      <c r="E172" s="131">
        <v>2067</v>
      </c>
      <c r="F172" s="131">
        <v>2180</v>
      </c>
      <c r="G172" s="131">
        <v>2282</v>
      </c>
      <c r="H172" s="131">
        <v>2182</v>
      </c>
      <c r="I172" s="131">
        <v>2254</v>
      </c>
      <c r="J172" s="131">
        <v>2267</v>
      </c>
      <c r="K172" s="131">
        <v>2356</v>
      </c>
      <c r="L172" s="131">
        <v>2452</v>
      </c>
      <c r="M172" s="131">
        <v>2521</v>
      </c>
      <c r="N172" s="131">
        <v>2495</v>
      </c>
      <c r="O172" s="131">
        <v>2511</v>
      </c>
      <c r="P172" s="131">
        <v>2640</v>
      </c>
      <c r="R172" s="93" t="s">
        <v>636</v>
      </c>
      <c r="AA172" s="71">
        <v>3.2508691393119876E-2</v>
      </c>
      <c r="AB172" s="71">
        <v>4.6804513026574027E-2</v>
      </c>
      <c r="AC172" s="71">
        <v>5.1224865162648944E-2</v>
      </c>
      <c r="AD172" s="71">
        <v>3.6590932143219394E-2</v>
      </c>
      <c r="AE172" s="71">
        <v>4.6682485709859181E-2</v>
      </c>
      <c r="AF172" s="71">
        <v>3.703588289369128E-2</v>
      </c>
    </row>
    <row r="173" spans="2:32" hidden="1" x14ac:dyDescent="0.25">
      <c r="B173" s="310" t="s">
        <v>62</v>
      </c>
      <c r="C173" s="131">
        <v>901</v>
      </c>
      <c r="D173" s="131">
        <v>924</v>
      </c>
      <c r="E173" s="131">
        <v>971</v>
      </c>
      <c r="F173" s="131">
        <v>1000</v>
      </c>
      <c r="G173" s="131">
        <v>1069</v>
      </c>
      <c r="H173" s="131">
        <v>986</v>
      </c>
      <c r="I173" s="131">
        <v>1032</v>
      </c>
      <c r="J173" s="131">
        <v>1057</v>
      </c>
      <c r="K173" s="131">
        <v>1129</v>
      </c>
      <c r="L173" s="131">
        <v>1228</v>
      </c>
      <c r="M173" s="131">
        <v>1315</v>
      </c>
      <c r="N173" s="131">
        <v>1301</v>
      </c>
      <c r="O173" s="131">
        <v>1243</v>
      </c>
      <c r="P173" s="131">
        <v>1261</v>
      </c>
      <c r="AF173" s="506">
        <v>4754</v>
      </c>
    </row>
    <row r="174" spans="2:32" hidden="1" x14ac:dyDescent="0.25">
      <c r="AF174" s="71">
        <v>0.23816167647961603</v>
      </c>
    </row>
    <row r="175" spans="2:32" hidden="1" x14ac:dyDescent="0.25">
      <c r="B175" s="223" t="s">
        <v>634</v>
      </c>
      <c r="C175" s="132">
        <v>63779</v>
      </c>
      <c r="D175" s="132">
        <v>67341</v>
      </c>
      <c r="E175" s="132">
        <v>70688</v>
      </c>
      <c r="F175" s="132">
        <v>73404</v>
      </c>
      <c r="G175" s="132">
        <v>74717</v>
      </c>
      <c r="H175" s="132">
        <v>72278</v>
      </c>
      <c r="I175" s="132">
        <v>74365</v>
      </c>
      <c r="J175" s="132">
        <v>76793</v>
      </c>
      <c r="K175" s="132">
        <v>78608</v>
      </c>
      <c r="L175" s="132">
        <v>81419</v>
      </c>
      <c r="M175" s="132">
        <v>85113</v>
      </c>
      <c r="N175" s="132">
        <v>87510</v>
      </c>
      <c r="O175" s="132">
        <v>89720</v>
      </c>
      <c r="P175" s="132">
        <v>91892</v>
      </c>
      <c r="AF175" s="506">
        <v>25605</v>
      </c>
    </row>
    <row r="176" spans="2:32" hidden="1" x14ac:dyDescent="0.25">
      <c r="K176" s="133">
        <v>2.3634966728738296E-2</v>
      </c>
      <c r="L176" s="133">
        <v>3.575971911255852E-2</v>
      </c>
      <c r="M176" s="133">
        <v>4.537024527444454E-2</v>
      </c>
      <c r="N176" s="133">
        <v>2.8162560360931937E-2</v>
      </c>
      <c r="O176" s="133">
        <v>2.5254256656382128E-2</v>
      </c>
      <c r="P176" s="133">
        <v>2.4208649130628621E-2</v>
      </c>
    </row>
    <row r="177" spans="2:16" hidden="1" x14ac:dyDescent="0.25">
      <c r="B177" s="223" t="s">
        <v>113</v>
      </c>
      <c r="K177" s="133">
        <v>3.172803259228385E-2</v>
      </c>
      <c r="L177" s="133">
        <v>3.849271573888878E-2</v>
      </c>
      <c r="M177" s="133">
        <v>4.623120816311483E-2</v>
      </c>
      <c r="N177" s="133">
        <v>2.7998335312933827E-2</v>
      </c>
      <c r="O177" s="133">
        <v>3.7827733285107495E-2</v>
      </c>
      <c r="P177" s="133">
        <v>3.6279821986338619E-2</v>
      </c>
    </row>
    <row r="178" spans="2:16" hidden="1" x14ac:dyDescent="0.25"/>
    <row r="179" spans="2:16" hidden="1" x14ac:dyDescent="0.25"/>
    <row r="180" spans="2:16" hidden="1" x14ac:dyDescent="0.25"/>
  </sheetData>
  <sortState ref="B22:P85">
    <sortCondition ref="B22:B85"/>
  </sortState>
  <conditionalFormatting sqref="B22:B89">
    <cfRule type="duplicateValues" dxfId="26" priority="4"/>
  </conditionalFormatting>
  <conditionalFormatting sqref="B5:B17">
    <cfRule type="duplicateValues" dxfId="25" priority="3"/>
  </conditionalFormatting>
  <conditionalFormatting sqref="B140:B173">
    <cfRule type="duplicateValues" dxfId="24" priority="2"/>
  </conditionalFormatting>
  <conditionalFormatting sqref="R140:R169">
    <cfRule type="duplicateValues" dxfId="23" priority="1"/>
  </conditionalFormatting>
  <hyperlinks>
    <hyperlink ref="R1" location="Contents!A1" display="Table of Contents " xr:uid="{36228F42-524D-418C-8082-F2A3045FE195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8325-4B00-4187-AE04-E3821B21C179}">
  <dimension ref="B1:I22"/>
  <sheetViews>
    <sheetView workbookViewId="0">
      <selection activeCell="C12" sqref="C12"/>
    </sheetView>
  </sheetViews>
  <sheetFormatPr defaultRowHeight="15" x14ac:dyDescent="0.25"/>
  <cols>
    <col min="2" max="2" width="9.140625" style="93"/>
    <col min="3" max="3" width="99.7109375" style="93" bestFit="1" customWidth="1"/>
    <col min="4" max="9" width="9.140625" style="93"/>
  </cols>
  <sheetData>
    <row r="1" spans="2:6" x14ac:dyDescent="0.25">
      <c r="B1" s="121" t="s">
        <v>438</v>
      </c>
      <c r="F1" s="230" t="s">
        <v>876</v>
      </c>
    </row>
    <row r="3" spans="2:6" x14ac:dyDescent="0.25">
      <c r="C3" s="121" t="s">
        <v>325</v>
      </c>
      <c r="D3" s="121"/>
      <c r="E3" s="121"/>
      <c r="F3" s="121"/>
    </row>
    <row r="4" spans="2:6" x14ac:dyDescent="0.25">
      <c r="C4" s="121" t="s">
        <v>319</v>
      </c>
      <c r="D4" s="121"/>
      <c r="E4" s="121"/>
      <c r="F4" s="121" t="s">
        <v>320</v>
      </c>
    </row>
    <row r="6" spans="2:6" x14ac:dyDescent="0.25">
      <c r="D6" s="121"/>
      <c r="E6" s="121" t="s">
        <v>321</v>
      </c>
      <c r="F6" s="134">
        <v>124.05084278540188</v>
      </c>
    </row>
    <row r="7" spans="2:6" x14ac:dyDescent="0.25">
      <c r="C7" s="125" t="s">
        <v>214</v>
      </c>
      <c r="D7" s="253" t="s">
        <v>322</v>
      </c>
      <c r="E7" s="121"/>
      <c r="F7" s="121"/>
    </row>
    <row r="8" spans="2:6" x14ac:dyDescent="0.25">
      <c r="C8" s="135" t="s">
        <v>70</v>
      </c>
      <c r="D8" s="136">
        <v>449.62641334773315</v>
      </c>
      <c r="F8" s="137">
        <v>3.624533322401938</v>
      </c>
    </row>
    <row r="9" spans="2:6" x14ac:dyDescent="0.25">
      <c r="C9" s="135" t="s">
        <v>71</v>
      </c>
      <c r="D9" s="136">
        <v>117.85486000007563</v>
      </c>
      <c r="F9" s="137">
        <v>0.95005287633519098</v>
      </c>
    </row>
    <row r="10" spans="2:6" x14ac:dyDescent="0.25">
      <c r="C10" s="135" t="s">
        <v>72</v>
      </c>
      <c r="D10" s="136">
        <v>134.69110961923906</v>
      </c>
      <c r="F10" s="137">
        <v>1.085773434463835</v>
      </c>
    </row>
    <row r="11" spans="2:6" x14ac:dyDescent="0.25">
      <c r="C11" s="135" t="s">
        <v>73</v>
      </c>
      <c r="D11" s="136">
        <v>128.46948627742572</v>
      </c>
      <c r="F11" s="137">
        <v>1.0356196168668337</v>
      </c>
    </row>
    <row r="12" spans="2:6" x14ac:dyDescent="0.25">
      <c r="C12" s="135" t="s">
        <v>74</v>
      </c>
      <c r="D12" s="136">
        <v>32.553105630437834</v>
      </c>
      <c r="F12" s="137">
        <v>0.26241744835826808</v>
      </c>
    </row>
    <row r="13" spans="2:6" x14ac:dyDescent="0.25">
      <c r="C13" s="135" t="s">
        <v>75</v>
      </c>
      <c r="D13" s="136">
        <v>150.91070492732541</v>
      </c>
      <c r="F13" s="137">
        <v>1.2165230121683974</v>
      </c>
    </row>
    <row r="14" spans="2:6" x14ac:dyDescent="0.25">
      <c r="C14" s="135" t="s">
        <v>323</v>
      </c>
      <c r="D14" s="136">
        <v>73.241781106949659</v>
      </c>
      <c r="F14" s="137">
        <v>0.59041744064288326</v>
      </c>
    </row>
    <row r="15" spans="2:6" x14ac:dyDescent="0.25">
      <c r="C15" s="135" t="s">
        <v>77</v>
      </c>
      <c r="D15" s="136">
        <v>24.403252968003692</v>
      </c>
      <c r="F15" s="137">
        <v>0.19671976763768856</v>
      </c>
    </row>
    <row r="16" spans="2:6" x14ac:dyDescent="0.25">
      <c r="C16" s="135" t="s">
        <v>78</v>
      </c>
      <c r="D16" s="136">
        <v>4.70687119142677</v>
      </c>
      <c r="F16" s="137">
        <v>3.7943081124964896E-2</v>
      </c>
    </row>
    <row r="19" spans="3:3" x14ac:dyDescent="0.25">
      <c r="C19" s="93" t="s">
        <v>315</v>
      </c>
    </row>
    <row r="20" spans="3:3" x14ac:dyDescent="0.25">
      <c r="C20" s="93" t="s">
        <v>316</v>
      </c>
    </row>
    <row r="21" spans="3:3" x14ac:dyDescent="0.25">
      <c r="C21" s="93" t="s">
        <v>317</v>
      </c>
    </row>
    <row r="22" spans="3:3" x14ac:dyDescent="0.25">
      <c r="C22" s="93" t="s">
        <v>318</v>
      </c>
    </row>
  </sheetData>
  <hyperlinks>
    <hyperlink ref="F1" location="Contents!A1" display="Table of Contents " xr:uid="{D908A504-1BAE-4896-A7C9-D677865FD067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576A6-621F-446E-9431-98AF428B34A7}">
  <dimension ref="B1:AN101"/>
  <sheetViews>
    <sheetView topLeftCell="B1" zoomScale="70" zoomScaleNormal="70" workbookViewId="0">
      <selection activeCell="G11" sqref="G11"/>
    </sheetView>
  </sheetViews>
  <sheetFormatPr defaultRowHeight="15" x14ac:dyDescent="0.25"/>
  <cols>
    <col min="2" max="2" width="9.140625" style="93"/>
    <col min="3" max="3" width="30.5703125" style="93" customWidth="1"/>
    <col min="4" max="4" width="15" style="93" bestFit="1" customWidth="1"/>
    <col min="5" max="7" width="15.85546875" style="93" bestFit="1" customWidth="1"/>
    <col min="8" max="8" width="16.85546875" style="93" bestFit="1" customWidth="1"/>
    <col min="9" max="10" width="15.85546875" style="93" bestFit="1" customWidth="1"/>
    <col min="11" max="12" width="15" style="93" bestFit="1" customWidth="1"/>
    <col min="13" max="13" width="15.42578125" style="93" bestFit="1" customWidth="1"/>
    <col min="14" max="14" width="15" style="93" bestFit="1" customWidth="1"/>
    <col min="15" max="15" width="15.85546875" style="93" bestFit="1" customWidth="1"/>
    <col min="16" max="16" width="15.42578125" style="93" bestFit="1" customWidth="1"/>
    <col min="17" max="18" width="15.85546875" style="93" bestFit="1" customWidth="1"/>
    <col min="19" max="19" width="15.42578125" style="93" bestFit="1" customWidth="1"/>
    <col min="20" max="20" width="15.85546875" style="93" bestFit="1" customWidth="1"/>
    <col min="21" max="21" width="17.28515625" style="93" bestFit="1" customWidth="1"/>
    <col min="22" max="40" width="9.140625" style="93"/>
  </cols>
  <sheetData>
    <row r="1" spans="3:20" x14ac:dyDescent="0.25">
      <c r="C1" s="121" t="s">
        <v>439</v>
      </c>
      <c r="H1" s="230" t="s">
        <v>876</v>
      </c>
    </row>
    <row r="4" spans="3:20" ht="26.25" x14ac:dyDescent="0.25">
      <c r="D4" s="61">
        <v>2017</v>
      </c>
      <c r="E4" s="61">
        <v>2018</v>
      </c>
      <c r="G4" s="297" t="s">
        <v>487</v>
      </c>
      <c r="H4" s="297" t="s">
        <v>486</v>
      </c>
      <c r="I4" s="223"/>
    </row>
    <row r="5" spans="3:20" x14ac:dyDescent="0.25">
      <c r="C5" s="125" t="s">
        <v>463</v>
      </c>
      <c r="D5" s="165">
        <f>T90</f>
        <v>4342040</v>
      </c>
      <c r="E5" s="165">
        <f>U90</f>
        <v>4381650</v>
      </c>
      <c r="F5" s="121"/>
      <c r="G5" s="165">
        <f>E5-D5</f>
        <v>39610</v>
      </c>
      <c r="H5" s="166">
        <f>(E5-D5)/D5</f>
        <v>9.1224401433427603E-3</v>
      </c>
    </row>
    <row r="6" spans="3:20" x14ac:dyDescent="0.25">
      <c r="C6" s="483" t="s">
        <v>90</v>
      </c>
      <c r="D6" s="165">
        <v>23950000</v>
      </c>
      <c r="E6" s="165">
        <v>24172000</v>
      </c>
      <c r="F6" s="121"/>
      <c r="G6" s="165">
        <f t="shared" ref="G6:G16" si="0">E6-D6</f>
        <v>222000</v>
      </c>
      <c r="H6" s="166">
        <f t="shared" ref="H6:H16" si="1">(E6-D6)/D6</f>
        <v>9.2693110647181637E-3</v>
      </c>
    </row>
    <row r="7" spans="3:20" x14ac:dyDescent="0.25">
      <c r="C7" s="309" t="s">
        <v>70</v>
      </c>
      <c r="D7" s="484">
        <f t="shared" ref="D7:D16" si="2">T92</f>
        <v>492890</v>
      </c>
      <c r="E7" s="484">
        <f t="shared" ref="E7:E16" si="3">U92</f>
        <v>495840</v>
      </c>
      <c r="F7" s="461"/>
      <c r="G7" s="167">
        <f t="shared" si="0"/>
        <v>2950</v>
      </c>
      <c r="H7" s="127">
        <f t="shared" si="1"/>
        <v>5.9851082391608676E-3</v>
      </c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85"/>
      <c r="T7" s="485"/>
    </row>
    <row r="8" spans="3:20" x14ac:dyDescent="0.25">
      <c r="C8" s="309" t="s">
        <v>71</v>
      </c>
      <c r="D8" s="484">
        <f t="shared" si="2"/>
        <v>390990</v>
      </c>
      <c r="E8" s="484">
        <f t="shared" si="3"/>
        <v>395620</v>
      </c>
      <c r="F8" s="461"/>
      <c r="G8" s="167">
        <f t="shared" si="0"/>
        <v>4630</v>
      </c>
      <c r="H8" s="127">
        <f t="shared" si="1"/>
        <v>1.1841735082738688E-2</v>
      </c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85"/>
      <c r="T8" s="485"/>
    </row>
    <row r="9" spans="3:20" ht="25.5" x14ac:dyDescent="0.25">
      <c r="C9" s="309" t="s">
        <v>72</v>
      </c>
      <c r="D9" s="484">
        <f t="shared" si="2"/>
        <v>963460</v>
      </c>
      <c r="E9" s="484">
        <f t="shared" si="3"/>
        <v>971790</v>
      </c>
      <c r="F9" s="461"/>
      <c r="G9" s="167">
        <f t="shared" si="0"/>
        <v>8330</v>
      </c>
      <c r="H9" s="127">
        <f t="shared" si="1"/>
        <v>8.6459219894961907E-3</v>
      </c>
      <c r="I9" s="461"/>
      <c r="J9" s="461"/>
      <c r="K9" s="461"/>
      <c r="L9" s="461"/>
      <c r="M9" s="461"/>
      <c r="N9" s="461"/>
      <c r="O9" s="461"/>
      <c r="P9" s="461"/>
      <c r="Q9" s="461"/>
      <c r="R9" s="461"/>
      <c r="S9" s="485"/>
      <c r="T9" s="485"/>
    </row>
    <row r="10" spans="3:20" x14ac:dyDescent="0.25">
      <c r="C10" s="309" t="s">
        <v>73</v>
      </c>
      <c r="D10" s="484">
        <f t="shared" si="2"/>
        <v>820720</v>
      </c>
      <c r="E10" s="484">
        <f t="shared" si="3"/>
        <v>827650</v>
      </c>
      <c r="F10" s="461"/>
      <c r="G10" s="167">
        <f t="shared" si="0"/>
        <v>6930</v>
      </c>
      <c r="H10" s="127">
        <f t="shared" si="1"/>
        <v>8.4438054391266209E-3</v>
      </c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85"/>
      <c r="T10" s="485"/>
    </row>
    <row r="11" spans="3:20" x14ac:dyDescent="0.25">
      <c r="C11" s="309" t="s">
        <v>74</v>
      </c>
      <c r="D11" s="484">
        <f t="shared" si="2"/>
        <v>485370</v>
      </c>
      <c r="E11" s="484">
        <f t="shared" si="3"/>
        <v>488620</v>
      </c>
      <c r="F11" s="461"/>
      <c r="G11" s="167">
        <f t="shared" si="0"/>
        <v>3250</v>
      </c>
      <c r="H11" s="127">
        <f t="shared" si="1"/>
        <v>6.6959226981478052E-3</v>
      </c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85"/>
      <c r="T11" s="485"/>
    </row>
    <row r="12" spans="3:20" x14ac:dyDescent="0.25">
      <c r="C12" s="309" t="s">
        <v>75</v>
      </c>
      <c r="D12" s="484">
        <f t="shared" si="2"/>
        <v>427830</v>
      </c>
      <c r="E12" s="484">
        <f t="shared" si="3"/>
        <v>433660</v>
      </c>
      <c r="F12" s="461"/>
      <c r="G12" s="167">
        <f t="shared" si="0"/>
        <v>5830</v>
      </c>
      <c r="H12" s="127">
        <f t="shared" si="1"/>
        <v>1.3626907883972606E-2</v>
      </c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85"/>
      <c r="T12" s="485"/>
    </row>
    <row r="13" spans="3:20" x14ac:dyDescent="0.25">
      <c r="C13" s="309" t="s">
        <v>76</v>
      </c>
      <c r="D13" s="484">
        <f t="shared" si="2"/>
        <v>494190</v>
      </c>
      <c r="E13" s="484">
        <f t="shared" si="3"/>
        <v>498390</v>
      </c>
      <c r="F13" s="461"/>
      <c r="G13" s="167">
        <f t="shared" si="0"/>
        <v>4200</v>
      </c>
      <c r="H13" s="127">
        <f t="shared" si="1"/>
        <v>8.4987555393674502E-3</v>
      </c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85"/>
      <c r="T13" s="485"/>
    </row>
    <row r="14" spans="3:20" x14ac:dyDescent="0.25">
      <c r="C14" s="309" t="s">
        <v>77</v>
      </c>
      <c r="D14" s="484">
        <f t="shared" si="2"/>
        <v>301340</v>
      </c>
      <c r="E14" s="484">
        <f t="shared" si="3"/>
        <v>305050</v>
      </c>
      <c r="F14" s="461"/>
      <c r="G14" s="167">
        <f t="shared" si="0"/>
        <v>3710</v>
      </c>
      <c r="H14" s="127">
        <f t="shared" si="1"/>
        <v>1.2311674520475211E-2</v>
      </c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85"/>
      <c r="T14" s="485"/>
    </row>
    <row r="15" spans="3:20" x14ac:dyDescent="0.25">
      <c r="C15" s="309" t="s">
        <v>78</v>
      </c>
      <c r="D15" s="484">
        <f t="shared" si="2"/>
        <v>260870</v>
      </c>
      <c r="E15" s="484">
        <f t="shared" si="3"/>
        <v>263710</v>
      </c>
      <c r="F15" s="461"/>
      <c r="G15" s="167">
        <f t="shared" si="0"/>
        <v>2840</v>
      </c>
      <c r="H15" s="127">
        <f t="shared" si="1"/>
        <v>1.0886648522252462E-2</v>
      </c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85"/>
      <c r="T15" s="485"/>
    </row>
    <row r="16" spans="3:20" x14ac:dyDescent="0.25">
      <c r="C16" s="317" t="s">
        <v>448</v>
      </c>
      <c r="D16" s="486">
        <f t="shared" si="2"/>
        <v>4637660</v>
      </c>
      <c r="E16" s="486">
        <f t="shared" si="3"/>
        <v>4680330</v>
      </c>
      <c r="F16" s="487"/>
      <c r="G16" s="165">
        <f t="shared" si="0"/>
        <v>42670</v>
      </c>
      <c r="H16" s="166">
        <f t="shared" si="1"/>
        <v>9.2007607284708241E-3</v>
      </c>
      <c r="I16" s="461"/>
      <c r="J16" s="461"/>
      <c r="K16" s="461"/>
      <c r="L16" s="461"/>
      <c r="M16" s="461"/>
      <c r="N16" s="461"/>
      <c r="O16" s="461"/>
      <c r="P16" s="461"/>
      <c r="Q16" s="461"/>
      <c r="R16" s="461"/>
      <c r="S16" s="485"/>
      <c r="T16" s="485"/>
    </row>
    <row r="17" spans="3:21" x14ac:dyDescent="0.25">
      <c r="C17" s="488"/>
      <c r="D17" s="461"/>
      <c r="E17" s="461"/>
      <c r="F17" s="461"/>
      <c r="G17" s="461"/>
      <c r="H17" s="461"/>
      <c r="I17" s="461"/>
      <c r="J17" s="461"/>
      <c r="K17" s="461"/>
      <c r="L17" s="461"/>
      <c r="M17" s="461"/>
      <c r="N17" s="461"/>
      <c r="O17" s="461"/>
      <c r="P17" s="461"/>
      <c r="Q17" s="461"/>
      <c r="R17" s="461"/>
      <c r="S17" s="485"/>
      <c r="T17" s="485"/>
    </row>
    <row r="18" spans="3:21" x14ac:dyDescent="0.25">
      <c r="C18" s="488"/>
      <c r="D18" s="461"/>
      <c r="E18" s="461"/>
      <c r="F18" s="461"/>
      <c r="G18" s="461"/>
      <c r="H18" s="461"/>
      <c r="I18" s="461"/>
      <c r="J18" s="461"/>
      <c r="K18" s="461"/>
      <c r="L18" s="461"/>
      <c r="M18" s="461"/>
      <c r="N18" s="461"/>
      <c r="O18" s="461"/>
      <c r="P18" s="461"/>
      <c r="Q18" s="461"/>
      <c r="R18" s="461"/>
      <c r="S18" s="485"/>
      <c r="T18" s="485"/>
    </row>
    <row r="19" spans="3:21" x14ac:dyDescent="0.25">
      <c r="C19" s="488"/>
      <c r="D19" s="461"/>
      <c r="E19" s="461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61"/>
      <c r="Q19" s="461"/>
      <c r="R19" s="461"/>
      <c r="S19" s="485"/>
      <c r="T19" s="485"/>
    </row>
    <row r="20" spans="3:21" x14ac:dyDescent="0.25">
      <c r="C20" s="488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61"/>
      <c r="Q20" s="461"/>
      <c r="R20" s="461"/>
      <c r="S20" s="485"/>
      <c r="T20" s="485"/>
    </row>
    <row r="23" spans="3:21" x14ac:dyDescent="0.25">
      <c r="C23" s="704"/>
      <c r="D23" s="709">
        <v>2001</v>
      </c>
      <c r="E23" s="709">
        <v>2002</v>
      </c>
      <c r="F23" s="709">
        <v>2003</v>
      </c>
      <c r="G23" s="709">
        <v>2004</v>
      </c>
      <c r="H23" s="709">
        <v>2005</v>
      </c>
      <c r="I23" s="709">
        <v>2006</v>
      </c>
      <c r="J23" s="709">
        <v>2007</v>
      </c>
      <c r="K23" s="709">
        <v>2008</v>
      </c>
      <c r="L23" s="709">
        <v>2009</v>
      </c>
      <c r="M23" s="709">
        <v>2010</v>
      </c>
      <c r="N23" s="709">
        <v>2011</v>
      </c>
      <c r="O23" s="709">
        <v>2012</v>
      </c>
      <c r="P23" s="709">
        <v>2013</v>
      </c>
      <c r="Q23" s="709">
        <v>2014</v>
      </c>
      <c r="R23" s="709">
        <v>2015</v>
      </c>
      <c r="S23" s="710">
        <v>2016</v>
      </c>
      <c r="T23" s="710">
        <v>2017</v>
      </c>
      <c r="U23" s="711">
        <v>2018</v>
      </c>
    </row>
    <row r="24" spans="3:21" x14ac:dyDescent="0.25">
      <c r="C24" s="705" t="s">
        <v>90</v>
      </c>
      <c r="D24" s="802">
        <v>21207000</v>
      </c>
      <c r="E24" s="802">
        <v>21354000</v>
      </c>
      <c r="F24" s="802">
        <v>21513000</v>
      </c>
      <c r="G24" s="802">
        <v>21684000</v>
      </c>
      <c r="H24" s="802">
        <v>21870000</v>
      </c>
      <c r="I24" s="802">
        <v>22073000</v>
      </c>
      <c r="J24" s="802">
        <v>22288000</v>
      </c>
      <c r="K24" s="802">
        <v>22511000</v>
      </c>
      <c r="L24" s="802">
        <v>22694000</v>
      </c>
      <c r="M24" s="802">
        <v>22839000</v>
      </c>
      <c r="N24" s="802">
        <v>22976000</v>
      </c>
      <c r="O24" s="802">
        <v>23111000</v>
      </c>
      <c r="P24" s="802">
        <v>23236000</v>
      </c>
      <c r="Q24" s="802">
        <v>23372000</v>
      </c>
      <c r="R24" s="802">
        <v>23543000</v>
      </c>
      <c r="S24" s="803">
        <v>23733000</v>
      </c>
      <c r="T24" s="803">
        <v>23950000</v>
      </c>
      <c r="U24" s="804">
        <v>24172000</v>
      </c>
    </row>
    <row r="25" spans="3:21" x14ac:dyDescent="0.25">
      <c r="C25" s="706" t="s">
        <v>35</v>
      </c>
      <c r="D25" s="802">
        <v>51020</v>
      </c>
      <c r="E25" s="802">
        <v>51400</v>
      </c>
      <c r="F25" s="802">
        <v>51710</v>
      </c>
      <c r="G25" s="802">
        <v>52080</v>
      </c>
      <c r="H25" s="802">
        <v>52380</v>
      </c>
      <c r="I25" s="802">
        <v>52820</v>
      </c>
      <c r="J25" s="802">
        <v>53390</v>
      </c>
      <c r="K25" s="802">
        <v>53990</v>
      </c>
      <c r="L25" s="802">
        <v>54370</v>
      </c>
      <c r="M25" s="802">
        <v>54630</v>
      </c>
      <c r="N25" s="802">
        <v>54930</v>
      </c>
      <c r="O25" s="802">
        <v>55130</v>
      </c>
      <c r="P25" s="802">
        <v>55340</v>
      </c>
      <c r="Q25" s="802">
        <v>55610</v>
      </c>
      <c r="R25" s="802">
        <v>55880</v>
      </c>
      <c r="S25" s="805">
        <v>56310</v>
      </c>
      <c r="T25" s="805">
        <v>56870</v>
      </c>
      <c r="U25" s="168">
        <v>57530</v>
      </c>
    </row>
    <row r="26" spans="3:21" x14ac:dyDescent="0.25">
      <c r="C26" s="706" t="s">
        <v>41</v>
      </c>
      <c r="D26" s="802">
        <v>48160</v>
      </c>
      <c r="E26" s="802">
        <v>48670</v>
      </c>
      <c r="F26" s="802">
        <v>49240</v>
      </c>
      <c r="G26" s="802">
        <v>49650</v>
      </c>
      <c r="H26" s="802">
        <v>50010</v>
      </c>
      <c r="I26" s="802">
        <v>50560</v>
      </c>
      <c r="J26" s="802">
        <v>51210</v>
      </c>
      <c r="K26" s="802">
        <v>51780</v>
      </c>
      <c r="L26" s="802">
        <v>52060</v>
      </c>
      <c r="M26" s="802">
        <v>52450</v>
      </c>
      <c r="N26" s="802">
        <v>52800</v>
      </c>
      <c r="O26" s="802">
        <v>53210</v>
      </c>
      <c r="P26" s="802">
        <v>53640</v>
      </c>
      <c r="Q26" s="802">
        <v>54100</v>
      </c>
      <c r="R26" s="802">
        <v>54520</v>
      </c>
      <c r="S26" s="805">
        <v>55080</v>
      </c>
      <c r="T26" s="805">
        <v>55630</v>
      </c>
      <c r="U26" s="168">
        <v>56020</v>
      </c>
    </row>
    <row r="27" spans="3:21" x14ac:dyDescent="0.25">
      <c r="C27" s="706" t="s">
        <v>42</v>
      </c>
      <c r="D27" s="802">
        <v>46460</v>
      </c>
      <c r="E27" s="802">
        <v>46690</v>
      </c>
      <c r="F27" s="802">
        <v>47120</v>
      </c>
      <c r="G27" s="802">
        <v>47270</v>
      </c>
      <c r="H27" s="802">
        <v>47570</v>
      </c>
      <c r="I27" s="802">
        <v>47960</v>
      </c>
      <c r="J27" s="802">
        <v>48340</v>
      </c>
      <c r="K27" s="802">
        <v>48800</v>
      </c>
      <c r="L27" s="802">
        <v>49090</v>
      </c>
      <c r="M27" s="802">
        <v>49190</v>
      </c>
      <c r="N27" s="802">
        <v>49400</v>
      </c>
      <c r="O27" s="802">
        <v>49690</v>
      </c>
      <c r="P27" s="802">
        <v>49920</v>
      </c>
      <c r="Q27" s="802">
        <v>50160</v>
      </c>
      <c r="R27" s="802">
        <v>50400</v>
      </c>
      <c r="S27" s="805">
        <v>50730</v>
      </c>
      <c r="T27" s="805">
        <v>51200</v>
      </c>
      <c r="U27" s="168">
        <v>51750</v>
      </c>
    </row>
    <row r="28" spans="3:21" x14ac:dyDescent="0.25">
      <c r="C28" s="706" t="s">
        <v>24</v>
      </c>
      <c r="D28" s="802">
        <v>403200</v>
      </c>
      <c r="E28" s="802">
        <v>404630</v>
      </c>
      <c r="F28" s="802">
        <v>405850</v>
      </c>
      <c r="G28" s="802">
        <v>407610</v>
      </c>
      <c r="H28" s="802">
        <v>410230</v>
      </c>
      <c r="I28" s="802">
        <v>413550</v>
      </c>
      <c r="J28" s="802">
        <v>415560</v>
      </c>
      <c r="K28" s="802">
        <v>418720</v>
      </c>
      <c r="L28" s="802">
        <v>421360</v>
      </c>
      <c r="M28" s="802">
        <v>422470</v>
      </c>
      <c r="N28" s="802">
        <v>423630</v>
      </c>
      <c r="O28" s="802">
        <v>424820</v>
      </c>
      <c r="P28" s="802">
        <v>426190</v>
      </c>
      <c r="Q28" s="802">
        <v>427790</v>
      </c>
      <c r="R28" s="802">
        <v>429600</v>
      </c>
      <c r="S28" s="805">
        <v>432440</v>
      </c>
      <c r="T28" s="805">
        <v>434190</v>
      </c>
      <c r="U28" s="168">
        <v>437350</v>
      </c>
    </row>
    <row r="29" spans="3:21" x14ac:dyDescent="0.25">
      <c r="C29" s="706" t="s">
        <v>49</v>
      </c>
      <c r="D29" s="802">
        <v>36640</v>
      </c>
      <c r="E29" s="802">
        <v>37030</v>
      </c>
      <c r="F29" s="802">
        <v>37310</v>
      </c>
      <c r="G29" s="802">
        <v>37530</v>
      </c>
      <c r="H29" s="802">
        <v>37770</v>
      </c>
      <c r="I29" s="802">
        <v>38110</v>
      </c>
      <c r="J29" s="802">
        <v>38410</v>
      </c>
      <c r="K29" s="802">
        <v>38830</v>
      </c>
      <c r="L29" s="802">
        <v>39110</v>
      </c>
      <c r="M29" s="802">
        <v>39380</v>
      </c>
      <c r="N29" s="802">
        <v>39670</v>
      </c>
      <c r="O29" s="802">
        <v>39940</v>
      </c>
      <c r="P29" s="802">
        <v>40230</v>
      </c>
      <c r="Q29" s="802">
        <v>40540</v>
      </c>
      <c r="R29" s="802">
        <v>40950</v>
      </c>
      <c r="S29" s="805">
        <v>41680</v>
      </c>
      <c r="T29" s="805">
        <v>42420</v>
      </c>
      <c r="U29" s="804">
        <v>43010</v>
      </c>
    </row>
    <row r="30" spans="3:21" x14ac:dyDescent="0.25">
      <c r="C30" s="706" t="s">
        <v>32</v>
      </c>
      <c r="D30" s="802">
        <v>31700</v>
      </c>
      <c r="E30" s="802">
        <v>32060</v>
      </c>
      <c r="F30" s="802">
        <v>32210</v>
      </c>
      <c r="G30" s="802">
        <v>32480</v>
      </c>
      <c r="H30" s="802">
        <v>32730</v>
      </c>
      <c r="I30" s="802">
        <v>33050</v>
      </c>
      <c r="J30" s="802">
        <v>33300</v>
      </c>
      <c r="K30" s="802">
        <v>33570</v>
      </c>
      <c r="L30" s="802">
        <v>33870</v>
      </c>
      <c r="M30" s="802">
        <v>34110</v>
      </c>
      <c r="N30" s="802">
        <v>34360</v>
      </c>
      <c r="O30" s="802">
        <v>34490</v>
      </c>
      <c r="P30" s="802">
        <v>34610</v>
      </c>
      <c r="Q30" s="802">
        <v>34740</v>
      </c>
      <c r="R30" s="802">
        <v>35000</v>
      </c>
      <c r="S30" s="805">
        <v>35320</v>
      </c>
      <c r="T30" s="805">
        <v>35620</v>
      </c>
      <c r="U30" s="168">
        <v>35870</v>
      </c>
    </row>
    <row r="31" spans="3:21" x14ac:dyDescent="0.25">
      <c r="C31" s="706" t="s">
        <v>56</v>
      </c>
      <c r="D31" s="802">
        <v>24830</v>
      </c>
      <c r="E31" s="802">
        <v>25200</v>
      </c>
      <c r="F31" s="802">
        <v>25520</v>
      </c>
      <c r="G31" s="802">
        <v>26010</v>
      </c>
      <c r="H31" s="802">
        <v>26370</v>
      </c>
      <c r="I31" s="802">
        <v>26720</v>
      </c>
      <c r="J31" s="802">
        <v>27060</v>
      </c>
      <c r="K31" s="802">
        <v>27640</v>
      </c>
      <c r="L31" s="802">
        <v>28000</v>
      </c>
      <c r="M31" s="802">
        <v>28170</v>
      </c>
      <c r="N31" s="802">
        <v>28350</v>
      </c>
      <c r="O31" s="802">
        <v>28440</v>
      </c>
      <c r="P31" s="802">
        <v>28500</v>
      </c>
      <c r="Q31" s="802">
        <v>28670</v>
      </c>
      <c r="R31" s="802">
        <v>28780</v>
      </c>
      <c r="S31" s="805">
        <v>28960</v>
      </c>
      <c r="T31" s="805">
        <v>29310</v>
      </c>
      <c r="U31" s="168">
        <v>29710</v>
      </c>
    </row>
    <row r="32" spans="3:21" x14ac:dyDescent="0.25">
      <c r="C32" s="706" t="s">
        <v>2</v>
      </c>
      <c r="D32" s="802">
        <v>35980</v>
      </c>
      <c r="E32" s="802">
        <v>36490</v>
      </c>
      <c r="F32" s="802">
        <v>37000</v>
      </c>
      <c r="G32" s="802">
        <v>37300</v>
      </c>
      <c r="H32" s="802">
        <v>37830</v>
      </c>
      <c r="I32" s="802">
        <v>38520</v>
      </c>
      <c r="J32" s="802">
        <v>38820</v>
      </c>
      <c r="K32" s="802">
        <v>38970</v>
      </c>
      <c r="L32" s="802">
        <v>39150</v>
      </c>
      <c r="M32" s="802">
        <v>39230</v>
      </c>
      <c r="N32" s="802">
        <v>39370</v>
      </c>
      <c r="O32" s="802">
        <v>39630</v>
      </c>
      <c r="P32" s="802">
        <v>39760</v>
      </c>
      <c r="Q32" s="802">
        <v>39940</v>
      </c>
      <c r="R32" s="802">
        <v>40160</v>
      </c>
      <c r="S32" s="805">
        <v>40630</v>
      </c>
      <c r="T32" s="805">
        <v>40930</v>
      </c>
      <c r="U32" s="168">
        <v>41440</v>
      </c>
    </row>
    <row r="33" spans="3:21" x14ac:dyDescent="0.25">
      <c r="C33" s="706" t="s">
        <v>45</v>
      </c>
      <c r="D33" s="802">
        <v>46690</v>
      </c>
      <c r="E33" s="802">
        <v>46770</v>
      </c>
      <c r="F33" s="802">
        <v>46890</v>
      </c>
      <c r="G33" s="802">
        <v>46980</v>
      </c>
      <c r="H33" s="802">
        <v>47250</v>
      </c>
      <c r="I33" s="802">
        <v>47590</v>
      </c>
      <c r="J33" s="802">
        <v>47910</v>
      </c>
      <c r="K33" s="802">
        <v>48240</v>
      </c>
      <c r="L33" s="802">
        <v>48440</v>
      </c>
      <c r="M33" s="802">
        <v>48490</v>
      </c>
      <c r="N33" s="802">
        <v>48670</v>
      </c>
      <c r="O33" s="802">
        <v>48810</v>
      </c>
      <c r="P33" s="802">
        <v>48880</v>
      </c>
      <c r="Q33" s="802">
        <v>49020</v>
      </c>
      <c r="R33" s="802">
        <v>49100</v>
      </c>
      <c r="S33" s="805">
        <v>49200</v>
      </c>
      <c r="T33" s="805">
        <v>49480</v>
      </c>
      <c r="U33" s="168">
        <v>49800</v>
      </c>
    </row>
    <row r="34" spans="3:21" x14ac:dyDescent="0.25">
      <c r="C34" s="706" t="s">
        <v>16</v>
      </c>
      <c r="D34" s="802">
        <v>37850</v>
      </c>
      <c r="E34" s="802">
        <v>38410</v>
      </c>
      <c r="F34" s="802">
        <v>38970</v>
      </c>
      <c r="G34" s="802">
        <v>39360</v>
      </c>
      <c r="H34" s="802">
        <v>39740</v>
      </c>
      <c r="I34" s="802">
        <v>40070</v>
      </c>
      <c r="J34" s="802">
        <v>40680</v>
      </c>
      <c r="K34" s="802">
        <v>40980</v>
      </c>
      <c r="L34" s="802">
        <v>41270</v>
      </c>
      <c r="M34" s="802">
        <v>41500</v>
      </c>
      <c r="N34" s="802">
        <v>41820</v>
      </c>
      <c r="O34" s="802">
        <v>41860</v>
      </c>
      <c r="P34" s="802">
        <v>42020</v>
      </c>
      <c r="Q34" s="802">
        <v>42280</v>
      </c>
      <c r="R34" s="802">
        <v>42540</v>
      </c>
      <c r="S34" s="805">
        <v>42530</v>
      </c>
      <c r="T34" s="805">
        <v>42900</v>
      </c>
      <c r="U34" s="168">
        <v>43530</v>
      </c>
    </row>
    <row r="35" spans="3:21" x14ac:dyDescent="0.25">
      <c r="C35" s="706" t="s">
        <v>50</v>
      </c>
      <c r="D35" s="802">
        <v>62070</v>
      </c>
      <c r="E35" s="802">
        <v>62530</v>
      </c>
      <c r="F35" s="802">
        <v>62980</v>
      </c>
      <c r="G35" s="802">
        <v>63700</v>
      </c>
      <c r="H35" s="802">
        <v>64630</v>
      </c>
      <c r="I35" s="802">
        <v>65340</v>
      </c>
      <c r="J35" s="802">
        <v>66320</v>
      </c>
      <c r="K35" s="802">
        <v>67260</v>
      </c>
      <c r="L35" s="802">
        <v>67990</v>
      </c>
      <c r="M35" s="802">
        <v>68640</v>
      </c>
      <c r="N35" s="802">
        <v>69220</v>
      </c>
      <c r="O35" s="802">
        <v>69920</v>
      </c>
      <c r="P35" s="802">
        <v>70420</v>
      </c>
      <c r="Q35" s="802">
        <v>71020</v>
      </c>
      <c r="R35" s="802">
        <v>71750</v>
      </c>
      <c r="S35" s="805">
        <v>72580</v>
      </c>
      <c r="T35" s="805">
        <v>73480</v>
      </c>
      <c r="U35" s="168">
        <v>74550</v>
      </c>
    </row>
    <row r="36" spans="3:21" x14ac:dyDescent="0.25">
      <c r="C36" s="706" t="s">
        <v>33</v>
      </c>
      <c r="D36" s="802">
        <v>45220</v>
      </c>
      <c r="E36" s="802">
        <v>45620</v>
      </c>
      <c r="F36" s="802">
        <v>46150</v>
      </c>
      <c r="G36" s="802">
        <v>46630</v>
      </c>
      <c r="H36" s="802">
        <v>47000</v>
      </c>
      <c r="I36" s="802">
        <v>47420</v>
      </c>
      <c r="J36" s="802">
        <v>47820</v>
      </c>
      <c r="K36" s="802">
        <v>48270</v>
      </c>
      <c r="L36" s="802">
        <v>48360</v>
      </c>
      <c r="M36" s="802">
        <v>48400</v>
      </c>
      <c r="N36" s="802">
        <v>48490</v>
      </c>
      <c r="O36" s="802">
        <v>48540</v>
      </c>
      <c r="P36" s="802">
        <v>48700</v>
      </c>
      <c r="Q36" s="802">
        <v>48850</v>
      </c>
      <c r="R36" s="802">
        <v>49040</v>
      </c>
      <c r="S36" s="805">
        <v>49240</v>
      </c>
      <c r="T36" s="805">
        <v>49370</v>
      </c>
      <c r="U36" s="168">
        <v>49480</v>
      </c>
    </row>
    <row r="37" spans="3:21" x14ac:dyDescent="0.25">
      <c r="C37" s="706" t="s">
        <v>26</v>
      </c>
      <c r="D37" s="802">
        <v>126460</v>
      </c>
      <c r="E37" s="802">
        <v>127020</v>
      </c>
      <c r="F37" s="802">
        <v>127650</v>
      </c>
      <c r="G37" s="802">
        <v>127640</v>
      </c>
      <c r="H37" s="802">
        <v>127950</v>
      </c>
      <c r="I37" s="802">
        <v>128580</v>
      </c>
      <c r="J37" s="802">
        <v>129500</v>
      </c>
      <c r="K37" s="802">
        <v>130630</v>
      </c>
      <c r="L37" s="802">
        <v>131340</v>
      </c>
      <c r="M37" s="802">
        <v>132130</v>
      </c>
      <c r="N37" s="802">
        <v>132890</v>
      </c>
      <c r="O37" s="802">
        <v>133800</v>
      </c>
      <c r="P37" s="802">
        <v>134780</v>
      </c>
      <c r="Q37" s="802">
        <v>135870</v>
      </c>
      <c r="R37" s="802">
        <v>136980</v>
      </c>
      <c r="S37" s="805">
        <v>138390</v>
      </c>
      <c r="T37" s="805">
        <v>139520</v>
      </c>
      <c r="U37" s="168">
        <v>140610</v>
      </c>
    </row>
    <row r="38" spans="3:21" x14ac:dyDescent="0.25">
      <c r="C38" s="707" t="s">
        <v>295</v>
      </c>
      <c r="D38" s="802">
        <v>98490</v>
      </c>
      <c r="E38" s="802">
        <v>99210</v>
      </c>
      <c r="F38" s="802">
        <v>99800</v>
      </c>
      <c r="G38" s="802">
        <v>100410</v>
      </c>
      <c r="H38" s="802">
        <v>101320</v>
      </c>
      <c r="I38" s="802">
        <v>102330</v>
      </c>
      <c r="J38" s="802">
        <v>103500</v>
      </c>
      <c r="K38" s="802">
        <v>104740</v>
      </c>
      <c r="L38" s="802">
        <v>105340</v>
      </c>
      <c r="M38" s="802">
        <v>105840</v>
      </c>
      <c r="N38" s="802">
        <v>106510</v>
      </c>
      <c r="O38" s="802">
        <v>106770</v>
      </c>
      <c r="P38" s="802">
        <v>107140</v>
      </c>
      <c r="Q38" s="802">
        <v>107590</v>
      </c>
      <c r="R38" s="802">
        <v>108020</v>
      </c>
      <c r="S38" s="805">
        <v>108500</v>
      </c>
      <c r="T38" s="805">
        <v>109290</v>
      </c>
      <c r="U38" s="168">
        <v>110080</v>
      </c>
    </row>
    <row r="39" spans="3:21" x14ac:dyDescent="0.25">
      <c r="C39" s="706" t="s">
        <v>37</v>
      </c>
      <c r="D39" s="802">
        <v>30720</v>
      </c>
      <c r="E39" s="802">
        <v>30880</v>
      </c>
      <c r="F39" s="802">
        <v>31050</v>
      </c>
      <c r="G39" s="802">
        <v>31280</v>
      </c>
      <c r="H39" s="802">
        <v>31630</v>
      </c>
      <c r="I39" s="802">
        <v>31930</v>
      </c>
      <c r="J39" s="802">
        <v>32240</v>
      </c>
      <c r="K39" s="802">
        <v>32610</v>
      </c>
      <c r="L39" s="802">
        <v>32900</v>
      </c>
      <c r="M39" s="802">
        <v>33170</v>
      </c>
      <c r="N39" s="802">
        <v>33480</v>
      </c>
      <c r="O39" s="802">
        <v>33610</v>
      </c>
      <c r="P39" s="802">
        <v>33830</v>
      </c>
      <c r="Q39" s="802">
        <v>33940</v>
      </c>
      <c r="R39" s="802">
        <v>34060</v>
      </c>
      <c r="S39" s="805">
        <v>34200</v>
      </c>
      <c r="T39" s="805">
        <v>34420</v>
      </c>
      <c r="U39" s="168">
        <v>34730</v>
      </c>
    </row>
    <row r="40" spans="3:21" x14ac:dyDescent="0.25">
      <c r="C40" s="706" t="s">
        <v>27</v>
      </c>
      <c r="D40" s="802">
        <v>128230</v>
      </c>
      <c r="E40" s="802">
        <v>127920</v>
      </c>
      <c r="F40" s="802">
        <v>128540</v>
      </c>
      <c r="G40" s="802">
        <v>129130</v>
      </c>
      <c r="H40" s="802">
        <v>129880</v>
      </c>
      <c r="I40" s="802">
        <v>130570</v>
      </c>
      <c r="J40" s="802">
        <v>131470</v>
      </c>
      <c r="K40" s="802">
        <v>132140</v>
      </c>
      <c r="L40" s="802">
        <v>132970</v>
      </c>
      <c r="M40" s="802">
        <v>133260</v>
      </c>
      <c r="N40" s="802">
        <v>133910</v>
      </c>
      <c r="O40" s="802">
        <v>134510</v>
      </c>
      <c r="P40" s="802">
        <v>135230</v>
      </c>
      <c r="Q40" s="802">
        <v>135910</v>
      </c>
      <c r="R40" s="802">
        <v>136630</v>
      </c>
      <c r="S40" s="805">
        <v>137130</v>
      </c>
      <c r="T40" s="805">
        <v>137740</v>
      </c>
      <c r="U40" s="168">
        <v>138460</v>
      </c>
    </row>
    <row r="41" spans="3:21" x14ac:dyDescent="0.25">
      <c r="C41" s="706" t="s">
        <v>57</v>
      </c>
      <c r="D41" s="802">
        <v>58800</v>
      </c>
      <c r="E41" s="802">
        <v>59550</v>
      </c>
      <c r="F41" s="802">
        <v>60220</v>
      </c>
      <c r="G41" s="802">
        <v>60540</v>
      </c>
      <c r="H41" s="802">
        <v>61110</v>
      </c>
      <c r="I41" s="802">
        <v>61720</v>
      </c>
      <c r="J41" s="802">
        <v>62530</v>
      </c>
      <c r="K41" s="802">
        <v>63130</v>
      </c>
      <c r="L41" s="802">
        <v>63800</v>
      </c>
      <c r="M41" s="802">
        <v>64800</v>
      </c>
      <c r="N41" s="802">
        <v>65110</v>
      </c>
      <c r="O41" s="802">
        <v>65370</v>
      </c>
      <c r="P41" s="802">
        <v>65600</v>
      </c>
      <c r="Q41" s="802">
        <v>65930</v>
      </c>
      <c r="R41" s="802">
        <v>66430</v>
      </c>
      <c r="S41" s="805">
        <v>66750</v>
      </c>
      <c r="T41" s="805">
        <v>67100</v>
      </c>
      <c r="U41" s="168">
        <v>67570</v>
      </c>
    </row>
    <row r="42" spans="3:21" x14ac:dyDescent="0.25">
      <c r="C42" s="706" t="s">
        <v>17</v>
      </c>
      <c r="D42" s="802">
        <v>44350</v>
      </c>
      <c r="E42" s="802">
        <v>44920</v>
      </c>
      <c r="F42" s="802">
        <v>45230</v>
      </c>
      <c r="G42" s="802">
        <v>45500</v>
      </c>
      <c r="H42" s="802">
        <v>45870</v>
      </c>
      <c r="I42" s="802">
        <v>46670</v>
      </c>
      <c r="J42" s="802">
        <v>47050</v>
      </c>
      <c r="K42" s="802">
        <v>47700</v>
      </c>
      <c r="L42" s="802">
        <v>48260</v>
      </c>
      <c r="M42" s="802">
        <v>48670</v>
      </c>
      <c r="N42" s="802">
        <v>49100</v>
      </c>
      <c r="O42" s="802">
        <v>49360</v>
      </c>
      <c r="P42" s="802">
        <v>49630</v>
      </c>
      <c r="Q42" s="802">
        <v>49860</v>
      </c>
      <c r="R42" s="802">
        <v>50210</v>
      </c>
      <c r="S42" s="805">
        <v>50670</v>
      </c>
      <c r="T42" s="805">
        <v>51210</v>
      </c>
      <c r="U42" s="168">
        <v>51890</v>
      </c>
    </row>
    <row r="43" spans="3:21" x14ac:dyDescent="0.25">
      <c r="C43" s="706" t="s">
        <v>38</v>
      </c>
      <c r="D43" s="802">
        <v>47460</v>
      </c>
      <c r="E43" s="802">
        <v>47570</v>
      </c>
      <c r="F43" s="802">
        <v>47670</v>
      </c>
      <c r="G43" s="802">
        <v>47830</v>
      </c>
      <c r="H43" s="802">
        <v>48090</v>
      </c>
      <c r="I43" s="802">
        <v>48790</v>
      </c>
      <c r="J43" s="802">
        <v>49170</v>
      </c>
      <c r="K43" s="802">
        <v>49670</v>
      </c>
      <c r="L43" s="802">
        <v>50090</v>
      </c>
      <c r="M43" s="802">
        <v>50300</v>
      </c>
      <c r="N43" s="802">
        <v>50530</v>
      </c>
      <c r="O43" s="802">
        <v>50740</v>
      </c>
      <c r="P43" s="802">
        <v>50900</v>
      </c>
      <c r="Q43" s="802">
        <v>51130</v>
      </c>
      <c r="R43" s="802">
        <v>51350</v>
      </c>
      <c r="S43" s="805">
        <v>51720</v>
      </c>
      <c r="T43" s="805">
        <v>51900</v>
      </c>
      <c r="U43" s="168">
        <v>52070</v>
      </c>
    </row>
    <row r="44" spans="3:21" x14ac:dyDescent="0.25">
      <c r="C44" s="706" t="s">
        <v>46</v>
      </c>
      <c r="D44" s="802">
        <v>48550</v>
      </c>
      <c r="E44" s="802">
        <v>48640</v>
      </c>
      <c r="F44" s="802">
        <v>48800</v>
      </c>
      <c r="G44" s="802">
        <v>49120</v>
      </c>
      <c r="H44" s="802">
        <v>49310</v>
      </c>
      <c r="I44" s="802">
        <v>49510</v>
      </c>
      <c r="J44" s="802">
        <v>49770</v>
      </c>
      <c r="K44" s="802">
        <v>50170</v>
      </c>
      <c r="L44" s="802">
        <v>50330</v>
      </c>
      <c r="M44" s="802">
        <v>50570</v>
      </c>
      <c r="N44" s="802">
        <v>50860</v>
      </c>
      <c r="O44" s="802">
        <v>51140</v>
      </c>
      <c r="P44" s="802">
        <v>51370</v>
      </c>
      <c r="Q44" s="802">
        <v>51690</v>
      </c>
      <c r="R44" s="802">
        <v>52000</v>
      </c>
      <c r="S44" s="805">
        <v>52170</v>
      </c>
      <c r="T44" s="805">
        <v>52370</v>
      </c>
      <c r="U44" s="168">
        <v>52610</v>
      </c>
    </row>
    <row r="45" spans="3:21" x14ac:dyDescent="0.25">
      <c r="C45" s="706" t="s">
        <v>51</v>
      </c>
      <c r="D45" s="802">
        <v>32220</v>
      </c>
      <c r="E45" s="802">
        <v>32430</v>
      </c>
      <c r="F45" s="802">
        <v>32800</v>
      </c>
      <c r="G45" s="802">
        <v>33050</v>
      </c>
      <c r="H45" s="802">
        <v>33340</v>
      </c>
      <c r="I45" s="802">
        <v>33680</v>
      </c>
      <c r="J45" s="802">
        <v>34190</v>
      </c>
      <c r="K45" s="802">
        <v>34830</v>
      </c>
      <c r="L45" s="802">
        <v>35150</v>
      </c>
      <c r="M45" s="802">
        <v>35790</v>
      </c>
      <c r="N45" s="802">
        <v>36100</v>
      </c>
      <c r="O45" s="802">
        <v>36340</v>
      </c>
      <c r="P45" s="802">
        <v>36640</v>
      </c>
      <c r="Q45" s="802">
        <v>36980</v>
      </c>
      <c r="R45" s="802">
        <v>37480</v>
      </c>
      <c r="S45" s="805">
        <v>38110</v>
      </c>
      <c r="T45" s="805">
        <v>38580</v>
      </c>
      <c r="U45" s="168">
        <v>39160</v>
      </c>
    </row>
    <row r="46" spans="3:21" x14ac:dyDescent="0.25">
      <c r="C46" s="707" t="s">
        <v>298</v>
      </c>
      <c r="D46" s="802">
        <v>76940</v>
      </c>
      <c r="E46" s="802">
        <v>77280</v>
      </c>
      <c r="F46" s="802">
        <v>77860</v>
      </c>
      <c r="G46" s="802">
        <v>78540</v>
      </c>
      <c r="H46" s="802">
        <v>79080</v>
      </c>
      <c r="I46" s="802">
        <v>79820</v>
      </c>
      <c r="J46" s="802">
        <v>80610</v>
      </c>
      <c r="K46" s="802">
        <v>81340</v>
      </c>
      <c r="L46" s="802">
        <v>81910</v>
      </c>
      <c r="M46" s="802">
        <v>82220</v>
      </c>
      <c r="N46" s="802">
        <v>82550</v>
      </c>
      <c r="O46" s="802">
        <v>82860</v>
      </c>
      <c r="P46" s="802">
        <v>83060</v>
      </c>
      <c r="Q46" s="802">
        <v>83420</v>
      </c>
      <c r="R46" s="802">
        <v>83920</v>
      </c>
      <c r="S46" s="805">
        <v>84290</v>
      </c>
      <c r="T46" s="805">
        <v>84550</v>
      </c>
      <c r="U46" s="168">
        <v>85330</v>
      </c>
    </row>
    <row r="47" spans="3:21" x14ac:dyDescent="0.25">
      <c r="C47" s="706" t="s">
        <v>39</v>
      </c>
      <c r="D47" s="802">
        <v>38160</v>
      </c>
      <c r="E47" s="802">
        <v>38390</v>
      </c>
      <c r="F47" s="802">
        <v>38700</v>
      </c>
      <c r="G47" s="802">
        <v>38860</v>
      </c>
      <c r="H47" s="802">
        <v>39180</v>
      </c>
      <c r="I47" s="802">
        <v>39600</v>
      </c>
      <c r="J47" s="802">
        <v>40150</v>
      </c>
      <c r="K47" s="802">
        <v>40460</v>
      </c>
      <c r="L47" s="802">
        <v>40580</v>
      </c>
      <c r="M47" s="802">
        <v>40660</v>
      </c>
      <c r="N47" s="802">
        <v>40770</v>
      </c>
      <c r="O47" s="802">
        <v>40870</v>
      </c>
      <c r="P47" s="802">
        <v>41080</v>
      </c>
      <c r="Q47" s="802">
        <v>41120</v>
      </c>
      <c r="R47" s="802">
        <v>41250</v>
      </c>
      <c r="S47" s="805">
        <v>41410</v>
      </c>
      <c r="T47" s="805">
        <v>41740</v>
      </c>
      <c r="U47" s="168">
        <v>42240</v>
      </c>
    </row>
    <row r="48" spans="3:21" x14ac:dyDescent="0.25">
      <c r="C48" s="706" t="s">
        <v>52</v>
      </c>
      <c r="D48" s="802">
        <v>42070</v>
      </c>
      <c r="E48" s="802">
        <v>42580</v>
      </c>
      <c r="F48" s="802">
        <v>43350</v>
      </c>
      <c r="G48" s="802">
        <v>43800</v>
      </c>
      <c r="H48" s="802">
        <v>44410</v>
      </c>
      <c r="I48" s="802">
        <v>44890</v>
      </c>
      <c r="J48" s="802">
        <v>45350</v>
      </c>
      <c r="K48" s="802">
        <v>45780</v>
      </c>
      <c r="L48" s="802">
        <v>46280</v>
      </c>
      <c r="M48" s="802">
        <v>46660</v>
      </c>
      <c r="N48" s="802">
        <v>46910</v>
      </c>
      <c r="O48" s="802">
        <v>47280</v>
      </c>
      <c r="P48" s="802">
        <v>47510</v>
      </c>
      <c r="Q48" s="802">
        <v>47990</v>
      </c>
      <c r="R48" s="802">
        <v>48740</v>
      </c>
      <c r="S48" s="805">
        <v>49330</v>
      </c>
      <c r="T48" s="805">
        <v>49900</v>
      </c>
      <c r="U48" s="168">
        <v>50330</v>
      </c>
    </row>
    <row r="49" spans="3:21" x14ac:dyDescent="0.25">
      <c r="C49" s="707" t="s">
        <v>296</v>
      </c>
      <c r="D49" s="802">
        <v>115500</v>
      </c>
      <c r="E49" s="802">
        <v>115930</v>
      </c>
      <c r="F49" s="802">
        <v>116900</v>
      </c>
      <c r="G49" s="802">
        <v>118140</v>
      </c>
      <c r="H49" s="802">
        <v>119240</v>
      </c>
      <c r="I49" s="802">
        <v>120510</v>
      </c>
      <c r="J49" s="802">
        <v>121870</v>
      </c>
      <c r="K49" s="802">
        <v>122950</v>
      </c>
      <c r="L49" s="802">
        <v>124300</v>
      </c>
      <c r="M49" s="802">
        <v>125370</v>
      </c>
      <c r="N49" s="802">
        <v>126700</v>
      </c>
      <c r="O49" s="802">
        <v>127600</v>
      </c>
      <c r="P49" s="802">
        <v>128750</v>
      </c>
      <c r="Q49" s="802">
        <v>129870</v>
      </c>
      <c r="R49" s="802">
        <v>131030</v>
      </c>
      <c r="S49" s="805">
        <v>132170</v>
      </c>
      <c r="T49" s="805">
        <v>133730</v>
      </c>
      <c r="U49" s="168">
        <v>135680</v>
      </c>
    </row>
    <row r="50" spans="3:21" x14ac:dyDescent="0.25">
      <c r="C50" s="706" t="s">
        <v>18</v>
      </c>
      <c r="D50" s="802">
        <v>38720</v>
      </c>
      <c r="E50" s="802">
        <v>39250</v>
      </c>
      <c r="F50" s="802">
        <v>39730</v>
      </c>
      <c r="G50" s="802">
        <v>40350</v>
      </c>
      <c r="H50" s="802">
        <v>40950</v>
      </c>
      <c r="I50" s="802">
        <v>41590</v>
      </c>
      <c r="J50" s="802">
        <v>41930</v>
      </c>
      <c r="K50" s="802">
        <v>42510</v>
      </c>
      <c r="L50" s="802">
        <v>42780</v>
      </c>
      <c r="M50" s="802">
        <v>42920</v>
      </c>
      <c r="N50" s="802">
        <v>43170</v>
      </c>
      <c r="O50" s="802">
        <v>43370</v>
      </c>
      <c r="P50" s="802">
        <v>43610</v>
      </c>
      <c r="Q50" s="802">
        <v>43930</v>
      </c>
      <c r="R50" s="802">
        <v>44110</v>
      </c>
      <c r="S50" s="805">
        <v>44310</v>
      </c>
      <c r="T50" s="805">
        <v>44630</v>
      </c>
      <c r="U50" s="168">
        <v>45190</v>
      </c>
    </row>
    <row r="51" spans="3:21" x14ac:dyDescent="0.25">
      <c r="C51" s="706" t="s">
        <v>58</v>
      </c>
      <c r="D51" s="802">
        <v>38280</v>
      </c>
      <c r="E51" s="802">
        <v>38500</v>
      </c>
      <c r="F51" s="802">
        <v>38850</v>
      </c>
      <c r="G51" s="802">
        <v>39220</v>
      </c>
      <c r="H51" s="802">
        <v>39670</v>
      </c>
      <c r="I51" s="802">
        <v>40150</v>
      </c>
      <c r="J51" s="802">
        <v>40750</v>
      </c>
      <c r="K51" s="802">
        <v>41320</v>
      </c>
      <c r="L51" s="802">
        <v>41660</v>
      </c>
      <c r="M51" s="802">
        <v>42090</v>
      </c>
      <c r="N51" s="802">
        <v>42560</v>
      </c>
      <c r="O51" s="802">
        <v>42990</v>
      </c>
      <c r="P51" s="802">
        <v>43200</v>
      </c>
      <c r="Q51" s="802">
        <v>43450</v>
      </c>
      <c r="R51" s="802">
        <v>43620</v>
      </c>
      <c r="S51" s="805">
        <v>43750</v>
      </c>
      <c r="T51" s="805">
        <v>43880</v>
      </c>
      <c r="U51" s="168">
        <v>44140</v>
      </c>
    </row>
    <row r="52" spans="3:21" x14ac:dyDescent="0.25">
      <c r="C52" s="706" t="s">
        <v>3</v>
      </c>
      <c r="D52" s="802">
        <v>31330</v>
      </c>
      <c r="E52" s="802">
        <v>31450</v>
      </c>
      <c r="F52" s="802">
        <v>31820</v>
      </c>
      <c r="G52" s="802">
        <v>32020</v>
      </c>
      <c r="H52" s="802">
        <v>32230</v>
      </c>
      <c r="I52" s="802">
        <v>32410</v>
      </c>
      <c r="J52" s="802">
        <v>32710</v>
      </c>
      <c r="K52" s="802">
        <v>33030</v>
      </c>
      <c r="L52" s="802">
        <v>33300</v>
      </c>
      <c r="M52" s="802">
        <v>33540</v>
      </c>
      <c r="N52" s="802">
        <v>33690</v>
      </c>
      <c r="O52" s="802">
        <v>33920</v>
      </c>
      <c r="P52" s="802">
        <v>34090</v>
      </c>
      <c r="Q52" s="802">
        <v>34280</v>
      </c>
      <c r="R52" s="802">
        <v>34540</v>
      </c>
      <c r="S52" s="805">
        <v>34860</v>
      </c>
      <c r="T52" s="805">
        <v>35220</v>
      </c>
      <c r="U52" s="168">
        <v>35680</v>
      </c>
    </row>
    <row r="53" spans="3:21" x14ac:dyDescent="0.25">
      <c r="C53" s="706" t="s">
        <v>43</v>
      </c>
      <c r="D53" s="802">
        <v>43920</v>
      </c>
      <c r="E53" s="802">
        <v>44180</v>
      </c>
      <c r="F53" s="802">
        <v>44460</v>
      </c>
      <c r="G53" s="802">
        <v>44760</v>
      </c>
      <c r="H53" s="802">
        <v>44940</v>
      </c>
      <c r="I53" s="802">
        <v>45280</v>
      </c>
      <c r="J53" s="802">
        <v>45780</v>
      </c>
      <c r="K53" s="802">
        <v>46060</v>
      </c>
      <c r="L53" s="802">
        <v>46280</v>
      </c>
      <c r="M53" s="802">
        <v>46490</v>
      </c>
      <c r="N53" s="802">
        <v>46860</v>
      </c>
      <c r="O53" s="802">
        <v>47110</v>
      </c>
      <c r="P53" s="802">
        <v>47300</v>
      </c>
      <c r="Q53" s="802">
        <v>47580</v>
      </c>
      <c r="R53" s="802">
        <v>47830</v>
      </c>
      <c r="S53" s="805">
        <v>48220</v>
      </c>
      <c r="T53" s="805">
        <v>48460</v>
      </c>
      <c r="U53" s="168">
        <v>48690</v>
      </c>
    </row>
    <row r="54" spans="3:21" x14ac:dyDescent="0.25">
      <c r="C54" s="706" t="s">
        <v>53</v>
      </c>
      <c r="D54" s="802">
        <v>20180</v>
      </c>
      <c r="E54" s="802">
        <v>20310</v>
      </c>
      <c r="F54" s="802">
        <v>20500</v>
      </c>
      <c r="G54" s="802">
        <v>20680</v>
      </c>
      <c r="H54" s="802">
        <v>20820</v>
      </c>
      <c r="I54" s="802">
        <v>20990</v>
      </c>
      <c r="J54" s="802">
        <v>21200</v>
      </c>
      <c r="K54" s="802">
        <v>21450</v>
      </c>
      <c r="L54" s="802">
        <v>21760</v>
      </c>
      <c r="M54" s="802">
        <v>22010</v>
      </c>
      <c r="N54" s="802">
        <v>22190</v>
      </c>
      <c r="O54" s="802">
        <v>22340</v>
      </c>
      <c r="P54" s="802">
        <v>22410</v>
      </c>
      <c r="Q54" s="802">
        <v>22460</v>
      </c>
      <c r="R54" s="802">
        <v>22540</v>
      </c>
      <c r="S54" s="805">
        <v>22680</v>
      </c>
      <c r="T54" s="805">
        <v>22830</v>
      </c>
      <c r="U54" s="168">
        <v>22960</v>
      </c>
    </row>
    <row r="55" spans="3:21" x14ac:dyDescent="0.25">
      <c r="C55" s="706" t="s">
        <v>44</v>
      </c>
      <c r="D55" s="802">
        <v>46020</v>
      </c>
      <c r="E55" s="802">
        <v>46330</v>
      </c>
      <c r="F55" s="802">
        <v>46960</v>
      </c>
      <c r="G55" s="802">
        <v>47430</v>
      </c>
      <c r="H55" s="802">
        <v>48190</v>
      </c>
      <c r="I55" s="802">
        <v>48820</v>
      </c>
      <c r="J55" s="802">
        <v>49360</v>
      </c>
      <c r="K55" s="802">
        <v>49760</v>
      </c>
      <c r="L55" s="802">
        <v>50180</v>
      </c>
      <c r="M55" s="802">
        <v>50650</v>
      </c>
      <c r="N55" s="802">
        <v>50940</v>
      </c>
      <c r="O55" s="802">
        <v>51230</v>
      </c>
      <c r="P55" s="802">
        <v>51600</v>
      </c>
      <c r="Q55" s="802">
        <v>51870</v>
      </c>
      <c r="R55" s="802">
        <v>52330</v>
      </c>
      <c r="S55" s="805">
        <v>52720</v>
      </c>
      <c r="T55" s="805">
        <v>53290</v>
      </c>
      <c r="U55" s="168">
        <v>53780</v>
      </c>
    </row>
    <row r="56" spans="3:21" x14ac:dyDescent="0.25">
      <c r="C56" s="706" t="s">
        <v>19</v>
      </c>
      <c r="D56" s="802">
        <v>52110</v>
      </c>
      <c r="E56" s="802">
        <v>52240</v>
      </c>
      <c r="F56" s="802">
        <v>52390</v>
      </c>
      <c r="G56" s="802">
        <v>52670</v>
      </c>
      <c r="H56" s="802">
        <v>52900</v>
      </c>
      <c r="I56" s="802">
        <v>53140</v>
      </c>
      <c r="J56" s="802">
        <v>53360</v>
      </c>
      <c r="K56" s="802">
        <v>53510</v>
      </c>
      <c r="L56" s="802">
        <v>53800</v>
      </c>
      <c r="M56" s="802">
        <v>54030</v>
      </c>
      <c r="N56" s="802">
        <v>54220</v>
      </c>
      <c r="O56" s="802">
        <v>54530</v>
      </c>
      <c r="P56" s="802">
        <v>54790</v>
      </c>
      <c r="Q56" s="802">
        <v>55100</v>
      </c>
      <c r="R56" s="802">
        <v>55670</v>
      </c>
      <c r="S56" s="805">
        <v>55800</v>
      </c>
      <c r="T56" s="805">
        <v>56210</v>
      </c>
      <c r="U56" s="168">
        <v>56470</v>
      </c>
    </row>
    <row r="57" spans="3:21" x14ac:dyDescent="0.25">
      <c r="C57" s="706" t="s">
        <v>34</v>
      </c>
      <c r="D57" s="802">
        <v>41630</v>
      </c>
      <c r="E57" s="802">
        <v>41860</v>
      </c>
      <c r="F57" s="802">
        <v>41900</v>
      </c>
      <c r="G57" s="802">
        <v>42100</v>
      </c>
      <c r="H57" s="802">
        <v>42330</v>
      </c>
      <c r="I57" s="802">
        <v>42660</v>
      </c>
      <c r="J57" s="802">
        <v>43170</v>
      </c>
      <c r="K57" s="802">
        <v>43470</v>
      </c>
      <c r="L57" s="802">
        <v>43700</v>
      </c>
      <c r="M57" s="802">
        <v>43910</v>
      </c>
      <c r="N57" s="802">
        <v>44050</v>
      </c>
      <c r="O57" s="802">
        <v>44170</v>
      </c>
      <c r="P57" s="802">
        <v>44320</v>
      </c>
      <c r="Q57" s="802">
        <v>44390</v>
      </c>
      <c r="R57" s="802">
        <v>44650</v>
      </c>
      <c r="S57" s="805">
        <v>45120</v>
      </c>
      <c r="T57" s="805">
        <v>45400</v>
      </c>
      <c r="U57" s="168">
        <v>45800</v>
      </c>
    </row>
    <row r="58" spans="3:21" x14ac:dyDescent="0.25">
      <c r="C58" s="707" t="s">
        <v>293</v>
      </c>
      <c r="D58" s="802">
        <v>69170</v>
      </c>
      <c r="E58" s="802">
        <v>69520</v>
      </c>
      <c r="F58" s="802">
        <v>69800</v>
      </c>
      <c r="G58" s="802">
        <v>70200</v>
      </c>
      <c r="H58" s="802">
        <v>70500</v>
      </c>
      <c r="I58" s="802">
        <v>70750</v>
      </c>
      <c r="J58" s="802">
        <v>71170</v>
      </c>
      <c r="K58" s="802">
        <v>71800</v>
      </c>
      <c r="L58" s="802">
        <v>71940</v>
      </c>
      <c r="M58" s="802">
        <v>72250</v>
      </c>
      <c r="N58" s="802">
        <v>72520</v>
      </c>
      <c r="O58" s="802">
        <v>72810</v>
      </c>
      <c r="P58" s="802">
        <v>73210</v>
      </c>
      <c r="Q58" s="802">
        <v>73530</v>
      </c>
      <c r="R58" s="802">
        <v>73890</v>
      </c>
      <c r="S58" s="805">
        <v>74250</v>
      </c>
      <c r="T58" s="805">
        <v>74530</v>
      </c>
      <c r="U58" s="168">
        <v>74710</v>
      </c>
    </row>
    <row r="59" spans="3:21" x14ac:dyDescent="0.25">
      <c r="C59" s="706" t="s">
        <v>59</v>
      </c>
      <c r="D59" s="802">
        <v>40360</v>
      </c>
      <c r="E59" s="802">
        <v>41170</v>
      </c>
      <c r="F59" s="802">
        <v>41890</v>
      </c>
      <c r="G59" s="802">
        <v>42680</v>
      </c>
      <c r="H59" s="802">
        <v>43250</v>
      </c>
      <c r="I59" s="802">
        <v>44240</v>
      </c>
      <c r="J59" s="802">
        <v>45160</v>
      </c>
      <c r="K59" s="802">
        <v>45870</v>
      </c>
      <c r="L59" s="802">
        <v>46410</v>
      </c>
      <c r="M59" s="802">
        <v>46930</v>
      </c>
      <c r="N59" s="802">
        <v>47550</v>
      </c>
      <c r="O59" s="802">
        <v>48120</v>
      </c>
      <c r="P59" s="802">
        <v>48440</v>
      </c>
      <c r="Q59" s="802">
        <v>48680</v>
      </c>
      <c r="R59" s="802">
        <v>49120</v>
      </c>
      <c r="S59" s="805">
        <v>49590</v>
      </c>
      <c r="T59" s="805">
        <v>50080</v>
      </c>
      <c r="U59" s="168">
        <v>50660</v>
      </c>
    </row>
    <row r="60" spans="3:21" x14ac:dyDescent="0.25">
      <c r="C60" s="707" t="s">
        <v>294</v>
      </c>
      <c r="D60" s="802">
        <v>66530</v>
      </c>
      <c r="E60" s="802">
        <v>67380</v>
      </c>
      <c r="F60" s="802">
        <v>68050</v>
      </c>
      <c r="G60" s="802">
        <v>68720</v>
      </c>
      <c r="H60" s="802">
        <v>69310</v>
      </c>
      <c r="I60" s="802">
        <v>70570</v>
      </c>
      <c r="J60" s="802">
        <v>71390</v>
      </c>
      <c r="K60" s="802">
        <v>71990</v>
      </c>
      <c r="L60" s="802">
        <v>72520</v>
      </c>
      <c r="M60" s="802">
        <v>73040</v>
      </c>
      <c r="N60" s="802">
        <v>73630</v>
      </c>
      <c r="O60" s="802">
        <v>74050</v>
      </c>
      <c r="P60" s="802">
        <v>74380</v>
      </c>
      <c r="Q60" s="802">
        <v>74730</v>
      </c>
      <c r="R60" s="802">
        <v>75070</v>
      </c>
      <c r="S60" s="805">
        <v>75450</v>
      </c>
      <c r="T60" s="805">
        <v>75720</v>
      </c>
      <c r="U60" s="168">
        <v>76080</v>
      </c>
    </row>
    <row r="61" spans="3:21" x14ac:dyDescent="0.25">
      <c r="C61" s="706" t="s">
        <v>8</v>
      </c>
      <c r="D61" s="802">
        <v>25790</v>
      </c>
      <c r="E61" s="802">
        <v>25950</v>
      </c>
      <c r="F61" s="802">
        <v>26070</v>
      </c>
      <c r="G61" s="802">
        <v>26190</v>
      </c>
      <c r="H61" s="802">
        <v>26330</v>
      </c>
      <c r="I61" s="802">
        <v>26410</v>
      </c>
      <c r="J61" s="802">
        <v>26580</v>
      </c>
      <c r="K61" s="802">
        <v>26730</v>
      </c>
      <c r="L61" s="802">
        <v>26830</v>
      </c>
      <c r="M61" s="802">
        <v>26930</v>
      </c>
      <c r="N61" s="802">
        <v>27030</v>
      </c>
      <c r="O61" s="802">
        <v>27120</v>
      </c>
      <c r="P61" s="802">
        <v>27150</v>
      </c>
      <c r="Q61" s="802">
        <v>27210</v>
      </c>
      <c r="R61" s="802">
        <v>27410</v>
      </c>
      <c r="S61" s="805">
        <v>27620</v>
      </c>
      <c r="T61" s="805">
        <v>27940</v>
      </c>
      <c r="U61" s="168">
        <v>28170</v>
      </c>
    </row>
    <row r="62" spans="3:21" x14ac:dyDescent="0.25">
      <c r="C62" s="706" t="s">
        <v>54</v>
      </c>
      <c r="D62" s="802">
        <v>36820</v>
      </c>
      <c r="E62" s="802">
        <v>37350</v>
      </c>
      <c r="F62" s="802">
        <v>37760</v>
      </c>
      <c r="G62" s="802">
        <v>38120</v>
      </c>
      <c r="H62" s="802">
        <v>38470</v>
      </c>
      <c r="I62" s="802">
        <v>38920</v>
      </c>
      <c r="J62" s="802">
        <v>39280</v>
      </c>
      <c r="K62" s="802">
        <v>39680</v>
      </c>
      <c r="L62" s="802">
        <v>39960</v>
      </c>
      <c r="M62" s="802">
        <v>40230</v>
      </c>
      <c r="N62" s="802">
        <v>40460</v>
      </c>
      <c r="O62" s="802">
        <v>40690</v>
      </c>
      <c r="P62" s="802">
        <v>41010</v>
      </c>
      <c r="Q62" s="802">
        <v>41440</v>
      </c>
      <c r="R62" s="802">
        <v>42140</v>
      </c>
      <c r="S62" s="805">
        <v>42980</v>
      </c>
      <c r="T62" s="805">
        <v>43830</v>
      </c>
      <c r="U62" s="168">
        <v>44800</v>
      </c>
    </row>
    <row r="63" spans="3:21" x14ac:dyDescent="0.25">
      <c r="C63" s="707" t="s">
        <v>297</v>
      </c>
      <c r="D63" s="802">
        <v>120060</v>
      </c>
      <c r="E63" s="802">
        <v>121370</v>
      </c>
      <c r="F63" s="802">
        <v>122560</v>
      </c>
      <c r="G63" s="802">
        <v>123590</v>
      </c>
      <c r="H63" s="802">
        <v>124810</v>
      </c>
      <c r="I63" s="802">
        <v>125960</v>
      </c>
      <c r="J63" s="802">
        <v>127400</v>
      </c>
      <c r="K63" s="802">
        <v>128740</v>
      </c>
      <c r="L63" s="802">
        <v>129640</v>
      </c>
      <c r="M63" s="802">
        <v>130720</v>
      </c>
      <c r="N63" s="802">
        <v>131190</v>
      </c>
      <c r="O63" s="802">
        <v>131620</v>
      </c>
      <c r="P63" s="802">
        <v>132420</v>
      </c>
      <c r="Q63" s="802">
        <v>132880</v>
      </c>
      <c r="R63" s="802">
        <v>133900</v>
      </c>
      <c r="S63" s="805">
        <v>134850</v>
      </c>
      <c r="T63" s="805">
        <v>135820</v>
      </c>
      <c r="U63" s="168">
        <v>137220</v>
      </c>
    </row>
    <row r="64" spans="3:21" x14ac:dyDescent="0.25">
      <c r="C64" s="706" t="s">
        <v>9</v>
      </c>
      <c r="D64" s="802">
        <v>49450</v>
      </c>
      <c r="E64" s="802">
        <v>49990</v>
      </c>
      <c r="F64" s="802">
        <v>50660</v>
      </c>
      <c r="G64" s="802">
        <v>51350</v>
      </c>
      <c r="H64" s="802">
        <v>51870</v>
      </c>
      <c r="I64" s="802">
        <v>52600</v>
      </c>
      <c r="J64" s="802">
        <v>52950</v>
      </c>
      <c r="K64" s="802">
        <v>53290</v>
      </c>
      <c r="L64" s="802">
        <v>53620</v>
      </c>
      <c r="M64" s="802">
        <v>53800</v>
      </c>
      <c r="N64" s="802">
        <v>54170</v>
      </c>
      <c r="O64" s="802">
        <v>54410</v>
      </c>
      <c r="P64" s="802">
        <v>54690</v>
      </c>
      <c r="Q64" s="802">
        <v>54840</v>
      </c>
      <c r="R64" s="802">
        <v>55240</v>
      </c>
      <c r="S64" s="805">
        <v>55650</v>
      </c>
      <c r="T64" s="805">
        <v>56050</v>
      </c>
      <c r="U64" s="168">
        <v>56550</v>
      </c>
    </row>
    <row r="65" spans="3:21" x14ac:dyDescent="0.25">
      <c r="C65" s="706" t="s">
        <v>55</v>
      </c>
      <c r="D65" s="802">
        <v>22390</v>
      </c>
      <c r="E65" s="802">
        <v>22380</v>
      </c>
      <c r="F65" s="802">
        <v>22370</v>
      </c>
      <c r="G65" s="802">
        <v>22360</v>
      </c>
      <c r="H65" s="802">
        <v>22420</v>
      </c>
      <c r="I65" s="802">
        <v>22450</v>
      </c>
      <c r="J65" s="802">
        <v>22520</v>
      </c>
      <c r="K65" s="802">
        <v>22470</v>
      </c>
      <c r="L65" s="802">
        <v>22480</v>
      </c>
      <c r="M65" s="802">
        <v>22490</v>
      </c>
      <c r="N65" s="802">
        <v>22480</v>
      </c>
      <c r="O65" s="802">
        <v>22560</v>
      </c>
      <c r="P65" s="802">
        <v>22600</v>
      </c>
      <c r="Q65" s="802">
        <v>22650</v>
      </c>
      <c r="R65" s="802">
        <v>22770</v>
      </c>
      <c r="S65" s="805">
        <v>22880</v>
      </c>
      <c r="T65" s="805">
        <v>23060</v>
      </c>
      <c r="U65" s="168">
        <v>23170</v>
      </c>
    </row>
    <row r="66" spans="3:21" x14ac:dyDescent="0.25">
      <c r="C66" s="706" t="s">
        <v>4</v>
      </c>
      <c r="D66" s="802">
        <v>32650</v>
      </c>
      <c r="E66" s="802">
        <v>32900</v>
      </c>
      <c r="F66" s="802">
        <v>33190</v>
      </c>
      <c r="G66" s="802">
        <v>33610</v>
      </c>
      <c r="H66" s="802">
        <v>33940</v>
      </c>
      <c r="I66" s="802">
        <v>34230</v>
      </c>
      <c r="J66" s="802">
        <v>34710</v>
      </c>
      <c r="K66" s="802">
        <v>34950</v>
      </c>
      <c r="L66" s="802">
        <v>35060</v>
      </c>
      <c r="M66" s="802">
        <v>35240</v>
      </c>
      <c r="N66" s="802">
        <v>35370</v>
      </c>
      <c r="O66" s="802">
        <v>35430</v>
      </c>
      <c r="P66" s="802">
        <v>35560</v>
      </c>
      <c r="Q66" s="802">
        <v>35730</v>
      </c>
      <c r="R66" s="802">
        <v>36060</v>
      </c>
      <c r="S66" s="805">
        <v>36240</v>
      </c>
      <c r="T66" s="805">
        <v>36420</v>
      </c>
      <c r="U66" s="168">
        <v>36810</v>
      </c>
    </row>
    <row r="67" spans="3:21" x14ac:dyDescent="0.25">
      <c r="C67" s="706" t="s">
        <v>10</v>
      </c>
      <c r="D67" s="802">
        <v>37720</v>
      </c>
      <c r="E67" s="802">
        <v>38240</v>
      </c>
      <c r="F67" s="802">
        <v>38420</v>
      </c>
      <c r="G67" s="802">
        <v>38940</v>
      </c>
      <c r="H67" s="802">
        <v>39320</v>
      </c>
      <c r="I67" s="802">
        <v>39880</v>
      </c>
      <c r="J67" s="802">
        <v>41360</v>
      </c>
      <c r="K67" s="802">
        <v>42040</v>
      </c>
      <c r="L67" s="802">
        <v>42400</v>
      </c>
      <c r="M67" s="802">
        <v>42790</v>
      </c>
      <c r="N67" s="802">
        <v>43190</v>
      </c>
      <c r="O67" s="802">
        <v>43520</v>
      </c>
      <c r="P67" s="802">
        <v>43850</v>
      </c>
      <c r="Q67" s="802">
        <v>44250</v>
      </c>
      <c r="R67" s="802">
        <v>44680</v>
      </c>
      <c r="S67" s="805">
        <v>45220</v>
      </c>
      <c r="T67" s="805">
        <v>45600</v>
      </c>
      <c r="U67" s="168">
        <v>46170</v>
      </c>
    </row>
    <row r="68" spans="3:21" x14ac:dyDescent="0.25">
      <c r="C68" s="706" t="s">
        <v>47</v>
      </c>
      <c r="D68" s="802">
        <v>44790</v>
      </c>
      <c r="E68" s="802">
        <v>44890</v>
      </c>
      <c r="F68" s="802">
        <v>45180</v>
      </c>
      <c r="G68" s="802">
        <v>45400</v>
      </c>
      <c r="H68" s="802">
        <v>45820</v>
      </c>
      <c r="I68" s="802">
        <v>46030</v>
      </c>
      <c r="J68" s="802">
        <v>46430</v>
      </c>
      <c r="K68" s="802">
        <v>46880</v>
      </c>
      <c r="L68" s="802">
        <v>47020</v>
      </c>
      <c r="M68" s="802">
        <v>47190</v>
      </c>
      <c r="N68" s="802">
        <v>47350</v>
      </c>
      <c r="O68" s="802">
        <v>47640</v>
      </c>
      <c r="P68" s="802">
        <v>47850</v>
      </c>
      <c r="Q68" s="802">
        <v>48050</v>
      </c>
      <c r="R68" s="802">
        <v>48360</v>
      </c>
      <c r="S68" s="805">
        <v>48850</v>
      </c>
      <c r="T68" s="805">
        <v>49380</v>
      </c>
      <c r="U68" s="168">
        <v>49970</v>
      </c>
    </row>
    <row r="69" spans="3:21" x14ac:dyDescent="0.25">
      <c r="C69" s="706" t="s">
        <v>28</v>
      </c>
      <c r="D69" s="802">
        <v>119520</v>
      </c>
      <c r="E69" s="802">
        <v>119440</v>
      </c>
      <c r="F69" s="802">
        <v>119890</v>
      </c>
      <c r="G69" s="802">
        <v>120410</v>
      </c>
      <c r="H69" s="802">
        <v>121320</v>
      </c>
      <c r="I69" s="802">
        <v>122540</v>
      </c>
      <c r="J69" s="802">
        <v>123850</v>
      </c>
      <c r="K69" s="802">
        <v>125180</v>
      </c>
      <c r="L69" s="802">
        <v>125810</v>
      </c>
      <c r="M69" s="802">
        <v>126460</v>
      </c>
      <c r="N69" s="802">
        <v>127070</v>
      </c>
      <c r="O69" s="802">
        <v>127670</v>
      </c>
      <c r="P69" s="802">
        <v>128260</v>
      </c>
      <c r="Q69" s="802">
        <v>128790</v>
      </c>
      <c r="R69" s="802">
        <v>129710</v>
      </c>
      <c r="S69" s="805">
        <v>130270</v>
      </c>
      <c r="T69" s="805">
        <v>131150</v>
      </c>
      <c r="U69" s="168">
        <v>131820</v>
      </c>
    </row>
    <row r="70" spans="3:21" ht="17.25" x14ac:dyDescent="0.25">
      <c r="C70" s="707" t="s">
        <v>733</v>
      </c>
      <c r="D70" s="806">
        <v>122160</v>
      </c>
      <c r="E70" s="806">
        <v>123400</v>
      </c>
      <c r="F70" s="806">
        <v>124630</v>
      </c>
      <c r="G70" s="806">
        <v>125820</v>
      </c>
      <c r="H70" s="806">
        <v>127130</v>
      </c>
      <c r="I70" s="806">
        <v>128690</v>
      </c>
      <c r="J70" s="806">
        <v>130180</v>
      </c>
      <c r="K70" s="806">
        <v>131500</v>
      </c>
      <c r="L70" s="806">
        <v>133000</v>
      </c>
      <c r="M70" s="802">
        <v>134340</v>
      </c>
      <c r="N70" s="802">
        <v>135570</v>
      </c>
      <c r="O70" s="802">
        <v>136300</v>
      </c>
      <c r="P70" s="802">
        <v>137150</v>
      </c>
      <c r="Q70" s="802">
        <v>137970</v>
      </c>
      <c r="R70" s="802">
        <v>139120</v>
      </c>
      <c r="S70" s="805">
        <v>140520</v>
      </c>
      <c r="T70" s="805">
        <v>142430</v>
      </c>
      <c r="U70" s="168">
        <v>144310</v>
      </c>
    </row>
    <row r="71" spans="3:21" x14ac:dyDescent="0.25">
      <c r="C71" s="706" t="s">
        <v>25</v>
      </c>
      <c r="D71" s="802">
        <v>83410</v>
      </c>
      <c r="E71" s="802">
        <v>83990</v>
      </c>
      <c r="F71" s="802">
        <v>84320</v>
      </c>
      <c r="G71" s="802">
        <v>84690</v>
      </c>
      <c r="H71" s="802">
        <v>85250</v>
      </c>
      <c r="I71" s="802">
        <v>86080</v>
      </c>
      <c r="J71" s="802">
        <v>86760</v>
      </c>
      <c r="K71" s="802">
        <v>87280</v>
      </c>
      <c r="L71" s="802">
        <v>87730</v>
      </c>
      <c r="M71" s="802">
        <v>88040</v>
      </c>
      <c r="N71" s="802">
        <v>88230</v>
      </c>
      <c r="O71" s="802">
        <v>88500</v>
      </c>
      <c r="P71" s="802">
        <v>88830</v>
      </c>
      <c r="Q71" s="802">
        <v>88970</v>
      </c>
      <c r="R71" s="802">
        <v>89640</v>
      </c>
      <c r="S71" s="805">
        <v>90330</v>
      </c>
      <c r="T71" s="805">
        <v>90910</v>
      </c>
      <c r="U71" s="168">
        <v>91620</v>
      </c>
    </row>
    <row r="72" spans="3:21" x14ac:dyDescent="0.25">
      <c r="C72" s="706" t="s">
        <v>36</v>
      </c>
      <c r="D72" s="802">
        <v>33740</v>
      </c>
      <c r="E72" s="802">
        <v>34580</v>
      </c>
      <c r="F72" s="802">
        <v>35280</v>
      </c>
      <c r="G72" s="802">
        <v>35940</v>
      </c>
      <c r="H72" s="802">
        <v>36820</v>
      </c>
      <c r="I72" s="802">
        <v>37420</v>
      </c>
      <c r="J72" s="802">
        <v>37990</v>
      </c>
      <c r="K72" s="802">
        <v>38920</v>
      </c>
      <c r="L72" s="802">
        <v>39400</v>
      </c>
      <c r="M72" s="802">
        <v>39830</v>
      </c>
      <c r="N72" s="802">
        <v>40380</v>
      </c>
      <c r="O72" s="802">
        <v>40760</v>
      </c>
      <c r="P72" s="802">
        <v>41030</v>
      </c>
      <c r="Q72" s="802">
        <v>41420</v>
      </c>
      <c r="R72" s="802">
        <v>41840</v>
      </c>
      <c r="S72" s="805">
        <v>42400</v>
      </c>
      <c r="T72" s="805">
        <v>43220</v>
      </c>
      <c r="U72" s="168">
        <v>44150</v>
      </c>
    </row>
    <row r="73" spans="3:21" x14ac:dyDescent="0.25">
      <c r="C73" s="706" t="s">
        <v>60</v>
      </c>
      <c r="D73" s="802">
        <v>33720</v>
      </c>
      <c r="E73" s="802">
        <v>34340</v>
      </c>
      <c r="F73" s="802">
        <v>35070</v>
      </c>
      <c r="G73" s="802">
        <v>35570</v>
      </c>
      <c r="H73" s="802">
        <v>36130</v>
      </c>
      <c r="I73" s="802">
        <v>36680</v>
      </c>
      <c r="J73" s="802">
        <v>37060</v>
      </c>
      <c r="K73" s="802">
        <v>37650</v>
      </c>
      <c r="L73" s="802">
        <v>38100</v>
      </c>
      <c r="M73" s="802">
        <v>38420</v>
      </c>
      <c r="N73" s="802">
        <v>38660</v>
      </c>
      <c r="O73" s="802">
        <v>38830</v>
      </c>
      <c r="P73" s="802">
        <v>39030</v>
      </c>
      <c r="Q73" s="802">
        <v>39280</v>
      </c>
      <c r="R73" s="802">
        <v>39540</v>
      </c>
      <c r="S73" s="805">
        <v>39830</v>
      </c>
      <c r="T73" s="805">
        <v>40100</v>
      </c>
      <c r="U73" s="168">
        <v>40390</v>
      </c>
    </row>
    <row r="74" spans="3:21" x14ac:dyDescent="0.25">
      <c r="C74" s="706" t="s">
        <v>61</v>
      </c>
      <c r="D74" s="802">
        <v>53100</v>
      </c>
      <c r="E74" s="802">
        <v>53830</v>
      </c>
      <c r="F74" s="802">
        <v>54340</v>
      </c>
      <c r="G74" s="802">
        <v>54920</v>
      </c>
      <c r="H74" s="802">
        <v>55560</v>
      </c>
      <c r="I74" s="802">
        <v>56190</v>
      </c>
      <c r="J74" s="802">
        <v>57110</v>
      </c>
      <c r="K74" s="802">
        <v>57950</v>
      </c>
      <c r="L74" s="802">
        <v>58560</v>
      </c>
      <c r="M74" s="802">
        <v>59030</v>
      </c>
      <c r="N74" s="802">
        <v>59530</v>
      </c>
      <c r="O74" s="802">
        <v>60000</v>
      </c>
      <c r="P74" s="802">
        <v>60500</v>
      </c>
      <c r="Q74" s="802">
        <v>61030</v>
      </c>
      <c r="R74" s="802">
        <v>61670</v>
      </c>
      <c r="S74" s="805">
        <v>62170</v>
      </c>
      <c r="T74" s="805">
        <v>62650</v>
      </c>
      <c r="U74" s="168">
        <v>63100</v>
      </c>
    </row>
    <row r="75" spans="3:21" x14ac:dyDescent="0.25">
      <c r="C75" s="706" t="s">
        <v>20</v>
      </c>
      <c r="D75" s="802">
        <v>42870</v>
      </c>
      <c r="E75" s="802">
        <v>43180</v>
      </c>
      <c r="F75" s="802">
        <v>43470</v>
      </c>
      <c r="G75" s="802">
        <v>43640</v>
      </c>
      <c r="H75" s="802">
        <v>43870</v>
      </c>
      <c r="I75" s="802">
        <v>44180</v>
      </c>
      <c r="J75" s="802">
        <v>44360</v>
      </c>
      <c r="K75" s="802">
        <v>44730</v>
      </c>
      <c r="L75" s="802">
        <v>45060</v>
      </c>
      <c r="M75" s="802">
        <v>45420</v>
      </c>
      <c r="N75" s="802">
        <v>45620</v>
      </c>
      <c r="O75" s="802">
        <v>45810</v>
      </c>
      <c r="P75" s="802">
        <v>46000</v>
      </c>
      <c r="Q75" s="802">
        <v>46160</v>
      </c>
      <c r="R75" s="802">
        <v>46450</v>
      </c>
      <c r="S75" s="805">
        <v>46670</v>
      </c>
      <c r="T75" s="805">
        <v>46900</v>
      </c>
      <c r="U75" s="168">
        <v>47150</v>
      </c>
    </row>
    <row r="76" spans="3:21" x14ac:dyDescent="0.25">
      <c r="C76" s="706" t="s">
        <v>21</v>
      </c>
      <c r="D76" s="802">
        <v>51580</v>
      </c>
      <c r="E76" s="802">
        <v>52400</v>
      </c>
      <c r="F76" s="802">
        <v>53240</v>
      </c>
      <c r="G76" s="802">
        <v>53670</v>
      </c>
      <c r="H76" s="802">
        <v>54370</v>
      </c>
      <c r="I76" s="802">
        <v>55110</v>
      </c>
      <c r="J76" s="802">
        <v>55560</v>
      </c>
      <c r="K76" s="802">
        <v>56260</v>
      </c>
      <c r="L76" s="802">
        <v>56870</v>
      </c>
      <c r="M76" s="802">
        <v>57170</v>
      </c>
      <c r="N76" s="802">
        <v>57510</v>
      </c>
      <c r="O76" s="802">
        <v>57920</v>
      </c>
      <c r="P76" s="802">
        <v>58220</v>
      </c>
      <c r="Q76" s="802">
        <v>58470</v>
      </c>
      <c r="R76" s="802">
        <v>58880</v>
      </c>
      <c r="S76" s="805">
        <v>59570</v>
      </c>
      <c r="T76" s="805">
        <v>60580</v>
      </c>
      <c r="U76" s="168">
        <v>61440</v>
      </c>
    </row>
    <row r="77" spans="3:21" x14ac:dyDescent="0.25">
      <c r="C77" s="706" t="s">
        <v>22</v>
      </c>
      <c r="D77" s="802">
        <v>40580</v>
      </c>
      <c r="E77" s="802">
        <v>40920</v>
      </c>
      <c r="F77" s="802">
        <v>41150</v>
      </c>
      <c r="G77" s="802">
        <v>41380</v>
      </c>
      <c r="H77" s="802">
        <v>41790</v>
      </c>
      <c r="I77" s="802">
        <v>42230</v>
      </c>
      <c r="J77" s="802">
        <v>42550</v>
      </c>
      <c r="K77" s="802">
        <v>42870</v>
      </c>
      <c r="L77" s="802">
        <v>43170</v>
      </c>
      <c r="M77" s="802">
        <v>43410</v>
      </c>
      <c r="N77" s="802">
        <v>43590</v>
      </c>
      <c r="O77" s="802">
        <v>43660</v>
      </c>
      <c r="P77" s="802">
        <v>43750</v>
      </c>
      <c r="Q77" s="802">
        <v>43830</v>
      </c>
      <c r="R77" s="802">
        <v>44110</v>
      </c>
      <c r="S77" s="805">
        <v>44210</v>
      </c>
      <c r="T77" s="805">
        <v>44340</v>
      </c>
      <c r="U77" s="168">
        <v>44480</v>
      </c>
    </row>
    <row r="78" spans="3:21" x14ac:dyDescent="0.25">
      <c r="C78" s="707" t="s">
        <v>299</v>
      </c>
      <c r="D78" s="802">
        <v>108010</v>
      </c>
      <c r="E78" s="802">
        <v>108700</v>
      </c>
      <c r="F78" s="802">
        <v>108960</v>
      </c>
      <c r="G78" s="802">
        <v>109000</v>
      </c>
      <c r="H78" s="802">
        <v>109620</v>
      </c>
      <c r="I78" s="802">
        <v>110190</v>
      </c>
      <c r="J78" s="802">
        <v>110680</v>
      </c>
      <c r="K78" s="802">
        <v>111190</v>
      </c>
      <c r="L78" s="802">
        <v>111290</v>
      </c>
      <c r="M78" s="802">
        <v>111210</v>
      </c>
      <c r="N78" s="802">
        <v>111870</v>
      </c>
      <c r="O78" s="802">
        <v>112150</v>
      </c>
      <c r="P78" s="802">
        <v>112430</v>
      </c>
      <c r="Q78" s="802">
        <v>112920</v>
      </c>
      <c r="R78" s="802">
        <v>113430</v>
      </c>
      <c r="S78" s="805">
        <v>113880</v>
      </c>
      <c r="T78" s="805">
        <v>114630</v>
      </c>
      <c r="U78" s="168">
        <v>115300</v>
      </c>
    </row>
    <row r="79" spans="3:21" x14ac:dyDescent="0.25">
      <c r="C79" s="706" t="s">
        <v>11</v>
      </c>
      <c r="D79" s="802">
        <v>49370</v>
      </c>
      <c r="E79" s="802">
        <v>49940</v>
      </c>
      <c r="F79" s="802">
        <v>50550</v>
      </c>
      <c r="G79" s="802">
        <v>51220</v>
      </c>
      <c r="H79" s="802">
        <v>52120</v>
      </c>
      <c r="I79" s="802">
        <v>52890</v>
      </c>
      <c r="J79" s="802">
        <v>53450</v>
      </c>
      <c r="K79" s="802">
        <v>53950</v>
      </c>
      <c r="L79" s="802">
        <v>54250</v>
      </c>
      <c r="M79" s="802">
        <v>54560</v>
      </c>
      <c r="N79" s="802">
        <v>54780</v>
      </c>
      <c r="O79" s="802">
        <v>54940</v>
      </c>
      <c r="P79" s="802">
        <v>55300</v>
      </c>
      <c r="Q79" s="802">
        <v>55630</v>
      </c>
      <c r="R79" s="802">
        <v>56340</v>
      </c>
      <c r="S79" s="805">
        <v>57400</v>
      </c>
      <c r="T79" s="805">
        <v>58620</v>
      </c>
      <c r="U79" s="168">
        <v>59960</v>
      </c>
    </row>
    <row r="80" spans="3:21" x14ac:dyDescent="0.25">
      <c r="C80" s="706" t="s">
        <v>23</v>
      </c>
      <c r="D80" s="802">
        <v>29730</v>
      </c>
      <c r="E80" s="802">
        <v>29360</v>
      </c>
      <c r="F80" s="802">
        <v>29640</v>
      </c>
      <c r="G80" s="802">
        <v>29870</v>
      </c>
      <c r="H80" s="802">
        <v>30290</v>
      </c>
      <c r="I80" s="802">
        <v>30620</v>
      </c>
      <c r="J80" s="802">
        <v>31180</v>
      </c>
      <c r="K80" s="802">
        <v>31470</v>
      </c>
      <c r="L80" s="802">
        <v>31770</v>
      </c>
      <c r="M80" s="802">
        <v>32030</v>
      </c>
      <c r="N80" s="802">
        <v>32260</v>
      </c>
      <c r="O80" s="802">
        <v>32330</v>
      </c>
      <c r="P80" s="802">
        <v>32460</v>
      </c>
      <c r="Q80" s="802">
        <v>32500</v>
      </c>
      <c r="R80" s="802">
        <v>32560</v>
      </c>
      <c r="S80" s="805">
        <v>32630</v>
      </c>
      <c r="T80" s="805">
        <v>32790</v>
      </c>
      <c r="U80" s="168">
        <v>32940</v>
      </c>
    </row>
    <row r="81" spans="3:21" x14ac:dyDescent="0.25">
      <c r="C81" s="707" t="s">
        <v>300</v>
      </c>
      <c r="D81" s="802">
        <v>65520</v>
      </c>
      <c r="E81" s="802">
        <v>66160</v>
      </c>
      <c r="F81" s="802">
        <v>66580</v>
      </c>
      <c r="G81" s="802">
        <v>66560</v>
      </c>
      <c r="H81" s="802">
        <v>66610</v>
      </c>
      <c r="I81" s="802">
        <v>67060</v>
      </c>
      <c r="J81" s="802">
        <v>67400</v>
      </c>
      <c r="K81" s="802">
        <v>67640</v>
      </c>
      <c r="L81" s="802">
        <v>67960</v>
      </c>
      <c r="M81" s="802">
        <v>68300</v>
      </c>
      <c r="N81" s="802">
        <v>68710</v>
      </c>
      <c r="O81" s="802">
        <v>69430</v>
      </c>
      <c r="P81" s="802">
        <v>70040</v>
      </c>
      <c r="Q81" s="802">
        <v>70880</v>
      </c>
      <c r="R81" s="802">
        <v>71960</v>
      </c>
      <c r="S81" s="805">
        <v>73210</v>
      </c>
      <c r="T81" s="805">
        <v>74360</v>
      </c>
      <c r="U81" s="168">
        <v>75410</v>
      </c>
    </row>
    <row r="82" spans="3:21" x14ac:dyDescent="0.25">
      <c r="C82" s="706" t="s">
        <v>29</v>
      </c>
      <c r="D82" s="802">
        <v>105630</v>
      </c>
      <c r="E82" s="802">
        <v>105710</v>
      </c>
      <c r="F82" s="802">
        <v>106240</v>
      </c>
      <c r="G82" s="802">
        <v>106490</v>
      </c>
      <c r="H82" s="802">
        <v>107320</v>
      </c>
      <c r="I82" s="802">
        <v>107810</v>
      </c>
      <c r="J82" s="802">
        <v>107980</v>
      </c>
      <c r="K82" s="802">
        <v>107970</v>
      </c>
      <c r="L82" s="802">
        <v>108020</v>
      </c>
      <c r="M82" s="802">
        <v>109920</v>
      </c>
      <c r="N82" s="802">
        <v>110940</v>
      </c>
      <c r="O82" s="802">
        <v>111470</v>
      </c>
      <c r="P82" s="802">
        <v>111880</v>
      </c>
      <c r="Q82" s="802">
        <v>112590</v>
      </c>
      <c r="R82" s="802">
        <v>113350</v>
      </c>
      <c r="S82" s="805">
        <v>114260</v>
      </c>
      <c r="T82" s="805">
        <v>114720</v>
      </c>
      <c r="U82" s="168">
        <v>115480</v>
      </c>
    </row>
    <row r="83" spans="3:21" x14ac:dyDescent="0.25">
      <c r="C83" s="706" t="s">
        <v>12</v>
      </c>
      <c r="D83" s="802">
        <v>55050</v>
      </c>
      <c r="E83" s="802">
        <v>56010</v>
      </c>
      <c r="F83" s="802">
        <v>56400</v>
      </c>
      <c r="G83" s="802">
        <v>56600</v>
      </c>
      <c r="H83" s="802">
        <v>57390</v>
      </c>
      <c r="I83" s="802">
        <v>58230</v>
      </c>
      <c r="J83" s="802">
        <v>58810</v>
      </c>
      <c r="K83" s="802">
        <v>59480</v>
      </c>
      <c r="L83" s="802">
        <v>59980</v>
      </c>
      <c r="M83" s="802">
        <v>60260</v>
      </c>
      <c r="N83" s="802">
        <v>60430</v>
      </c>
      <c r="O83" s="802">
        <v>60560</v>
      </c>
      <c r="P83" s="802">
        <v>60730</v>
      </c>
      <c r="Q83" s="802">
        <v>60950</v>
      </c>
      <c r="R83" s="802">
        <v>61580</v>
      </c>
      <c r="S83" s="805">
        <v>62200</v>
      </c>
      <c r="T83" s="805">
        <v>63260</v>
      </c>
      <c r="U83" s="168">
        <v>64160</v>
      </c>
    </row>
    <row r="84" spans="3:21" x14ac:dyDescent="0.25">
      <c r="C84" s="706" t="s">
        <v>62</v>
      </c>
      <c r="D84" s="802">
        <v>34940</v>
      </c>
      <c r="E84" s="802">
        <v>35460</v>
      </c>
      <c r="F84" s="802">
        <v>35630</v>
      </c>
      <c r="G84" s="802">
        <v>36040</v>
      </c>
      <c r="H84" s="802">
        <v>36770</v>
      </c>
      <c r="I84" s="802">
        <v>37580</v>
      </c>
      <c r="J84" s="802">
        <v>38380</v>
      </c>
      <c r="K84" s="802">
        <v>39000</v>
      </c>
      <c r="L84" s="802">
        <v>39460</v>
      </c>
      <c r="M84" s="802">
        <v>39900</v>
      </c>
      <c r="N84" s="802">
        <v>40200</v>
      </c>
      <c r="O84" s="802">
        <v>40420</v>
      </c>
      <c r="P84" s="802">
        <v>40660</v>
      </c>
      <c r="Q84" s="802">
        <v>40980</v>
      </c>
      <c r="R84" s="802">
        <v>41370</v>
      </c>
      <c r="S84" s="805">
        <v>41700</v>
      </c>
      <c r="T84" s="805">
        <v>42000</v>
      </c>
      <c r="U84" s="168">
        <v>42260</v>
      </c>
    </row>
    <row r="85" spans="3:21" x14ac:dyDescent="0.25">
      <c r="C85" s="706" t="s">
        <v>30</v>
      </c>
      <c r="D85" s="802">
        <v>100860</v>
      </c>
      <c r="E85" s="802">
        <v>101200</v>
      </c>
      <c r="F85" s="802">
        <v>101390</v>
      </c>
      <c r="G85" s="802">
        <v>101850</v>
      </c>
      <c r="H85" s="802">
        <v>102590</v>
      </c>
      <c r="I85" s="802">
        <v>103320</v>
      </c>
      <c r="J85" s="802">
        <v>103840</v>
      </c>
      <c r="K85" s="802">
        <v>104420</v>
      </c>
      <c r="L85" s="802">
        <v>105070</v>
      </c>
      <c r="M85" s="802">
        <v>105540</v>
      </c>
      <c r="N85" s="802">
        <v>105830</v>
      </c>
      <c r="O85" s="802">
        <v>106560</v>
      </c>
      <c r="P85" s="802">
        <v>107040</v>
      </c>
      <c r="Q85" s="802">
        <v>107470</v>
      </c>
      <c r="R85" s="802">
        <v>108140</v>
      </c>
      <c r="S85" s="805">
        <v>108710</v>
      </c>
      <c r="T85" s="805">
        <v>109280</v>
      </c>
      <c r="U85" s="168">
        <v>110080</v>
      </c>
    </row>
    <row r="86" spans="3:21" x14ac:dyDescent="0.25">
      <c r="C86" s="706" t="s">
        <v>5</v>
      </c>
      <c r="D86" s="802">
        <v>39980</v>
      </c>
      <c r="E86" s="802">
        <v>39980</v>
      </c>
      <c r="F86" s="802">
        <v>40230</v>
      </c>
      <c r="G86" s="802">
        <v>40450</v>
      </c>
      <c r="H86" s="802">
        <v>40740</v>
      </c>
      <c r="I86" s="802">
        <v>41210</v>
      </c>
      <c r="J86" s="802">
        <v>41740</v>
      </c>
      <c r="K86" s="802">
        <v>42170</v>
      </c>
      <c r="L86" s="802">
        <v>42650</v>
      </c>
      <c r="M86" s="802">
        <v>43030</v>
      </c>
      <c r="N86" s="802">
        <v>43270</v>
      </c>
      <c r="O86" s="802">
        <v>43590</v>
      </c>
      <c r="P86" s="802">
        <v>43730</v>
      </c>
      <c r="Q86" s="802">
        <v>44010</v>
      </c>
      <c r="R86" s="802">
        <v>44470</v>
      </c>
      <c r="S86" s="805">
        <v>45080</v>
      </c>
      <c r="T86" s="805">
        <v>45550</v>
      </c>
      <c r="U86" s="168">
        <v>45800</v>
      </c>
    </row>
    <row r="87" spans="3:21" x14ac:dyDescent="0.25">
      <c r="C87" s="706" t="s">
        <v>6</v>
      </c>
      <c r="D87" s="802">
        <v>48260</v>
      </c>
      <c r="E87" s="802">
        <v>48820</v>
      </c>
      <c r="F87" s="802">
        <v>49240</v>
      </c>
      <c r="G87" s="802">
        <v>49670</v>
      </c>
      <c r="H87" s="802">
        <v>50150</v>
      </c>
      <c r="I87" s="802">
        <v>50510</v>
      </c>
      <c r="J87" s="802">
        <v>50860</v>
      </c>
      <c r="K87" s="802">
        <v>51170</v>
      </c>
      <c r="L87" s="802">
        <v>51440</v>
      </c>
      <c r="M87" s="802">
        <v>51670</v>
      </c>
      <c r="N87" s="802">
        <v>51930</v>
      </c>
      <c r="O87" s="802">
        <v>52200</v>
      </c>
      <c r="P87" s="802">
        <v>52700</v>
      </c>
      <c r="Q87" s="802">
        <v>53550</v>
      </c>
      <c r="R87" s="802">
        <v>54410</v>
      </c>
      <c r="S87" s="805">
        <v>55300</v>
      </c>
      <c r="T87" s="805">
        <v>56010</v>
      </c>
      <c r="U87" s="168">
        <v>57100</v>
      </c>
    </row>
    <row r="88" spans="3:21" x14ac:dyDescent="0.25">
      <c r="C88" s="706" t="s">
        <v>7</v>
      </c>
      <c r="D88" s="802">
        <v>41390</v>
      </c>
      <c r="E88" s="802">
        <v>41790</v>
      </c>
      <c r="F88" s="802">
        <v>42150</v>
      </c>
      <c r="G88" s="802">
        <v>42440</v>
      </c>
      <c r="H88" s="802">
        <v>43030</v>
      </c>
      <c r="I88" s="802">
        <v>43490</v>
      </c>
      <c r="J88" s="802">
        <v>43880</v>
      </c>
      <c r="K88" s="802">
        <v>44160</v>
      </c>
      <c r="L88" s="802">
        <v>44490</v>
      </c>
      <c r="M88" s="802">
        <v>44770</v>
      </c>
      <c r="N88" s="802">
        <v>45010</v>
      </c>
      <c r="O88" s="802">
        <v>45200</v>
      </c>
      <c r="P88" s="802">
        <v>45430</v>
      </c>
      <c r="Q88" s="802">
        <v>45800</v>
      </c>
      <c r="R88" s="802">
        <v>46260</v>
      </c>
      <c r="S88" s="805">
        <v>46490</v>
      </c>
      <c r="T88" s="805">
        <v>46740</v>
      </c>
      <c r="U88" s="168">
        <v>46880</v>
      </c>
    </row>
    <row r="89" spans="3:21" x14ac:dyDescent="0.25">
      <c r="C89" s="590"/>
      <c r="U89" s="450"/>
    </row>
    <row r="90" spans="3:21" x14ac:dyDescent="0.25">
      <c r="C90" s="707" t="s">
        <v>485</v>
      </c>
      <c r="D90" s="165">
        <f>SUM(D25:D88)</f>
        <v>3875110</v>
      </c>
      <c r="E90" s="165">
        <f t="shared" ref="E90:T90" si="4">SUM(E25:E88)</f>
        <v>3902290</v>
      </c>
      <c r="F90" s="165">
        <f t="shared" si="4"/>
        <v>3930480</v>
      </c>
      <c r="G90" s="165">
        <f t="shared" si="4"/>
        <v>3957060</v>
      </c>
      <c r="H90" s="165">
        <f t="shared" si="4"/>
        <v>3990860</v>
      </c>
      <c r="I90" s="165">
        <f t="shared" si="4"/>
        <v>4029420</v>
      </c>
      <c r="J90" s="165">
        <f t="shared" si="4"/>
        <v>4067050</v>
      </c>
      <c r="K90" s="165">
        <f t="shared" si="4"/>
        <v>4103710</v>
      </c>
      <c r="L90" s="165">
        <f t="shared" si="4"/>
        <v>4131740</v>
      </c>
      <c r="M90" s="165">
        <f t="shared" si="4"/>
        <v>4156660</v>
      </c>
      <c r="N90" s="165">
        <f t="shared" si="4"/>
        <v>4180140</v>
      </c>
      <c r="O90" s="165">
        <f t="shared" si="4"/>
        <v>4200660</v>
      </c>
      <c r="P90" s="165">
        <f t="shared" si="4"/>
        <v>4221380</v>
      </c>
      <c r="Q90" s="165">
        <f t="shared" si="4"/>
        <v>4244270</v>
      </c>
      <c r="R90" s="165">
        <f t="shared" si="4"/>
        <v>4274580</v>
      </c>
      <c r="S90" s="165">
        <f t="shared" si="4"/>
        <v>4307410</v>
      </c>
      <c r="T90" s="165">
        <f t="shared" si="4"/>
        <v>4342040</v>
      </c>
      <c r="U90" s="165">
        <f>SUM(U25:U88)</f>
        <v>4381650</v>
      </c>
    </row>
    <row r="91" spans="3:21" x14ac:dyDescent="0.25">
      <c r="C91" s="590"/>
      <c r="U91" s="450"/>
    </row>
    <row r="92" spans="3:21" x14ac:dyDescent="0.25">
      <c r="C92" s="671" t="s">
        <v>70</v>
      </c>
      <c r="D92" s="168">
        <f>D40+D69+D82+D85</f>
        <v>454240</v>
      </c>
      <c r="E92" s="168">
        <f t="shared" ref="E92:S92" si="5">E40+E69+E82+E85</f>
        <v>454270</v>
      </c>
      <c r="F92" s="168">
        <f t="shared" si="5"/>
        <v>456060</v>
      </c>
      <c r="G92" s="168">
        <f t="shared" si="5"/>
        <v>457880</v>
      </c>
      <c r="H92" s="168">
        <f t="shared" si="5"/>
        <v>461110</v>
      </c>
      <c r="I92" s="168">
        <f t="shared" si="5"/>
        <v>464240</v>
      </c>
      <c r="J92" s="168">
        <f t="shared" si="5"/>
        <v>467140</v>
      </c>
      <c r="K92" s="168">
        <f t="shared" si="5"/>
        <v>469710</v>
      </c>
      <c r="L92" s="168">
        <f t="shared" si="5"/>
        <v>471870</v>
      </c>
      <c r="M92" s="168">
        <f t="shared" si="5"/>
        <v>475180</v>
      </c>
      <c r="N92" s="168">
        <f t="shared" si="5"/>
        <v>477750</v>
      </c>
      <c r="O92" s="168">
        <f t="shared" si="5"/>
        <v>480210</v>
      </c>
      <c r="P92" s="168">
        <f t="shared" si="5"/>
        <v>482410</v>
      </c>
      <c r="Q92" s="168">
        <f t="shared" si="5"/>
        <v>484760</v>
      </c>
      <c r="R92" s="168">
        <f t="shared" si="5"/>
        <v>487830</v>
      </c>
      <c r="S92" s="168">
        <f t="shared" si="5"/>
        <v>490370</v>
      </c>
      <c r="T92" s="168">
        <f>T40+T69+T82+T85</f>
        <v>492890</v>
      </c>
      <c r="U92" s="168">
        <f>U40+U69+U82+U85</f>
        <v>495840</v>
      </c>
    </row>
    <row r="93" spans="3:21" x14ac:dyDescent="0.25">
      <c r="C93" s="671" t="s">
        <v>71</v>
      </c>
      <c r="D93" s="168">
        <f>D37+D61+D64+D67+D79+D83</f>
        <v>343840</v>
      </c>
      <c r="E93" s="168">
        <f t="shared" ref="E93:U93" si="6">E37+E61+E64+E67+E79+E83</f>
        <v>347150</v>
      </c>
      <c r="F93" s="168">
        <f t="shared" si="6"/>
        <v>349750</v>
      </c>
      <c r="G93" s="168">
        <f t="shared" si="6"/>
        <v>351940</v>
      </c>
      <c r="H93" s="168">
        <f t="shared" si="6"/>
        <v>354980</v>
      </c>
      <c r="I93" s="168">
        <f t="shared" si="6"/>
        <v>358590</v>
      </c>
      <c r="J93" s="168">
        <f t="shared" si="6"/>
        <v>362650</v>
      </c>
      <c r="K93" s="168">
        <f t="shared" si="6"/>
        <v>366120</v>
      </c>
      <c r="L93" s="168">
        <f t="shared" si="6"/>
        <v>368420</v>
      </c>
      <c r="M93" s="168">
        <f t="shared" si="6"/>
        <v>370470</v>
      </c>
      <c r="N93" s="168">
        <f t="shared" si="6"/>
        <v>372490</v>
      </c>
      <c r="O93" s="168">
        <f t="shared" si="6"/>
        <v>374350</v>
      </c>
      <c r="P93" s="168">
        <f t="shared" si="6"/>
        <v>376500</v>
      </c>
      <c r="Q93" s="168">
        <f t="shared" si="6"/>
        <v>378750</v>
      </c>
      <c r="R93" s="168">
        <f t="shared" si="6"/>
        <v>382230</v>
      </c>
      <c r="S93" s="168">
        <f t="shared" si="6"/>
        <v>386480</v>
      </c>
      <c r="T93" s="168">
        <f t="shared" si="6"/>
        <v>390990</v>
      </c>
      <c r="U93" s="168">
        <f t="shared" si="6"/>
        <v>395620</v>
      </c>
    </row>
    <row r="94" spans="3:21" ht="30" x14ac:dyDescent="0.25">
      <c r="C94" s="671" t="s">
        <v>72</v>
      </c>
      <c r="D94" s="168">
        <f>D25+D26+D27+D30+D33+D36+D38+D39+D43+D44+D47+D53+D55+D57+D63+D68+D72</f>
        <v>862790</v>
      </c>
      <c r="E94" s="168">
        <f t="shared" ref="E94:U94" si="7">E25+E26+E27+E30+E33+E36+E38+E39+E43+E44+E47+E53+E55+E57+E63+E68+E72</f>
        <v>869110</v>
      </c>
      <c r="F94" s="168">
        <f t="shared" si="7"/>
        <v>875680</v>
      </c>
      <c r="G94" s="168">
        <f t="shared" si="7"/>
        <v>881810</v>
      </c>
      <c r="H94" s="168">
        <f t="shared" si="7"/>
        <v>889380</v>
      </c>
      <c r="I94" s="168">
        <f t="shared" si="7"/>
        <v>897730</v>
      </c>
      <c r="J94" s="168">
        <f t="shared" si="7"/>
        <v>906930</v>
      </c>
      <c r="K94" s="168">
        <f t="shared" si="7"/>
        <v>916130</v>
      </c>
      <c r="L94" s="168">
        <f t="shared" si="7"/>
        <v>921650</v>
      </c>
      <c r="M94" s="168">
        <f t="shared" si="7"/>
        <v>926600</v>
      </c>
      <c r="N94" s="168">
        <f t="shared" si="7"/>
        <v>931570</v>
      </c>
      <c r="O94" s="168">
        <f t="shared" si="7"/>
        <v>935530</v>
      </c>
      <c r="P94" s="168">
        <f t="shared" si="7"/>
        <v>939930</v>
      </c>
      <c r="Q94" s="168">
        <f t="shared" si="7"/>
        <v>944140</v>
      </c>
      <c r="R94" s="168">
        <f t="shared" si="7"/>
        <v>949530</v>
      </c>
      <c r="S94" s="168">
        <f t="shared" si="7"/>
        <v>956040</v>
      </c>
      <c r="T94" s="168">
        <f t="shared" si="7"/>
        <v>963460</v>
      </c>
      <c r="U94" s="168">
        <f t="shared" si="7"/>
        <v>971790</v>
      </c>
    </row>
    <row r="95" spans="3:21" x14ac:dyDescent="0.25">
      <c r="C95" s="671" t="s">
        <v>73</v>
      </c>
      <c r="D95" s="168">
        <f>D28+D32+D34+D42+D50+D66+D71+D80+D88</f>
        <v>747280</v>
      </c>
      <c r="E95" s="168">
        <f t="shared" ref="E95:U95" si="8">E28+E32+E34+E42+E50+E66+E71+E80+E88</f>
        <v>751740</v>
      </c>
      <c r="F95" s="168">
        <f t="shared" si="8"/>
        <v>756080</v>
      </c>
      <c r="G95" s="168">
        <f t="shared" si="8"/>
        <v>760730</v>
      </c>
      <c r="H95" s="168">
        <f t="shared" si="8"/>
        <v>767130</v>
      </c>
      <c r="I95" s="168">
        <f t="shared" si="8"/>
        <v>774820</v>
      </c>
      <c r="J95" s="168">
        <f t="shared" si="8"/>
        <v>780570</v>
      </c>
      <c r="K95" s="168">
        <f t="shared" si="8"/>
        <v>786740</v>
      </c>
      <c r="L95" s="168">
        <f t="shared" si="8"/>
        <v>791870</v>
      </c>
      <c r="M95" s="168">
        <f t="shared" si="8"/>
        <v>794870</v>
      </c>
      <c r="N95" s="168">
        <f t="shared" si="8"/>
        <v>797960</v>
      </c>
      <c r="O95" s="168">
        <f t="shared" si="8"/>
        <v>800500</v>
      </c>
      <c r="P95" s="168">
        <f t="shared" si="8"/>
        <v>803490</v>
      </c>
      <c r="Q95" s="168">
        <f t="shared" si="8"/>
        <v>806800</v>
      </c>
      <c r="R95" s="168">
        <f t="shared" si="8"/>
        <v>811140</v>
      </c>
      <c r="S95" s="168">
        <f t="shared" si="8"/>
        <v>816270</v>
      </c>
      <c r="T95" s="168">
        <f t="shared" si="8"/>
        <v>820720</v>
      </c>
      <c r="U95" s="168">
        <f t="shared" si="8"/>
        <v>827650</v>
      </c>
    </row>
    <row r="96" spans="3:21" x14ac:dyDescent="0.25">
      <c r="C96" s="671" t="s">
        <v>74</v>
      </c>
      <c r="D96" s="168">
        <f>D31+D41+D51+D58+D59+D60+D73+D74+D84</f>
        <v>419730</v>
      </c>
      <c r="E96" s="168">
        <f t="shared" ref="E96:U96" si="9">E31+E41+E51+E58+E59+E60+E73+E74+E84</f>
        <v>424950</v>
      </c>
      <c r="F96" s="168">
        <f t="shared" si="9"/>
        <v>429370</v>
      </c>
      <c r="G96" s="168">
        <f t="shared" si="9"/>
        <v>433900</v>
      </c>
      <c r="H96" s="168">
        <f t="shared" si="9"/>
        <v>438670</v>
      </c>
      <c r="I96" s="168">
        <f t="shared" si="9"/>
        <v>444600</v>
      </c>
      <c r="J96" s="168">
        <f t="shared" si="9"/>
        <v>450610</v>
      </c>
      <c r="K96" s="168">
        <f t="shared" si="9"/>
        <v>456350</v>
      </c>
      <c r="L96" s="168">
        <f t="shared" si="9"/>
        <v>460450</v>
      </c>
      <c r="M96" s="168">
        <f t="shared" si="9"/>
        <v>464630</v>
      </c>
      <c r="N96" s="168">
        <f t="shared" si="9"/>
        <v>468110</v>
      </c>
      <c r="O96" s="168">
        <f t="shared" si="9"/>
        <v>471030</v>
      </c>
      <c r="P96" s="168">
        <f t="shared" si="9"/>
        <v>473520</v>
      </c>
      <c r="Q96" s="168">
        <f t="shared" si="9"/>
        <v>476280</v>
      </c>
      <c r="R96" s="168">
        <f t="shared" si="9"/>
        <v>479490</v>
      </c>
      <c r="S96" s="168">
        <f t="shared" si="9"/>
        <v>482450</v>
      </c>
      <c r="T96" s="168">
        <f t="shared" si="9"/>
        <v>485370</v>
      </c>
      <c r="U96" s="168">
        <f t="shared" si="9"/>
        <v>488620</v>
      </c>
    </row>
    <row r="97" spans="3:21" x14ac:dyDescent="0.25">
      <c r="C97" s="671" t="s">
        <v>75</v>
      </c>
      <c r="D97" s="168">
        <f>D29+D35+D45+D48+D49+D54+D62+D65</f>
        <v>367890</v>
      </c>
      <c r="E97" s="168">
        <f t="shared" ref="E97:U97" si="10">E29+E35+E45+E48+E49+E54+E62+E65</f>
        <v>370540</v>
      </c>
      <c r="F97" s="168">
        <f t="shared" si="10"/>
        <v>373970</v>
      </c>
      <c r="G97" s="168">
        <f t="shared" si="10"/>
        <v>377380</v>
      </c>
      <c r="H97" s="168">
        <f t="shared" si="10"/>
        <v>381100</v>
      </c>
      <c r="I97" s="168">
        <f t="shared" si="10"/>
        <v>384890</v>
      </c>
      <c r="J97" s="168">
        <f t="shared" si="10"/>
        <v>389140</v>
      </c>
      <c r="K97" s="168">
        <f t="shared" si="10"/>
        <v>393250</v>
      </c>
      <c r="L97" s="168">
        <f t="shared" si="10"/>
        <v>397030</v>
      </c>
      <c r="M97" s="168">
        <f t="shared" si="10"/>
        <v>400570</v>
      </c>
      <c r="N97" s="168">
        <f t="shared" si="10"/>
        <v>403730</v>
      </c>
      <c r="O97" s="168">
        <f t="shared" si="10"/>
        <v>406670</v>
      </c>
      <c r="P97" s="168">
        <f t="shared" si="10"/>
        <v>409570</v>
      </c>
      <c r="Q97" s="168">
        <f t="shared" si="10"/>
        <v>412950</v>
      </c>
      <c r="R97" s="168">
        <f t="shared" si="10"/>
        <v>417400</v>
      </c>
      <c r="S97" s="168">
        <f t="shared" si="10"/>
        <v>422410</v>
      </c>
      <c r="T97" s="168">
        <f t="shared" si="10"/>
        <v>427830</v>
      </c>
      <c r="U97" s="168">
        <f t="shared" si="10"/>
        <v>433660</v>
      </c>
    </row>
    <row r="98" spans="3:21" ht="30" x14ac:dyDescent="0.25">
      <c r="C98" s="671" t="s">
        <v>76</v>
      </c>
      <c r="D98" s="168">
        <f>D34+D42+D50+D56+D75+D76+D77+D78+D80</f>
        <v>445800</v>
      </c>
      <c r="E98" s="168">
        <f t="shared" ref="E98:U98" si="11">E34+E42+E50+E56+E75+E76+E77+E78+E80</f>
        <v>449380</v>
      </c>
      <c r="F98" s="168">
        <f t="shared" si="11"/>
        <v>452780</v>
      </c>
      <c r="G98" s="168">
        <f t="shared" si="11"/>
        <v>455440</v>
      </c>
      <c r="H98" s="168">
        <f t="shared" si="11"/>
        <v>459400</v>
      </c>
      <c r="I98" s="168">
        <f t="shared" si="11"/>
        <v>463800</v>
      </c>
      <c r="J98" s="168">
        <f t="shared" si="11"/>
        <v>467350</v>
      </c>
      <c r="K98" s="168">
        <f t="shared" si="11"/>
        <v>471220</v>
      </c>
      <c r="L98" s="168">
        <f t="shared" si="11"/>
        <v>474270</v>
      </c>
      <c r="M98" s="168">
        <f t="shared" si="11"/>
        <v>476360</v>
      </c>
      <c r="N98" s="168">
        <f t="shared" si="11"/>
        <v>479160</v>
      </c>
      <c r="O98" s="168">
        <f t="shared" si="11"/>
        <v>480990</v>
      </c>
      <c r="P98" s="168">
        <f t="shared" si="11"/>
        <v>482910</v>
      </c>
      <c r="Q98" s="168">
        <f t="shared" si="11"/>
        <v>485050</v>
      </c>
      <c r="R98" s="168">
        <f t="shared" si="11"/>
        <v>487960</v>
      </c>
      <c r="S98" s="168">
        <f t="shared" si="11"/>
        <v>490270</v>
      </c>
      <c r="T98" s="168">
        <f t="shared" si="11"/>
        <v>494190</v>
      </c>
      <c r="U98" s="168">
        <f t="shared" si="11"/>
        <v>498390</v>
      </c>
    </row>
    <row r="99" spans="3:21" x14ac:dyDescent="0.25">
      <c r="C99" s="671" t="s">
        <v>77</v>
      </c>
      <c r="D99" s="168">
        <f>D46+D70+D81</f>
        <v>264620</v>
      </c>
      <c r="E99" s="168">
        <f t="shared" ref="E99:U99" si="12">E46+E70+E81</f>
        <v>266840</v>
      </c>
      <c r="F99" s="168">
        <f t="shared" si="12"/>
        <v>269070</v>
      </c>
      <c r="G99" s="168">
        <f t="shared" si="12"/>
        <v>270920</v>
      </c>
      <c r="H99" s="168">
        <f t="shared" si="12"/>
        <v>272820</v>
      </c>
      <c r="I99" s="168">
        <f t="shared" si="12"/>
        <v>275570</v>
      </c>
      <c r="J99" s="168">
        <f t="shared" si="12"/>
        <v>278190</v>
      </c>
      <c r="K99" s="168">
        <f t="shared" si="12"/>
        <v>280480</v>
      </c>
      <c r="L99" s="168">
        <f t="shared" si="12"/>
        <v>282870</v>
      </c>
      <c r="M99" s="168">
        <f t="shared" si="12"/>
        <v>284860</v>
      </c>
      <c r="N99" s="168">
        <f t="shared" si="12"/>
        <v>286830</v>
      </c>
      <c r="O99" s="168">
        <f t="shared" si="12"/>
        <v>288590</v>
      </c>
      <c r="P99" s="168">
        <f t="shared" si="12"/>
        <v>290250</v>
      </c>
      <c r="Q99" s="168">
        <f t="shared" si="12"/>
        <v>292270</v>
      </c>
      <c r="R99" s="168">
        <f t="shared" si="12"/>
        <v>295000</v>
      </c>
      <c r="S99" s="168">
        <f t="shared" si="12"/>
        <v>298020</v>
      </c>
      <c r="T99" s="168">
        <f t="shared" si="12"/>
        <v>301340</v>
      </c>
      <c r="U99" s="168">
        <f t="shared" si="12"/>
        <v>305050</v>
      </c>
    </row>
    <row r="100" spans="3:21" x14ac:dyDescent="0.25">
      <c r="C100" s="671" t="s">
        <v>78</v>
      </c>
      <c r="D100" s="168">
        <f>D32+D52+D66+D86+D87+D88</f>
        <v>229590</v>
      </c>
      <c r="E100" s="168">
        <f t="shared" ref="E100:U100" si="13">E32+E52+E66+E86+E87+E88</f>
        <v>231430</v>
      </c>
      <c r="F100" s="168">
        <f t="shared" si="13"/>
        <v>233630</v>
      </c>
      <c r="G100" s="168">
        <f t="shared" si="13"/>
        <v>235490</v>
      </c>
      <c r="H100" s="168">
        <f t="shared" si="13"/>
        <v>237920</v>
      </c>
      <c r="I100" s="168">
        <f t="shared" si="13"/>
        <v>240370</v>
      </c>
      <c r="J100" s="168">
        <f t="shared" si="13"/>
        <v>242720</v>
      </c>
      <c r="K100" s="168">
        <f t="shared" si="13"/>
        <v>244450</v>
      </c>
      <c r="L100" s="168">
        <f t="shared" si="13"/>
        <v>246090</v>
      </c>
      <c r="M100" s="168">
        <f t="shared" si="13"/>
        <v>247480</v>
      </c>
      <c r="N100" s="168">
        <f t="shared" si="13"/>
        <v>248640</v>
      </c>
      <c r="O100" s="168">
        <f t="shared" si="13"/>
        <v>249970</v>
      </c>
      <c r="P100" s="168">
        <f t="shared" si="13"/>
        <v>251270</v>
      </c>
      <c r="Q100" s="168">
        <f t="shared" si="13"/>
        <v>253310</v>
      </c>
      <c r="R100" s="168">
        <f t="shared" si="13"/>
        <v>255900</v>
      </c>
      <c r="S100" s="168">
        <f t="shared" si="13"/>
        <v>258600</v>
      </c>
      <c r="T100" s="168">
        <f t="shared" si="13"/>
        <v>260870</v>
      </c>
      <c r="U100" s="168">
        <f t="shared" si="13"/>
        <v>263710</v>
      </c>
    </row>
    <row r="101" spans="3:21" x14ac:dyDescent="0.25">
      <c r="C101" s="708" t="s">
        <v>448</v>
      </c>
      <c r="D101" s="168">
        <f>SUM(D92:D100)</f>
        <v>4135780</v>
      </c>
      <c r="E101" s="168">
        <f t="shared" ref="E101:U101" si="14">SUM(E92:E100)</f>
        <v>4165410</v>
      </c>
      <c r="F101" s="168">
        <f t="shared" si="14"/>
        <v>4196390</v>
      </c>
      <c r="G101" s="168">
        <f t="shared" si="14"/>
        <v>4225490</v>
      </c>
      <c r="H101" s="168">
        <f t="shared" si="14"/>
        <v>4262510</v>
      </c>
      <c r="I101" s="168">
        <f t="shared" si="14"/>
        <v>4304610</v>
      </c>
      <c r="J101" s="168">
        <f t="shared" si="14"/>
        <v>4345300</v>
      </c>
      <c r="K101" s="168">
        <f t="shared" si="14"/>
        <v>4384450</v>
      </c>
      <c r="L101" s="168">
        <f t="shared" si="14"/>
        <v>4414520</v>
      </c>
      <c r="M101" s="168">
        <f t="shared" si="14"/>
        <v>4441020</v>
      </c>
      <c r="N101" s="168">
        <f t="shared" si="14"/>
        <v>4466240</v>
      </c>
      <c r="O101" s="168">
        <f t="shared" si="14"/>
        <v>4487840</v>
      </c>
      <c r="P101" s="168">
        <f t="shared" si="14"/>
        <v>4509850</v>
      </c>
      <c r="Q101" s="168">
        <f t="shared" si="14"/>
        <v>4534310</v>
      </c>
      <c r="R101" s="168">
        <f t="shared" si="14"/>
        <v>4566480</v>
      </c>
      <c r="S101" s="168">
        <f t="shared" si="14"/>
        <v>4600910</v>
      </c>
      <c r="T101" s="168">
        <f t="shared" si="14"/>
        <v>4637660</v>
      </c>
      <c r="U101" s="168">
        <f t="shared" si="14"/>
        <v>4680330</v>
      </c>
    </row>
  </sheetData>
  <sortState ref="C25:E88">
    <sortCondition ref="C25:C88"/>
  </sortState>
  <hyperlinks>
    <hyperlink ref="H1" location="Contents!A1" display="Table of Contents " xr:uid="{AF927F09-4B5A-4CF9-AA68-59120F50561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8CCC7-63CE-4599-A827-6E76726706F7}">
  <dimension ref="B2:T106"/>
  <sheetViews>
    <sheetView zoomScale="80" zoomScaleNormal="80" workbookViewId="0">
      <selection activeCell="B2" sqref="B2"/>
    </sheetView>
  </sheetViews>
  <sheetFormatPr defaultRowHeight="15" x14ac:dyDescent="0.25"/>
  <cols>
    <col min="3" max="3" width="24.42578125" bestFit="1" customWidth="1"/>
    <col min="4" max="19" width="10.85546875" bestFit="1" customWidth="1"/>
    <col min="20" max="20" width="11" bestFit="1" customWidth="1"/>
  </cols>
  <sheetData>
    <row r="2" spans="2:5" x14ac:dyDescent="0.25">
      <c r="B2" s="3" t="s">
        <v>440</v>
      </c>
    </row>
    <row r="4" spans="2:5" x14ac:dyDescent="0.25">
      <c r="C4" s="93"/>
      <c r="D4" s="61">
        <v>2017</v>
      </c>
      <c r="E4" s="61">
        <v>2018</v>
      </c>
    </row>
    <row r="5" spans="2:5" x14ac:dyDescent="0.25">
      <c r="C5" s="125" t="s">
        <v>463</v>
      </c>
      <c r="D5" s="165">
        <f>S100</f>
        <v>175301.640625</v>
      </c>
      <c r="E5" s="165">
        <f>T100</f>
        <v>183261.40625</v>
      </c>
    </row>
    <row r="6" spans="2:5" x14ac:dyDescent="0.25">
      <c r="C6" s="492" t="s">
        <v>90</v>
      </c>
      <c r="D6" s="167">
        <f>S104</f>
        <v>225000</v>
      </c>
      <c r="E6" s="167">
        <f>T104</f>
        <v>230000</v>
      </c>
    </row>
    <row r="7" spans="2:5" x14ac:dyDescent="0.25">
      <c r="C7" s="309" t="s">
        <v>70</v>
      </c>
      <c r="D7" s="484">
        <f>S85</f>
        <v>140750</v>
      </c>
      <c r="E7" s="484">
        <f>T85</f>
        <v>148500</v>
      </c>
    </row>
    <row r="8" spans="2:5" x14ac:dyDescent="0.25">
      <c r="C8" s="309" t="s">
        <v>71</v>
      </c>
      <c r="D8" s="484">
        <f>S86</f>
        <v>210437.25</v>
      </c>
      <c r="E8" s="484">
        <f>T86</f>
        <v>222541.66666666666</v>
      </c>
    </row>
    <row r="9" spans="2:5" ht="38.25" x14ac:dyDescent="0.25">
      <c r="C9" s="309" t="s">
        <v>72</v>
      </c>
      <c r="D9" s="484">
        <f>S91</f>
        <v>159985</v>
      </c>
      <c r="E9" s="484">
        <f>T91</f>
        <v>166251.76470588235</v>
      </c>
    </row>
    <row r="10" spans="2:5" ht="25.5" x14ac:dyDescent="0.25">
      <c r="C10" s="309" t="s">
        <v>73</v>
      </c>
      <c r="D10" s="484">
        <f>S87</f>
        <v>192611.11111111112</v>
      </c>
      <c r="E10" s="484">
        <f>T87</f>
        <v>201777.77777777778</v>
      </c>
    </row>
    <row r="11" spans="2:5" x14ac:dyDescent="0.25">
      <c r="C11" s="309" t="s">
        <v>74</v>
      </c>
      <c r="D11" s="484">
        <f>S92</f>
        <v>157155.55555555556</v>
      </c>
      <c r="E11" s="484">
        <f>T92</f>
        <v>163472.22222222222</v>
      </c>
    </row>
    <row r="12" spans="2:5" x14ac:dyDescent="0.25">
      <c r="C12" s="309" t="s">
        <v>75</v>
      </c>
      <c r="D12" s="484">
        <f>S93</f>
        <v>187184.375</v>
      </c>
      <c r="E12" s="484">
        <f>T93</f>
        <v>198556.25</v>
      </c>
    </row>
    <row r="13" spans="2:5" ht="25.5" x14ac:dyDescent="0.25">
      <c r="C13" s="309" t="s">
        <v>76</v>
      </c>
      <c r="D13" s="484">
        <f t="shared" ref="D13:E15" si="0">S88</f>
        <v>165333.33333333334</v>
      </c>
      <c r="E13" s="484">
        <f t="shared" si="0"/>
        <v>171583.33333333334</v>
      </c>
    </row>
    <row r="14" spans="2:5" x14ac:dyDescent="0.25">
      <c r="C14" s="309" t="s">
        <v>77</v>
      </c>
      <c r="D14" s="484">
        <f t="shared" si="0"/>
        <v>188000</v>
      </c>
      <c r="E14" s="484">
        <f t="shared" si="0"/>
        <v>194000</v>
      </c>
    </row>
    <row r="15" spans="2:5" x14ac:dyDescent="0.25">
      <c r="C15" s="309" t="s">
        <v>78</v>
      </c>
      <c r="D15" s="484">
        <f t="shared" si="0"/>
        <v>215343.58333333334</v>
      </c>
      <c r="E15" s="484">
        <f t="shared" si="0"/>
        <v>224541.66666666666</v>
      </c>
    </row>
    <row r="16" spans="2:5" x14ac:dyDescent="0.25">
      <c r="C16" s="317" t="s">
        <v>448</v>
      </c>
      <c r="D16" s="486">
        <f>S95</f>
        <v>179644.46759259258</v>
      </c>
      <c r="E16" s="486">
        <f>T95</f>
        <v>187913.8534858388</v>
      </c>
    </row>
    <row r="19" spans="3:20" ht="25.5" x14ac:dyDescent="0.25">
      <c r="C19" s="125" t="s">
        <v>129</v>
      </c>
      <c r="D19" s="614" t="s">
        <v>130</v>
      </c>
      <c r="E19" s="614" t="s">
        <v>131</v>
      </c>
      <c r="F19" s="614" t="s">
        <v>132</v>
      </c>
      <c r="G19" s="614" t="s">
        <v>133</v>
      </c>
      <c r="H19" s="614" t="s">
        <v>134</v>
      </c>
      <c r="I19" s="614" t="s">
        <v>135</v>
      </c>
      <c r="J19" s="614" t="s">
        <v>136</v>
      </c>
      <c r="K19" s="614" t="s">
        <v>137</v>
      </c>
      <c r="L19" s="614" t="s">
        <v>138</v>
      </c>
      <c r="M19" s="614" t="s">
        <v>139</v>
      </c>
      <c r="N19" s="614" t="s">
        <v>140</v>
      </c>
      <c r="O19" s="614" t="s">
        <v>141</v>
      </c>
      <c r="P19" s="614" t="s">
        <v>142</v>
      </c>
      <c r="Q19" s="614" t="s">
        <v>143</v>
      </c>
      <c r="R19" s="614" t="s">
        <v>144</v>
      </c>
      <c r="S19" s="614" t="s">
        <v>145</v>
      </c>
      <c r="T19" s="614" t="s">
        <v>684</v>
      </c>
    </row>
    <row r="20" spans="3:20" x14ac:dyDescent="0.25">
      <c r="C20" s="613" t="s">
        <v>63</v>
      </c>
      <c r="D20" s="616">
        <v>47050</v>
      </c>
      <c r="E20" s="616">
        <v>52500</v>
      </c>
      <c r="F20" s="616">
        <v>72000</v>
      </c>
      <c r="G20" s="616">
        <v>80000</v>
      </c>
      <c r="H20" s="616">
        <v>94950</v>
      </c>
      <c r="I20" s="616">
        <v>105000</v>
      </c>
      <c r="J20" s="616">
        <v>107000</v>
      </c>
      <c r="K20" s="616">
        <v>100000</v>
      </c>
      <c r="L20" s="616">
        <v>112000</v>
      </c>
      <c r="M20" s="616">
        <v>105000</v>
      </c>
      <c r="N20" s="616">
        <v>105000</v>
      </c>
      <c r="O20" s="616">
        <v>103500</v>
      </c>
      <c r="P20" s="616">
        <v>115000</v>
      </c>
      <c r="Q20" s="616">
        <v>115000</v>
      </c>
      <c r="R20" s="616">
        <v>120000</v>
      </c>
      <c r="S20" s="616">
        <v>125000</v>
      </c>
      <c r="T20" s="616">
        <v>126750</v>
      </c>
    </row>
    <row r="21" spans="3:20" x14ac:dyDescent="0.25">
      <c r="C21" s="613" t="s">
        <v>64</v>
      </c>
      <c r="D21" s="616">
        <v>53000</v>
      </c>
      <c r="E21" s="616">
        <v>69000</v>
      </c>
      <c r="F21" s="616">
        <v>89950</v>
      </c>
      <c r="G21" s="616">
        <v>100000</v>
      </c>
      <c r="H21" s="616">
        <v>110000</v>
      </c>
      <c r="I21" s="616">
        <v>119500</v>
      </c>
      <c r="J21" s="616">
        <v>122000</v>
      </c>
      <c r="K21" s="616">
        <v>114000</v>
      </c>
      <c r="L21" s="616">
        <v>117000</v>
      </c>
      <c r="M21" s="616">
        <v>114000</v>
      </c>
      <c r="N21" s="616">
        <v>110000</v>
      </c>
      <c r="O21" s="616">
        <v>112000</v>
      </c>
      <c r="P21" s="616">
        <v>120000</v>
      </c>
      <c r="Q21" s="616">
        <v>123000</v>
      </c>
      <c r="R21" s="616">
        <v>126000</v>
      </c>
      <c r="S21" s="616">
        <v>132500</v>
      </c>
      <c r="T21" s="616">
        <v>136000</v>
      </c>
    </row>
    <row r="22" spans="3:20" x14ac:dyDescent="0.25">
      <c r="C22" s="613" t="s">
        <v>31</v>
      </c>
      <c r="D22" s="616">
        <v>62950</v>
      </c>
      <c r="E22" s="616">
        <v>79000</v>
      </c>
      <c r="F22" s="616">
        <v>100000</v>
      </c>
      <c r="G22" s="616">
        <v>115000</v>
      </c>
      <c r="H22" s="616">
        <v>119995</v>
      </c>
      <c r="I22" s="616">
        <v>125000</v>
      </c>
      <c r="J22" s="616">
        <v>125000</v>
      </c>
      <c r="K22" s="616">
        <v>120000</v>
      </c>
      <c r="L22" s="616">
        <v>124500</v>
      </c>
      <c r="M22" s="616">
        <v>119000</v>
      </c>
      <c r="N22" s="616">
        <v>121000</v>
      </c>
      <c r="O22" s="616">
        <v>125000</v>
      </c>
      <c r="P22" s="616">
        <v>130000</v>
      </c>
      <c r="Q22" s="616">
        <v>135000</v>
      </c>
      <c r="R22" s="616">
        <v>139000</v>
      </c>
      <c r="S22" s="616">
        <v>144725</v>
      </c>
      <c r="T22" s="616">
        <v>150000</v>
      </c>
    </row>
    <row r="23" spans="3:20" x14ac:dyDescent="0.25">
      <c r="C23" s="613" t="s">
        <v>48</v>
      </c>
      <c r="D23" s="616">
        <v>64500</v>
      </c>
      <c r="E23" s="616">
        <v>83000</v>
      </c>
      <c r="F23" s="616">
        <v>105000</v>
      </c>
      <c r="G23" s="616">
        <v>115000</v>
      </c>
      <c r="H23" s="616">
        <v>118000</v>
      </c>
      <c r="I23" s="616">
        <v>124900</v>
      </c>
      <c r="J23" s="616">
        <v>125000</v>
      </c>
      <c r="K23" s="616">
        <v>118000</v>
      </c>
      <c r="L23" s="616">
        <v>120000</v>
      </c>
      <c r="M23" s="616">
        <v>120000</v>
      </c>
      <c r="N23" s="616">
        <v>119975</v>
      </c>
      <c r="O23" s="616">
        <v>121000</v>
      </c>
      <c r="P23" s="616">
        <v>125000</v>
      </c>
      <c r="Q23" s="616">
        <v>129000</v>
      </c>
      <c r="R23" s="616">
        <v>139000</v>
      </c>
      <c r="S23" s="616">
        <v>148000</v>
      </c>
      <c r="T23" s="616">
        <v>160500</v>
      </c>
    </row>
    <row r="24" spans="3:20" x14ac:dyDescent="0.25">
      <c r="C24" s="613" t="s">
        <v>40</v>
      </c>
      <c r="D24" s="616">
        <v>59950</v>
      </c>
      <c r="E24" s="616">
        <v>79950</v>
      </c>
      <c r="F24" s="616">
        <v>92997.5</v>
      </c>
      <c r="G24" s="616">
        <v>98950</v>
      </c>
      <c r="H24" s="616">
        <v>105000</v>
      </c>
      <c r="I24" s="616">
        <v>106000</v>
      </c>
      <c r="J24" s="616">
        <v>103000</v>
      </c>
      <c r="K24" s="616">
        <v>98000</v>
      </c>
      <c r="L24" s="616">
        <v>100000</v>
      </c>
      <c r="M24" s="616">
        <v>95000</v>
      </c>
      <c r="N24" s="616">
        <v>96000</v>
      </c>
      <c r="O24" s="616">
        <v>95500</v>
      </c>
      <c r="P24" s="616">
        <v>105000</v>
      </c>
      <c r="Q24" s="616">
        <v>110000</v>
      </c>
      <c r="R24" s="616">
        <v>118000</v>
      </c>
      <c r="S24" s="616">
        <v>127500</v>
      </c>
      <c r="T24" s="616">
        <v>131730</v>
      </c>
    </row>
    <row r="25" spans="3:20" x14ac:dyDescent="0.25">
      <c r="C25" s="613" t="s">
        <v>35</v>
      </c>
      <c r="D25" s="616">
        <v>66000</v>
      </c>
      <c r="E25" s="616">
        <v>84000</v>
      </c>
      <c r="F25" s="616">
        <v>103000</v>
      </c>
      <c r="G25" s="616">
        <v>115000</v>
      </c>
      <c r="H25" s="616">
        <v>123000</v>
      </c>
      <c r="I25" s="616">
        <v>130000</v>
      </c>
      <c r="J25" s="616">
        <v>135000</v>
      </c>
      <c r="K25" s="616">
        <v>125000</v>
      </c>
      <c r="L25" s="616">
        <v>131000</v>
      </c>
      <c r="M25" s="616">
        <v>126000</v>
      </c>
      <c r="N25" s="616">
        <v>125000</v>
      </c>
      <c r="O25" s="616">
        <v>127750</v>
      </c>
      <c r="P25" s="616">
        <v>131000</v>
      </c>
      <c r="Q25" s="616">
        <v>143500</v>
      </c>
      <c r="R25" s="616">
        <v>145000</v>
      </c>
      <c r="S25" s="616">
        <v>152000</v>
      </c>
      <c r="T25" s="616">
        <v>160000</v>
      </c>
    </row>
    <row r="26" spans="3:20" x14ac:dyDescent="0.25">
      <c r="C26" s="613" t="s">
        <v>32</v>
      </c>
      <c r="D26" s="616">
        <v>41350</v>
      </c>
      <c r="E26" s="616">
        <v>59950</v>
      </c>
      <c r="F26" s="616">
        <v>78600</v>
      </c>
      <c r="G26" s="616">
        <v>91000</v>
      </c>
      <c r="H26" s="616">
        <v>97000</v>
      </c>
      <c r="I26" s="616">
        <v>106995</v>
      </c>
      <c r="J26" s="616">
        <v>110000</v>
      </c>
      <c r="K26" s="616">
        <v>97000</v>
      </c>
      <c r="L26" s="616">
        <v>102000</v>
      </c>
      <c r="M26" s="616">
        <v>92500</v>
      </c>
      <c r="N26" s="616">
        <v>93500</v>
      </c>
      <c r="O26" s="616">
        <v>92650</v>
      </c>
      <c r="P26" s="616">
        <v>102000</v>
      </c>
      <c r="Q26" s="616">
        <v>103500</v>
      </c>
      <c r="R26" s="616">
        <v>111000</v>
      </c>
      <c r="S26" s="616">
        <v>119995</v>
      </c>
      <c r="T26" s="616">
        <v>124000</v>
      </c>
    </row>
    <row r="27" spans="3:20" x14ac:dyDescent="0.25">
      <c r="C27" s="613" t="s">
        <v>33</v>
      </c>
      <c r="D27" s="616">
        <v>56000</v>
      </c>
      <c r="E27" s="616">
        <v>70000</v>
      </c>
      <c r="F27" s="616">
        <v>93000</v>
      </c>
      <c r="G27" s="616">
        <v>106975</v>
      </c>
      <c r="H27" s="616">
        <v>117000</v>
      </c>
      <c r="I27" s="616">
        <v>124950</v>
      </c>
      <c r="J27" s="616">
        <v>125000</v>
      </c>
      <c r="K27" s="616">
        <v>115000</v>
      </c>
      <c r="L27" s="616">
        <v>122500</v>
      </c>
      <c r="M27" s="616">
        <v>118000</v>
      </c>
      <c r="N27" s="616">
        <v>116750</v>
      </c>
      <c r="O27" s="616">
        <v>122000</v>
      </c>
      <c r="P27" s="616">
        <v>125000</v>
      </c>
      <c r="Q27" s="616">
        <v>126125</v>
      </c>
      <c r="R27" s="616">
        <v>135000</v>
      </c>
      <c r="S27" s="616">
        <v>140000</v>
      </c>
      <c r="T27" s="616">
        <v>148000</v>
      </c>
    </row>
    <row r="28" spans="3:20" x14ac:dyDescent="0.25">
      <c r="C28" s="613" t="s">
        <v>37</v>
      </c>
      <c r="D28" s="616">
        <v>119000</v>
      </c>
      <c r="E28" s="616">
        <v>139975</v>
      </c>
      <c r="F28" s="616">
        <v>174000</v>
      </c>
      <c r="G28" s="616">
        <v>197000</v>
      </c>
      <c r="H28" s="616">
        <v>198000</v>
      </c>
      <c r="I28" s="616">
        <v>220825</v>
      </c>
      <c r="J28" s="616">
        <v>200000</v>
      </c>
      <c r="K28" s="616">
        <v>185000</v>
      </c>
      <c r="L28" s="616">
        <v>215000</v>
      </c>
      <c r="M28" s="616">
        <v>205000</v>
      </c>
      <c r="N28" s="616">
        <v>200000</v>
      </c>
      <c r="O28" s="616">
        <v>210000</v>
      </c>
      <c r="P28" s="616">
        <v>217000</v>
      </c>
      <c r="Q28" s="616">
        <v>220000</v>
      </c>
      <c r="R28" s="616">
        <v>225000</v>
      </c>
      <c r="S28" s="616">
        <v>236500</v>
      </c>
      <c r="T28" s="616">
        <v>244000</v>
      </c>
    </row>
    <row r="29" spans="3:20" x14ac:dyDescent="0.25">
      <c r="C29" s="613" t="s">
        <v>38</v>
      </c>
      <c r="D29" s="616">
        <v>67500</v>
      </c>
      <c r="E29" s="616">
        <v>84950</v>
      </c>
      <c r="F29" s="616">
        <v>105000</v>
      </c>
      <c r="G29" s="616">
        <v>115000</v>
      </c>
      <c r="H29" s="616">
        <v>118500</v>
      </c>
      <c r="I29" s="616">
        <v>124995</v>
      </c>
      <c r="J29" s="616">
        <v>123500</v>
      </c>
      <c r="K29" s="616">
        <v>116500</v>
      </c>
      <c r="L29" s="616">
        <v>118000</v>
      </c>
      <c r="M29" s="616">
        <v>117000</v>
      </c>
      <c r="N29" s="616">
        <v>118000</v>
      </c>
      <c r="O29" s="616">
        <v>120000</v>
      </c>
      <c r="P29" s="616">
        <v>125000</v>
      </c>
      <c r="Q29" s="616">
        <v>133000</v>
      </c>
      <c r="R29" s="616">
        <v>139950</v>
      </c>
      <c r="S29" s="616">
        <v>145000</v>
      </c>
      <c r="T29" s="616">
        <v>152500</v>
      </c>
    </row>
    <row r="30" spans="3:20" x14ac:dyDescent="0.25">
      <c r="C30" s="613" t="s">
        <v>39</v>
      </c>
      <c r="D30" s="616">
        <v>82500</v>
      </c>
      <c r="E30" s="616">
        <v>100000</v>
      </c>
      <c r="F30" s="616">
        <v>127500</v>
      </c>
      <c r="G30" s="616">
        <v>135000</v>
      </c>
      <c r="H30" s="616">
        <v>142975</v>
      </c>
      <c r="I30" s="616">
        <v>155000</v>
      </c>
      <c r="J30" s="616">
        <v>154000</v>
      </c>
      <c r="K30" s="616">
        <v>146000</v>
      </c>
      <c r="L30" s="616">
        <v>145000</v>
      </c>
      <c r="M30" s="616">
        <v>143000</v>
      </c>
      <c r="N30" s="616">
        <v>150000</v>
      </c>
      <c r="O30" s="616">
        <v>148000</v>
      </c>
      <c r="P30" s="616">
        <v>150000</v>
      </c>
      <c r="Q30" s="616">
        <v>155000</v>
      </c>
      <c r="R30" s="616">
        <v>165000</v>
      </c>
      <c r="S30" s="616">
        <v>172500</v>
      </c>
      <c r="T30" s="616">
        <v>178000</v>
      </c>
    </row>
    <row r="31" spans="3:20" x14ac:dyDescent="0.25">
      <c r="C31" s="613" t="s">
        <v>34</v>
      </c>
      <c r="D31" s="616">
        <v>68225</v>
      </c>
      <c r="E31" s="616">
        <v>87500</v>
      </c>
      <c r="F31" s="616">
        <v>113000</v>
      </c>
      <c r="G31" s="616">
        <v>127250</v>
      </c>
      <c r="H31" s="616">
        <v>136975</v>
      </c>
      <c r="I31" s="616">
        <v>144950</v>
      </c>
      <c r="J31" s="616">
        <v>144500</v>
      </c>
      <c r="K31" s="616">
        <v>140000</v>
      </c>
      <c r="L31" s="616">
        <v>138000</v>
      </c>
      <c r="M31" s="616">
        <v>142629</v>
      </c>
      <c r="N31" s="616">
        <v>139000</v>
      </c>
      <c r="O31" s="616">
        <v>140500</v>
      </c>
      <c r="P31" s="616">
        <v>151000</v>
      </c>
      <c r="Q31" s="616">
        <v>155000</v>
      </c>
      <c r="R31" s="616">
        <v>165000</v>
      </c>
      <c r="S31" s="616">
        <v>172500</v>
      </c>
      <c r="T31" s="616">
        <v>177700</v>
      </c>
    </row>
    <row r="32" spans="3:20" x14ac:dyDescent="0.25">
      <c r="C32" s="613" t="s">
        <v>36</v>
      </c>
      <c r="D32" s="616">
        <v>76000</v>
      </c>
      <c r="E32" s="616">
        <v>99000</v>
      </c>
      <c r="F32" s="616">
        <v>122950</v>
      </c>
      <c r="G32" s="616">
        <v>130000</v>
      </c>
      <c r="H32" s="616">
        <v>139950</v>
      </c>
      <c r="I32" s="616">
        <v>150000</v>
      </c>
      <c r="J32" s="616">
        <v>149950</v>
      </c>
      <c r="K32" s="616">
        <v>140000</v>
      </c>
      <c r="L32" s="616">
        <v>146400</v>
      </c>
      <c r="M32" s="616">
        <v>140000</v>
      </c>
      <c r="N32" s="616">
        <v>145000</v>
      </c>
      <c r="O32" s="616">
        <v>142750</v>
      </c>
      <c r="P32" s="616">
        <v>150000</v>
      </c>
      <c r="Q32" s="616">
        <v>158500</v>
      </c>
      <c r="R32" s="616">
        <v>164000</v>
      </c>
      <c r="S32" s="616">
        <v>175000</v>
      </c>
      <c r="T32" s="616">
        <v>179975</v>
      </c>
    </row>
    <row r="33" spans="3:20" x14ac:dyDescent="0.25">
      <c r="C33" s="613" t="s">
        <v>49</v>
      </c>
      <c r="D33" s="616">
        <v>89950</v>
      </c>
      <c r="E33" s="616">
        <v>118000</v>
      </c>
      <c r="F33" s="616">
        <v>135000</v>
      </c>
      <c r="G33" s="616">
        <v>145000</v>
      </c>
      <c r="H33" s="616">
        <v>150000</v>
      </c>
      <c r="I33" s="616">
        <v>159000</v>
      </c>
      <c r="J33" s="616">
        <v>158250</v>
      </c>
      <c r="K33" s="616">
        <v>143750</v>
      </c>
      <c r="L33" s="616">
        <v>148250</v>
      </c>
      <c r="M33" s="616">
        <v>150000</v>
      </c>
      <c r="N33" s="616">
        <v>148500</v>
      </c>
      <c r="O33" s="616">
        <v>150000</v>
      </c>
      <c r="P33" s="616">
        <v>160000</v>
      </c>
      <c r="Q33" s="616">
        <v>168000</v>
      </c>
      <c r="R33" s="616">
        <v>180000</v>
      </c>
      <c r="S33" s="616">
        <v>190000</v>
      </c>
      <c r="T33" s="616">
        <v>206000</v>
      </c>
    </row>
    <row r="34" spans="3:20" x14ac:dyDescent="0.25">
      <c r="C34" s="613" t="s">
        <v>50</v>
      </c>
      <c r="D34" s="616">
        <v>85000</v>
      </c>
      <c r="E34" s="616">
        <v>110000</v>
      </c>
      <c r="F34" s="616">
        <v>132500</v>
      </c>
      <c r="G34" s="616">
        <v>142000</v>
      </c>
      <c r="H34" s="616">
        <v>146000</v>
      </c>
      <c r="I34" s="616">
        <v>155000</v>
      </c>
      <c r="J34" s="616">
        <v>155000</v>
      </c>
      <c r="K34" s="616">
        <v>139000</v>
      </c>
      <c r="L34" s="616">
        <v>149975</v>
      </c>
      <c r="M34" s="616">
        <v>150000</v>
      </c>
      <c r="N34" s="616">
        <v>150000</v>
      </c>
      <c r="O34" s="616">
        <v>150000</v>
      </c>
      <c r="P34" s="616">
        <v>159972.5</v>
      </c>
      <c r="Q34" s="616">
        <v>165000</v>
      </c>
      <c r="R34" s="616">
        <v>175000</v>
      </c>
      <c r="S34" s="616">
        <v>185000</v>
      </c>
      <c r="T34" s="616">
        <v>193000</v>
      </c>
    </row>
    <row r="35" spans="3:20" x14ac:dyDescent="0.25">
      <c r="C35" s="613" t="s">
        <v>51</v>
      </c>
      <c r="D35" s="616">
        <v>110000</v>
      </c>
      <c r="E35" s="616">
        <v>145000</v>
      </c>
      <c r="F35" s="616">
        <v>160000</v>
      </c>
      <c r="G35" s="616">
        <v>172750</v>
      </c>
      <c r="H35" s="616">
        <v>179950</v>
      </c>
      <c r="I35" s="616">
        <v>190000</v>
      </c>
      <c r="J35" s="616">
        <v>190000</v>
      </c>
      <c r="K35" s="616">
        <v>175000</v>
      </c>
      <c r="L35" s="616">
        <v>200000</v>
      </c>
      <c r="M35" s="616">
        <v>185000</v>
      </c>
      <c r="N35" s="616">
        <v>185000</v>
      </c>
      <c r="O35" s="616">
        <v>190000</v>
      </c>
      <c r="P35" s="616">
        <v>205000</v>
      </c>
      <c r="Q35" s="616">
        <v>219000</v>
      </c>
      <c r="R35" s="616">
        <v>230000</v>
      </c>
      <c r="S35" s="616">
        <v>243975</v>
      </c>
      <c r="T35" s="616">
        <v>252000</v>
      </c>
    </row>
    <row r="36" spans="3:20" x14ac:dyDescent="0.25">
      <c r="C36" s="613" t="s">
        <v>52</v>
      </c>
      <c r="D36" s="616">
        <v>85000</v>
      </c>
      <c r="E36" s="616">
        <v>105000</v>
      </c>
      <c r="F36" s="616">
        <v>124950</v>
      </c>
      <c r="G36" s="616">
        <v>138975</v>
      </c>
      <c r="H36" s="616">
        <v>143000</v>
      </c>
      <c r="I36" s="616">
        <v>151000</v>
      </c>
      <c r="J36" s="616">
        <v>150000</v>
      </c>
      <c r="K36" s="616">
        <v>142000</v>
      </c>
      <c r="L36" s="616">
        <v>147500</v>
      </c>
      <c r="M36" s="616">
        <v>144000</v>
      </c>
      <c r="N36" s="616">
        <v>143000</v>
      </c>
      <c r="O36" s="616">
        <v>142000</v>
      </c>
      <c r="P36" s="616">
        <v>150000</v>
      </c>
      <c r="Q36" s="616">
        <v>160000</v>
      </c>
      <c r="R36" s="616">
        <v>165000</v>
      </c>
      <c r="S36" s="616">
        <v>182500</v>
      </c>
      <c r="T36" s="616">
        <v>193000</v>
      </c>
    </row>
    <row r="37" spans="3:20" x14ac:dyDescent="0.25">
      <c r="C37" s="613" t="s">
        <v>53</v>
      </c>
      <c r="D37" s="616">
        <v>92500</v>
      </c>
      <c r="E37" s="616">
        <v>116000</v>
      </c>
      <c r="F37" s="616">
        <v>139000</v>
      </c>
      <c r="G37" s="616">
        <v>146000</v>
      </c>
      <c r="H37" s="616">
        <v>155000</v>
      </c>
      <c r="I37" s="616">
        <v>160000</v>
      </c>
      <c r="J37" s="616">
        <v>160000</v>
      </c>
      <c r="K37" s="616">
        <v>147000</v>
      </c>
      <c r="L37" s="616">
        <v>155000</v>
      </c>
      <c r="M37" s="616">
        <v>155000</v>
      </c>
      <c r="N37" s="616">
        <v>155000</v>
      </c>
      <c r="O37" s="616">
        <v>160000</v>
      </c>
      <c r="P37" s="616">
        <v>165000</v>
      </c>
      <c r="Q37" s="616">
        <v>170000</v>
      </c>
      <c r="R37" s="616">
        <v>189495</v>
      </c>
      <c r="S37" s="616">
        <v>192000</v>
      </c>
      <c r="T37" s="616">
        <v>199950</v>
      </c>
    </row>
    <row r="38" spans="3:20" x14ac:dyDescent="0.25">
      <c r="C38" s="613" t="s">
        <v>54</v>
      </c>
      <c r="D38" s="616">
        <v>81000</v>
      </c>
      <c r="E38" s="616">
        <v>105000</v>
      </c>
      <c r="F38" s="616">
        <v>128500</v>
      </c>
      <c r="G38" s="616">
        <v>136000</v>
      </c>
      <c r="H38" s="616">
        <v>141000</v>
      </c>
      <c r="I38" s="616">
        <v>150000</v>
      </c>
      <c r="J38" s="616">
        <v>153000</v>
      </c>
      <c r="K38" s="616">
        <v>140000</v>
      </c>
      <c r="L38" s="616">
        <v>143250</v>
      </c>
      <c r="M38" s="616">
        <v>145000</v>
      </c>
      <c r="N38" s="616">
        <v>138000</v>
      </c>
      <c r="O38" s="616">
        <v>145000</v>
      </c>
      <c r="P38" s="616">
        <v>150000</v>
      </c>
      <c r="Q38" s="616">
        <v>156345</v>
      </c>
      <c r="R38" s="616">
        <v>165500</v>
      </c>
      <c r="S38" s="616">
        <v>171000</v>
      </c>
      <c r="T38" s="616">
        <v>184000</v>
      </c>
    </row>
    <row r="39" spans="3:20" x14ac:dyDescent="0.25">
      <c r="C39" s="613" t="s">
        <v>55</v>
      </c>
      <c r="D39" s="616">
        <v>84950</v>
      </c>
      <c r="E39" s="616">
        <v>110000</v>
      </c>
      <c r="F39" s="616">
        <v>133000</v>
      </c>
      <c r="G39" s="616">
        <v>141000</v>
      </c>
      <c r="H39" s="616">
        <v>145000</v>
      </c>
      <c r="I39" s="616">
        <v>153950</v>
      </c>
      <c r="J39" s="616">
        <v>155500</v>
      </c>
      <c r="K39" s="616">
        <v>133500</v>
      </c>
      <c r="L39" s="616">
        <v>147725</v>
      </c>
      <c r="M39" s="616">
        <v>147000</v>
      </c>
      <c r="N39" s="616">
        <v>140000</v>
      </c>
      <c r="O39" s="616">
        <v>146000</v>
      </c>
      <c r="P39" s="616">
        <v>151500</v>
      </c>
      <c r="Q39" s="616">
        <v>162500</v>
      </c>
      <c r="R39" s="616">
        <v>174950</v>
      </c>
      <c r="S39" s="616">
        <v>185000</v>
      </c>
      <c r="T39" s="616">
        <v>200000</v>
      </c>
    </row>
    <row r="40" spans="3:20" x14ac:dyDescent="0.25">
      <c r="C40" s="613" t="s">
        <v>56</v>
      </c>
      <c r="D40" s="616">
        <v>65000</v>
      </c>
      <c r="E40" s="616">
        <v>82950</v>
      </c>
      <c r="F40" s="616">
        <v>100000</v>
      </c>
      <c r="G40" s="616">
        <v>109500</v>
      </c>
      <c r="H40" s="616">
        <v>117000</v>
      </c>
      <c r="I40" s="616">
        <v>125000</v>
      </c>
      <c r="J40" s="616">
        <v>124950</v>
      </c>
      <c r="K40" s="616">
        <v>115000</v>
      </c>
      <c r="L40" s="616">
        <v>119000</v>
      </c>
      <c r="M40" s="616">
        <v>120000</v>
      </c>
      <c r="N40" s="616">
        <v>124995</v>
      </c>
      <c r="O40" s="616">
        <v>123250</v>
      </c>
      <c r="P40" s="616">
        <v>129000</v>
      </c>
      <c r="Q40" s="616">
        <v>135000</v>
      </c>
      <c r="R40" s="616">
        <v>142000</v>
      </c>
      <c r="S40" s="616">
        <v>145000</v>
      </c>
      <c r="T40" s="616">
        <v>150000</v>
      </c>
    </row>
    <row r="41" spans="3:20" x14ac:dyDescent="0.25">
      <c r="C41" s="613" t="s">
        <v>57</v>
      </c>
      <c r="D41" s="616">
        <v>74000</v>
      </c>
      <c r="E41" s="616">
        <v>92000</v>
      </c>
      <c r="F41" s="616">
        <v>123000</v>
      </c>
      <c r="G41" s="616">
        <v>130000</v>
      </c>
      <c r="H41" s="616">
        <v>135000</v>
      </c>
      <c r="I41" s="616">
        <v>144997.5</v>
      </c>
      <c r="J41" s="616">
        <v>142975</v>
      </c>
      <c r="K41" s="616">
        <v>130000</v>
      </c>
      <c r="L41" s="616">
        <v>136250</v>
      </c>
      <c r="M41" s="616">
        <v>133250</v>
      </c>
      <c r="N41" s="616">
        <v>129000</v>
      </c>
      <c r="O41" s="616">
        <v>130000</v>
      </c>
      <c r="P41" s="616">
        <v>137250</v>
      </c>
      <c r="Q41" s="616">
        <v>145000</v>
      </c>
      <c r="R41" s="616">
        <v>148000</v>
      </c>
      <c r="S41" s="616">
        <v>159950</v>
      </c>
      <c r="T41" s="616">
        <v>163500</v>
      </c>
    </row>
    <row r="42" spans="3:20" x14ac:dyDescent="0.25">
      <c r="C42" s="613" t="s">
        <v>58</v>
      </c>
      <c r="D42" s="616">
        <v>59950</v>
      </c>
      <c r="E42" s="616">
        <v>79000</v>
      </c>
      <c r="F42" s="616">
        <v>97000</v>
      </c>
      <c r="G42" s="616">
        <v>105000</v>
      </c>
      <c r="H42" s="616">
        <v>114950</v>
      </c>
      <c r="I42" s="616">
        <v>119500</v>
      </c>
      <c r="J42" s="616">
        <v>120000</v>
      </c>
      <c r="K42" s="616">
        <v>113500</v>
      </c>
      <c r="L42" s="616">
        <v>115000</v>
      </c>
      <c r="M42" s="616">
        <v>111000</v>
      </c>
      <c r="N42" s="616">
        <v>115000</v>
      </c>
      <c r="O42" s="616">
        <v>118000</v>
      </c>
      <c r="P42" s="616">
        <v>124950</v>
      </c>
      <c r="Q42" s="616">
        <v>130000</v>
      </c>
      <c r="R42" s="616">
        <v>134950</v>
      </c>
      <c r="S42" s="616">
        <v>142500</v>
      </c>
      <c r="T42" s="616">
        <v>145000</v>
      </c>
    </row>
    <row r="43" spans="3:20" x14ac:dyDescent="0.25">
      <c r="C43" s="613" t="s">
        <v>59</v>
      </c>
      <c r="D43" s="616">
        <v>79675</v>
      </c>
      <c r="E43" s="616">
        <v>110000</v>
      </c>
      <c r="F43" s="616">
        <v>130500</v>
      </c>
      <c r="G43" s="616">
        <v>137500</v>
      </c>
      <c r="H43" s="616">
        <v>141750</v>
      </c>
      <c r="I43" s="616">
        <v>151000</v>
      </c>
      <c r="J43" s="616">
        <v>155000</v>
      </c>
      <c r="K43" s="616">
        <v>140000</v>
      </c>
      <c r="L43" s="616">
        <v>148000</v>
      </c>
      <c r="M43" s="616">
        <v>140000</v>
      </c>
      <c r="N43" s="616">
        <v>141000</v>
      </c>
      <c r="O43" s="616">
        <v>140250</v>
      </c>
      <c r="P43" s="616">
        <v>152500</v>
      </c>
      <c r="Q43" s="616">
        <v>159000</v>
      </c>
      <c r="R43" s="616">
        <v>170000</v>
      </c>
      <c r="S43" s="616">
        <v>179950</v>
      </c>
      <c r="T43" s="616">
        <v>185000</v>
      </c>
    </row>
    <row r="44" spans="3:20" x14ac:dyDescent="0.25">
      <c r="C44" s="613" t="s">
        <v>60</v>
      </c>
      <c r="D44" s="616">
        <v>80000</v>
      </c>
      <c r="E44" s="616">
        <v>99000</v>
      </c>
      <c r="F44" s="616">
        <v>126000</v>
      </c>
      <c r="G44" s="616">
        <v>132625</v>
      </c>
      <c r="H44" s="616">
        <v>136000</v>
      </c>
      <c r="I44" s="616">
        <v>147500</v>
      </c>
      <c r="J44" s="616">
        <v>145000</v>
      </c>
      <c r="K44" s="616">
        <v>130000</v>
      </c>
      <c r="L44" s="616">
        <v>138000</v>
      </c>
      <c r="M44" s="616">
        <v>135000</v>
      </c>
      <c r="N44" s="616">
        <v>135750</v>
      </c>
      <c r="O44" s="616">
        <v>135000</v>
      </c>
      <c r="P44" s="616">
        <v>145000</v>
      </c>
      <c r="Q44" s="616">
        <v>154000</v>
      </c>
      <c r="R44" s="616">
        <v>161000</v>
      </c>
      <c r="S44" s="616">
        <v>170000</v>
      </c>
      <c r="T44" s="616">
        <v>185000</v>
      </c>
    </row>
    <row r="45" spans="3:20" x14ac:dyDescent="0.25">
      <c r="C45" s="613" t="s">
        <v>61</v>
      </c>
      <c r="D45" s="616">
        <v>87000</v>
      </c>
      <c r="E45" s="616">
        <v>114000</v>
      </c>
      <c r="F45" s="616">
        <v>134725</v>
      </c>
      <c r="G45" s="616">
        <v>146500</v>
      </c>
      <c r="H45" s="616">
        <v>150000</v>
      </c>
      <c r="I45" s="616">
        <v>162500</v>
      </c>
      <c r="J45" s="616">
        <v>165000</v>
      </c>
      <c r="K45" s="616">
        <v>144500</v>
      </c>
      <c r="L45" s="616">
        <v>157000</v>
      </c>
      <c r="M45" s="616">
        <v>152500</v>
      </c>
      <c r="N45" s="616">
        <v>150000</v>
      </c>
      <c r="O45" s="616">
        <v>155000</v>
      </c>
      <c r="P45" s="616">
        <v>165000</v>
      </c>
      <c r="Q45" s="616">
        <v>171000</v>
      </c>
      <c r="R45" s="616">
        <v>184972.5</v>
      </c>
      <c r="S45" s="616">
        <v>192000</v>
      </c>
      <c r="T45" s="616">
        <v>205000</v>
      </c>
    </row>
    <row r="46" spans="3:20" x14ac:dyDescent="0.25">
      <c r="C46" s="613" t="s">
        <v>62</v>
      </c>
      <c r="D46" s="616">
        <v>65500</v>
      </c>
      <c r="E46" s="616">
        <v>84000</v>
      </c>
      <c r="F46" s="616">
        <v>116000</v>
      </c>
      <c r="G46" s="616">
        <v>120000</v>
      </c>
      <c r="H46" s="616">
        <v>128000</v>
      </c>
      <c r="I46" s="616">
        <v>138995</v>
      </c>
      <c r="J46" s="616">
        <v>142000</v>
      </c>
      <c r="K46" s="616">
        <v>132750</v>
      </c>
      <c r="L46" s="616">
        <v>144000</v>
      </c>
      <c r="M46" s="616">
        <v>138000</v>
      </c>
      <c r="N46" s="616">
        <v>134000</v>
      </c>
      <c r="O46" s="616">
        <v>134000</v>
      </c>
      <c r="P46" s="616">
        <v>150000</v>
      </c>
      <c r="Q46" s="616">
        <v>152000</v>
      </c>
      <c r="R46" s="616">
        <v>154950</v>
      </c>
      <c r="S46" s="616">
        <v>167500</v>
      </c>
      <c r="T46" s="616">
        <v>175000</v>
      </c>
    </row>
    <row r="47" spans="3:20" x14ac:dyDescent="0.25">
      <c r="C47" s="613" t="s">
        <v>41</v>
      </c>
      <c r="D47" s="616">
        <v>53425</v>
      </c>
      <c r="E47" s="616">
        <v>68000</v>
      </c>
      <c r="F47" s="616">
        <v>86000</v>
      </c>
      <c r="G47" s="616">
        <v>95000</v>
      </c>
      <c r="H47" s="616">
        <v>102000</v>
      </c>
      <c r="I47" s="616">
        <v>114500</v>
      </c>
      <c r="J47" s="616">
        <v>110000</v>
      </c>
      <c r="K47" s="616">
        <v>99950</v>
      </c>
      <c r="L47" s="616">
        <v>100000</v>
      </c>
      <c r="M47" s="616">
        <v>102500</v>
      </c>
      <c r="N47" s="616">
        <v>102000</v>
      </c>
      <c r="O47" s="616">
        <v>100000</v>
      </c>
      <c r="P47" s="616">
        <v>111500</v>
      </c>
      <c r="Q47" s="616">
        <v>118000</v>
      </c>
      <c r="R47" s="616">
        <v>120000</v>
      </c>
      <c r="S47" s="616">
        <v>130000</v>
      </c>
      <c r="T47" s="616">
        <v>135000</v>
      </c>
    </row>
    <row r="48" spans="3:20" x14ac:dyDescent="0.25">
      <c r="C48" s="613" t="s">
        <v>42</v>
      </c>
      <c r="D48" s="616">
        <v>59500</v>
      </c>
      <c r="E48" s="616">
        <v>76500</v>
      </c>
      <c r="F48" s="616">
        <v>96000</v>
      </c>
      <c r="G48" s="616">
        <v>110000</v>
      </c>
      <c r="H48" s="616">
        <v>119400</v>
      </c>
      <c r="I48" s="616">
        <v>124995</v>
      </c>
      <c r="J48" s="616">
        <v>122000</v>
      </c>
      <c r="K48" s="616">
        <v>118875</v>
      </c>
      <c r="L48" s="616">
        <v>124950</v>
      </c>
      <c r="M48" s="616">
        <v>120000</v>
      </c>
      <c r="N48" s="616">
        <v>115000</v>
      </c>
      <c r="O48" s="616">
        <v>120000</v>
      </c>
      <c r="P48" s="616">
        <v>124995</v>
      </c>
      <c r="Q48" s="616">
        <v>126750</v>
      </c>
      <c r="R48" s="616">
        <v>133725</v>
      </c>
      <c r="S48" s="616">
        <v>140000</v>
      </c>
      <c r="T48" s="616">
        <v>145000</v>
      </c>
    </row>
    <row r="49" spans="3:20" x14ac:dyDescent="0.25">
      <c r="C49" s="613" t="s">
        <v>45</v>
      </c>
      <c r="D49" s="616">
        <v>80000</v>
      </c>
      <c r="E49" s="616">
        <v>102750</v>
      </c>
      <c r="F49" s="616">
        <v>125000</v>
      </c>
      <c r="G49" s="616">
        <v>133000</v>
      </c>
      <c r="H49" s="616">
        <v>130000</v>
      </c>
      <c r="I49" s="616">
        <v>139000</v>
      </c>
      <c r="J49" s="616">
        <v>136750</v>
      </c>
      <c r="K49" s="616">
        <v>129500</v>
      </c>
      <c r="L49" s="616">
        <v>132000</v>
      </c>
      <c r="M49" s="616">
        <v>130250</v>
      </c>
      <c r="N49" s="616">
        <v>130000</v>
      </c>
      <c r="O49" s="616">
        <v>135000</v>
      </c>
      <c r="P49" s="616">
        <v>139000</v>
      </c>
      <c r="Q49" s="616">
        <v>147875</v>
      </c>
      <c r="R49" s="616">
        <v>159000</v>
      </c>
      <c r="S49" s="616">
        <v>160000</v>
      </c>
      <c r="T49" s="616">
        <v>172875</v>
      </c>
    </row>
    <row r="50" spans="3:20" x14ac:dyDescent="0.25">
      <c r="C50" s="613" t="s">
        <v>46</v>
      </c>
      <c r="D50" s="616">
        <v>80000</v>
      </c>
      <c r="E50" s="616">
        <v>99500</v>
      </c>
      <c r="F50" s="616">
        <v>119950</v>
      </c>
      <c r="G50" s="616">
        <v>129000</v>
      </c>
      <c r="H50" s="616">
        <v>130000</v>
      </c>
      <c r="I50" s="616">
        <v>134950</v>
      </c>
      <c r="J50" s="616">
        <v>129125</v>
      </c>
      <c r="K50" s="616">
        <v>123500</v>
      </c>
      <c r="L50" s="616">
        <v>132500</v>
      </c>
      <c r="M50" s="616">
        <v>127500</v>
      </c>
      <c r="N50" s="616">
        <v>126000</v>
      </c>
      <c r="O50" s="616">
        <v>125000</v>
      </c>
      <c r="P50" s="616">
        <v>136000</v>
      </c>
      <c r="Q50" s="616">
        <v>142000</v>
      </c>
      <c r="R50" s="616">
        <v>150300.5</v>
      </c>
      <c r="S50" s="616">
        <v>163000</v>
      </c>
      <c r="T50" s="616">
        <v>170000</v>
      </c>
    </row>
    <row r="51" spans="3:20" x14ac:dyDescent="0.25">
      <c r="C51" s="613" t="s">
        <v>43</v>
      </c>
      <c r="D51" s="616">
        <v>47500</v>
      </c>
      <c r="E51" s="616">
        <v>60000</v>
      </c>
      <c r="F51" s="616">
        <v>81000</v>
      </c>
      <c r="G51" s="616">
        <v>90000</v>
      </c>
      <c r="H51" s="616">
        <v>98000</v>
      </c>
      <c r="I51" s="616">
        <v>105000</v>
      </c>
      <c r="J51" s="616">
        <v>109950</v>
      </c>
      <c r="K51" s="616">
        <v>97000</v>
      </c>
      <c r="L51" s="616">
        <v>105000</v>
      </c>
      <c r="M51" s="616">
        <v>100000</v>
      </c>
      <c r="N51" s="616">
        <v>98000</v>
      </c>
      <c r="O51" s="616">
        <v>104000</v>
      </c>
      <c r="P51" s="616">
        <v>110000</v>
      </c>
      <c r="Q51" s="616">
        <v>115000</v>
      </c>
      <c r="R51" s="616">
        <v>122000</v>
      </c>
      <c r="S51" s="616">
        <v>125000</v>
      </c>
      <c r="T51" s="616">
        <v>130500</v>
      </c>
    </row>
    <row r="52" spans="3:20" x14ac:dyDescent="0.25">
      <c r="C52" s="613" t="s">
        <v>44</v>
      </c>
      <c r="D52" s="616">
        <v>70000</v>
      </c>
      <c r="E52" s="616">
        <v>91500</v>
      </c>
      <c r="F52" s="616">
        <v>116000</v>
      </c>
      <c r="G52" s="616">
        <v>125000</v>
      </c>
      <c r="H52" s="616">
        <v>128000</v>
      </c>
      <c r="I52" s="616">
        <v>137000</v>
      </c>
      <c r="J52" s="616">
        <v>139475</v>
      </c>
      <c r="K52" s="616">
        <v>131000</v>
      </c>
      <c r="L52" s="616">
        <v>142000</v>
      </c>
      <c r="M52" s="616">
        <v>135000</v>
      </c>
      <c r="N52" s="616">
        <v>140000</v>
      </c>
      <c r="O52" s="616">
        <v>140000</v>
      </c>
      <c r="P52" s="616">
        <v>148000</v>
      </c>
      <c r="Q52" s="616">
        <v>146950</v>
      </c>
      <c r="R52" s="616">
        <v>159997.5</v>
      </c>
      <c r="S52" s="616">
        <v>165000</v>
      </c>
      <c r="T52" s="616">
        <v>175000</v>
      </c>
    </row>
    <row r="53" spans="3:20" x14ac:dyDescent="0.25">
      <c r="C53" s="613" t="s">
        <v>47</v>
      </c>
      <c r="D53" s="616">
        <v>120000</v>
      </c>
      <c r="E53" s="616">
        <v>152500</v>
      </c>
      <c r="F53" s="616">
        <v>171250</v>
      </c>
      <c r="G53" s="616">
        <v>181000</v>
      </c>
      <c r="H53" s="616">
        <v>187725</v>
      </c>
      <c r="I53" s="616">
        <v>195000</v>
      </c>
      <c r="J53" s="616">
        <v>187000</v>
      </c>
      <c r="K53" s="616">
        <v>184975</v>
      </c>
      <c r="L53" s="616">
        <v>193375</v>
      </c>
      <c r="M53" s="616">
        <v>192000</v>
      </c>
      <c r="N53" s="616">
        <v>189950</v>
      </c>
      <c r="O53" s="616">
        <v>195000</v>
      </c>
      <c r="P53" s="616">
        <v>202250</v>
      </c>
      <c r="Q53" s="616">
        <v>225000</v>
      </c>
      <c r="R53" s="616">
        <v>239997.5</v>
      </c>
      <c r="S53" s="616">
        <v>251025</v>
      </c>
      <c r="T53" s="616">
        <v>252000</v>
      </c>
    </row>
    <row r="54" spans="3:20" x14ac:dyDescent="0.25">
      <c r="C54" s="613" t="s">
        <v>1</v>
      </c>
      <c r="D54" s="616">
        <v>105000</v>
      </c>
      <c r="E54" s="616">
        <v>130000</v>
      </c>
      <c r="F54" s="616">
        <v>157700</v>
      </c>
      <c r="G54" s="616">
        <v>165000</v>
      </c>
      <c r="H54" s="616">
        <v>174000</v>
      </c>
      <c r="I54" s="616">
        <v>185000</v>
      </c>
      <c r="J54" s="616">
        <v>190000</v>
      </c>
      <c r="K54" s="616">
        <v>174950</v>
      </c>
      <c r="L54" s="616">
        <v>189950</v>
      </c>
      <c r="M54" s="616">
        <v>179950</v>
      </c>
      <c r="N54" s="616">
        <v>182000</v>
      </c>
      <c r="O54" s="616">
        <v>181000</v>
      </c>
      <c r="P54" s="616">
        <v>187500</v>
      </c>
      <c r="Q54" s="616">
        <v>200000</v>
      </c>
      <c r="R54" s="616">
        <v>200000</v>
      </c>
      <c r="S54" s="616">
        <v>215000</v>
      </c>
      <c r="T54" s="616">
        <v>227000</v>
      </c>
    </row>
    <row r="55" spans="3:20" x14ac:dyDescent="0.25">
      <c r="C55" s="613" t="s">
        <v>14</v>
      </c>
      <c r="D55" s="616">
        <v>95000</v>
      </c>
      <c r="E55" s="616">
        <v>121500</v>
      </c>
      <c r="F55" s="616">
        <v>145000</v>
      </c>
      <c r="G55" s="616">
        <v>155000</v>
      </c>
      <c r="H55" s="616">
        <v>167000</v>
      </c>
      <c r="I55" s="616">
        <v>175000</v>
      </c>
      <c r="J55" s="616">
        <v>182500</v>
      </c>
      <c r="K55" s="616">
        <v>165000</v>
      </c>
      <c r="L55" s="616">
        <v>175000</v>
      </c>
      <c r="M55" s="616">
        <v>169000</v>
      </c>
      <c r="N55" s="616">
        <v>166950</v>
      </c>
      <c r="O55" s="616">
        <v>170000</v>
      </c>
      <c r="P55" s="616">
        <v>173500</v>
      </c>
      <c r="Q55" s="616">
        <v>179950</v>
      </c>
      <c r="R55" s="616">
        <v>188500</v>
      </c>
      <c r="S55" s="616">
        <v>197000</v>
      </c>
      <c r="T55" s="616">
        <v>200000</v>
      </c>
    </row>
    <row r="56" spans="3:20" x14ac:dyDescent="0.25">
      <c r="C56" s="613" t="s">
        <v>15</v>
      </c>
      <c r="D56" s="616">
        <v>37000</v>
      </c>
      <c r="E56" s="616">
        <v>42000</v>
      </c>
      <c r="F56" s="616">
        <v>60000</v>
      </c>
      <c r="G56" s="616">
        <v>72950</v>
      </c>
      <c r="H56" s="616">
        <v>80000</v>
      </c>
      <c r="I56" s="616">
        <v>87264</v>
      </c>
      <c r="J56" s="616">
        <v>90000</v>
      </c>
      <c r="K56" s="616">
        <v>84000</v>
      </c>
      <c r="L56" s="616">
        <v>85000</v>
      </c>
      <c r="M56" s="616">
        <v>82500</v>
      </c>
      <c r="N56" s="616">
        <v>86000</v>
      </c>
      <c r="O56" s="616">
        <v>87500</v>
      </c>
      <c r="P56" s="616">
        <v>92000</v>
      </c>
      <c r="Q56" s="616">
        <v>93000</v>
      </c>
      <c r="R56" s="616">
        <v>100000</v>
      </c>
      <c r="S56" s="616">
        <v>104500</v>
      </c>
      <c r="T56" s="616">
        <v>108000</v>
      </c>
    </row>
    <row r="57" spans="3:20" x14ac:dyDescent="0.25">
      <c r="C57" s="613" t="s">
        <v>13</v>
      </c>
      <c r="D57" s="616">
        <v>69995</v>
      </c>
      <c r="E57" s="616">
        <v>86000</v>
      </c>
      <c r="F57" s="616">
        <v>108000</v>
      </c>
      <c r="G57" s="616">
        <v>116000</v>
      </c>
      <c r="H57" s="616">
        <v>124500</v>
      </c>
      <c r="I57" s="616">
        <v>130000</v>
      </c>
      <c r="J57" s="616">
        <v>132000</v>
      </c>
      <c r="K57" s="616">
        <v>127500</v>
      </c>
      <c r="L57" s="616">
        <v>133250</v>
      </c>
      <c r="M57" s="616">
        <v>129950</v>
      </c>
      <c r="N57" s="616">
        <v>132725</v>
      </c>
      <c r="O57" s="616">
        <v>133481</v>
      </c>
      <c r="P57" s="616">
        <v>136000</v>
      </c>
      <c r="Q57" s="616">
        <v>135000</v>
      </c>
      <c r="R57" s="616">
        <v>144950</v>
      </c>
      <c r="S57" s="616">
        <v>152000</v>
      </c>
      <c r="T57" s="616">
        <v>155000</v>
      </c>
    </row>
    <row r="58" spans="3:20" x14ac:dyDescent="0.25">
      <c r="C58" s="613" t="s">
        <v>16</v>
      </c>
      <c r="D58" s="616">
        <v>68000</v>
      </c>
      <c r="E58" s="616">
        <v>85000</v>
      </c>
      <c r="F58" s="616">
        <v>105000</v>
      </c>
      <c r="G58" s="616">
        <v>114950</v>
      </c>
      <c r="H58" s="616">
        <v>123000</v>
      </c>
      <c r="I58" s="616">
        <v>130000</v>
      </c>
      <c r="J58" s="616">
        <v>130000</v>
      </c>
      <c r="K58" s="616">
        <v>120000</v>
      </c>
      <c r="L58" s="616">
        <v>124950</v>
      </c>
      <c r="M58" s="616">
        <v>124995</v>
      </c>
      <c r="N58" s="616">
        <v>124375</v>
      </c>
      <c r="O58" s="616">
        <v>125000</v>
      </c>
      <c r="P58" s="616">
        <v>130000</v>
      </c>
      <c r="Q58" s="616">
        <v>135000</v>
      </c>
      <c r="R58" s="616">
        <v>140000</v>
      </c>
      <c r="S58" s="616">
        <v>148000</v>
      </c>
      <c r="T58" s="616">
        <v>157250</v>
      </c>
    </row>
    <row r="59" spans="3:20" x14ac:dyDescent="0.25">
      <c r="C59" s="613" t="s">
        <v>17</v>
      </c>
      <c r="D59" s="616">
        <v>72000</v>
      </c>
      <c r="E59" s="616">
        <v>88000</v>
      </c>
      <c r="F59" s="616">
        <v>110000</v>
      </c>
      <c r="G59" s="616">
        <v>123000</v>
      </c>
      <c r="H59" s="616">
        <v>125000</v>
      </c>
      <c r="I59" s="616">
        <v>139950</v>
      </c>
      <c r="J59" s="616">
        <v>136250</v>
      </c>
      <c r="K59" s="616">
        <v>130000</v>
      </c>
      <c r="L59" s="616">
        <v>142000</v>
      </c>
      <c r="M59" s="616">
        <v>130000</v>
      </c>
      <c r="N59" s="616">
        <v>130000</v>
      </c>
      <c r="O59" s="616">
        <v>140000</v>
      </c>
      <c r="P59" s="616">
        <v>142975</v>
      </c>
      <c r="Q59" s="616">
        <v>150000</v>
      </c>
      <c r="R59" s="616">
        <v>150000</v>
      </c>
      <c r="S59" s="616">
        <v>160000</v>
      </c>
      <c r="T59" s="616">
        <v>165000</v>
      </c>
    </row>
    <row r="60" spans="3:20" x14ac:dyDescent="0.25">
      <c r="C60" s="613" t="s">
        <v>18</v>
      </c>
      <c r="D60" s="616">
        <v>100000</v>
      </c>
      <c r="E60" s="616">
        <v>129500</v>
      </c>
      <c r="F60" s="616">
        <v>150000</v>
      </c>
      <c r="G60" s="616">
        <v>165000</v>
      </c>
      <c r="H60" s="616">
        <v>168000</v>
      </c>
      <c r="I60" s="616">
        <v>180000</v>
      </c>
      <c r="J60" s="616">
        <v>185000</v>
      </c>
      <c r="K60" s="616">
        <v>172500</v>
      </c>
      <c r="L60" s="616">
        <v>182500</v>
      </c>
      <c r="M60" s="616">
        <v>178000</v>
      </c>
      <c r="N60" s="616">
        <v>180000</v>
      </c>
      <c r="O60" s="616">
        <v>182500</v>
      </c>
      <c r="P60" s="616">
        <v>195000</v>
      </c>
      <c r="Q60" s="616">
        <v>200000</v>
      </c>
      <c r="R60" s="616">
        <v>210000</v>
      </c>
      <c r="S60" s="616">
        <v>225500</v>
      </c>
      <c r="T60" s="616">
        <v>232500</v>
      </c>
    </row>
    <row r="61" spans="3:20" x14ac:dyDescent="0.25">
      <c r="C61" s="613" t="s">
        <v>19</v>
      </c>
      <c r="D61" s="616">
        <v>59750</v>
      </c>
      <c r="E61" s="616">
        <v>71500</v>
      </c>
      <c r="F61" s="616">
        <v>92950</v>
      </c>
      <c r="G61" s="616">
        <v>106000</v>
      </c>
      <c r="H61" s="616">
        <v>117500</v>
      </c>
      <c r="I61" s="616">
        <v>122950</v>
      </c>
      <c r="J61" s="616">
        <v>125000</v>
      </c>
      <c r="K61" s="616">
        <v>118000</v>
      </c>
      <c r="L61" s="616">
        <v>123000</v>
      </c>
      <c r="M61" s="616">
        <v>116000</v>
      </c>
      <c r="N61" s="616">
        <v>120000</v>
      </c>
      <c r="O61" s="616">
        <v>122000</v>
      </c>
      <c r="P61" s="616">
        <v>123550</v>
      </c>
      <c r="Q61" s="616">
        <v>127500</v>
      </c>
      <c r="R61" s="616">
        <v>132000</v>
      </c>
      <c r="S61" s="616">
        <v>138000</v>
      </c>
      <c r="T61" s="616">
        <v>140000</v>
      </c>
    </row>
    <row r="62" spans="3:20" x14ac:dyDescent="0.25">
      <c r="C62" s="613" t="s">
        <v>20</v>
      </c>
      <c r="D62" s="616">
        <v>99500</v>
      </c>
      <c r="E62" s="616">
        <v>128000</v>
      </c>
      <c r="F62" s="616">
        <v>149995</v>
      </c>
      <c r="G62" s="616">
        <v>158500</v>
      </c>
      <c r="H62" s="616">
        <v>167500</v>
      </c>
      <c r="I62" s="616">
        <v>176500</v>
      </c>
      <c r="J62" s="616">
        <v>180000</v>
      </c>
      <c r="K62" s="616">
        <v>172250</v>
      </c>
      <c r="L62" s="616">
        <v>175000</v>
      </c>
      <c r="M62" s="616">
        <v>170000</v>
      </c>
      <c r="N62" s="616">
        <v>171000</v>
      </c>
      <c r="O62" s="616">
        <v>170000</v>
      </c>
      <c r="P62" s="616">
        <v>175000</v>
      </c>
      <c r="Q62" s="616">
        <v>184975</v>
      </c>
      <c r="R62" s="616">
        <v>192500</v>
      </c>
      <c r="S62" s="616">
        <v>205000</v>
      </c>
      <c r="T62" s="616">
        <v>212500</v>
      </c>
    </row>
    <row r="63" spans="3:20" x14ac:dyDescent="0.25">
      <c r="C63" s="613" t="s">
        <v>21</v>
      </c>
      <c r="D63" s="616">
        <v>84950</v>
      </c>
      <c r="E63" s="616">
        <v>106950</v>
      </c>
      <c r="F63" s="616">
        <v>129950</v>
      </c>
      <c r="G63" s="616">
        <v>141950</v>
      </c>
      <c r="H63" s="616">
        <v>147000</v>
      </c>
      <c r="I63" s="616">
        <v>160000</v>
      </c>
      <c r="J63" s="616">
        <v>162000</v>
      </c>
      <c r="K63" s="616">
        <v>150000</v>
      </c>
      <c r="L63" s="616">
        <v>155000</v>
      </c>
      <c r="M63" s="616">
        <v>157000</v>
      </c>
      <c r="N63" s="616">
        <v>153000</v>
      </c>
      <c r="O63" s="616">
        <v>157000</v>
      </c>
      <c r="P63" s="616">
        <v>165000</v>
      </c>
      <c r="Q63" s="616">
        <v>165000</v>
      </c>
      <c r="R63" s="616">
        <v>174000</v>
      </c>
      <c r="S63" s="616">
        <v>180000</v>
      </c>
      <c r="T63" s="616">
        <v>185000</v>
      </c>
    </row>
    <row r="64" spans="3:20" x14ac:dyDescent="0.25">
      <c r="C64" s="613" t="s">
        <v>22</v>
      </c>
      <c r="D64" s="616">
        <v>70000</v>
      </c>
      <c r="E64" s="616">
        <v>87000</v>
      </c>
      <c r="F64" s="616">
        <v>115000</v>
      </c>
      <c r="G64" s="616">
        <v>125000</v>
      </c>
      <c r="H64" s="616">
        <v>132500</v>
      </c>
      <c r="I64" s="616">
        <v>140000</v>
      </c>
      <c r="J64" s="616">
        <v>142000</v>
      </c>
      <c r="K64" s="616">
        <v>128500</v>
      </c>
      <c r="L64" s="616">
        <v>138000</v>
      </c>
      <c r="M64" s="616">
        <v>135000</v>
      </c>
      <c r="N64" s="616">
        <v>135000</v>
      </c>
      <c r="O64" s="616">
        <v>136000</v>
      </c>
      <c r="P64" s="616">
        <v>140000</v>
      </c>
      <c r="Q64" s="616">
        <v>149950</v>
      </c>
      <c r="R64" s="616">
        <v>152000</v>
      </c>
      <c r="S64" s="616">
        <v>157000</v>
      </c>
      <c r="T64" s="616">
        <v>162000</v>
      </c>
    </row>
    <row r="65" spans="3:20" x14ac:dyDescent="0.25">
      <c r="C65" s="613" t="s">
        <v>23</v>
      </c>
      <c r="D65" s="616">
        <v>79950</v>
      </c>
      <c r="E65" s="616">
        <v>95000</v>
      </c>
      <c r="F65" s="616">
        <v>119000</v>
      </c>
      <c r="G65" s="616">
        <v>125250</v>
      </c>
      <c r="H65" s="616">
        <v>133000</v>
      </c>
      <c r="I65" s="616">
        <v>139000</v>
      </c>
      <c r="J65" s="616">
        <v>136000</v>
      </c>
      <c r="K65" s="616">
        <v>129000</v>
      </c>
      <c r="L65" s="616">
        <v>136000</v>
      </c>
      <c r="M65" s="616">
        <v>133000</v>
      </c>
      <c r="N65" s="616">
        <v>129000</v>
      </c>
      <c r="O65" s="616">
        <v>134950</v>
      </c>
      <c r="P65" s="616">
        <v>142000</v>
      </c>
      <c r="Q65" s="616">
        <v>146950</v>
      </c>
      <c r="R65" s="616">
        <v>160000</v>
      </c>
      <c r="S65" s="616">
        <v>170000</v>
      </c>
      <c r="T65" s="616">
        <v>182000</v>
      </c>
    </row>
    <row r="66" spans="3:20" x14ac:dyDescent="0.25">
      <c r="C66" s="613" t="s">
        <v>8</v>
      </c>
      <c r="D66" s="616">
        <v>86250</v>
      </c>
      <c r="E66" s="616">
        <v>104950</v>
      </c>
      <c r="F66" s="616">
        <v>125000</v>
      </c>
      <c r="G66" s="616">
        <v>135000</v>
      </c>
      <c r="H66" s="616">
        <v>145000</v>
      </c>
      <c r="I66" s="616">
        <v>148725</v>
      </c>
      <c r="J66" s="616">
        <v>150000</v>
      </c>
      <c r="K66" s="616">
        <v>145000</v>
      </c>
      <c r="L66" s="616">
        <v>150000</v>
      </c>
      <c r="M66" s="616">
        <v>142000</v>
      </c>
      <c r="N66" s="616">
        <v>149000</v>
      </c>
      <c r="O66" s="616">
        <v>145000</v>
      </c>
      <c r="P66" s="616">
        <v>154000</v>
      </c>
      <c r="Q66" s="616">
        <v>160000</v>
      </c>
      <c r="R66" s="616">
        <v>172500</v>
      </c>
      <c r="S66" s="616">
        <v>180000</v>
      </c>
      <c r="T66" s="616">
        <v>187000</v>
      </c>
    </row>
    <row r="67" spans="3:20" x14ac:dyDescent="0.25">
      <c r="C67" s="613" t="s">
        <v>9</v>
      </c>
      <c r="D67" s="616">
        <v>69000</v>
      </c>
      <c r="E67" s="616">
        <v>83999.5</v>
      </c>
      <c r="F67" s="616">
        <v>104166</v>
      </c>
      <c r="G67" s="616">
        <v>117500</v>
      </c>
      <c r="H67" s="616">
        <v>123000</v>
      </c>
      <c r="I67" s="616">
        <v>127000</v>
      </c>
      <c r="J67" s="616">
        <v>127750</v>
      </c>
      <c r="K67" s="616">
        <v>118000</v>
      </c>
      <c r="L67" s="616">
        <v>125500</v>
      </c>
      <c r="M67" s="616">
        <v>123000</v>
      </c>
      <c r="N67" s="616">
        <v>124995</v>
      </c>
      <c r="O67" s="616">
        <v>125000</v>
      </c>
      <c r="P67" s="616">
        <v>132000</v>
      </c>
      <c r="Q67" s="616">
        <v>136250</v>
      </c>
      <c r="R67" s="616">
        <v>146000</v>
      </c>
      <c r="S67" s="616">
        <v>154995</v>
      </c>
      <c r="T67" s="616">
        <v>165000</v>
      </c>
    </row>
    <row r="68" spans="3:20" x14ac:dyDescent="0.25">
      <c r="C68" s="613" t="s">
        <v>10</v>
      </c>
      <c r="D68" s="616">
        <v>92250</v>
      </c>
      <c r="E68" s="616">
        <v>110000</v>
      </c>
      <c r="F68" s="616">
        <v>131000</v>
      </c>
      <c r="G68" s="616">
        <v>143750</v>
      </c>
      <c r="H68" s="616">
        <v>149000</v>
      </c>
      <c r="I68" s="616">
        <v>155000</v>
      </c>
      <c r="J68" s="616">
        <v>159972.5</v>
      </c>
      <c r="K68" s="616">
        <v>142500</v>
      </c>
      <c r="L68" s="616">
        <v>152500</v>
      </c>
      <c r="M68" s="616">
        <v>151000</v>
      </c>
      <c r="N68" s="616">
        <v>153000</v>
      </c>
      <c r="O68" s="616">
        <v>157000</v>
      </c>
      <c r="P68" s="616">
        <v>172000</v>
      </c>
      <c r="Q68" s="616">
        <v>178000</v>
      </c>
      <c r="R68" s="616">
        <v>187500</v>
      </c>
      <c r="S68" s="616">
        <v>202500</v>
      </c>
      <c r="T68" s="616">
        <v>220000</v>
      </c>
    </row>
    <row r="69" spans="3:20" x14ac:dyDescent="0.25">
      <c r="C69" s="613" t="s">
        <v>11</v>
      </c>
      <c r="D69" s="616">
        <v>145000</v>
      </c>
      <c r="E69" s="616">
        <v>175000</v>
      </c>
      <c r="F69" s="616">
        <v>195250</v>
      </c>
      <c r="G69" s="616">
        <v>210000</v>
      </c>
      <c r="H69" s="616">
        <v>220500</v>
      </c>
      <c r="I69" s="616">
        <v>230000</v>
      </c>
      <c r="J69" s="616">
        <v>230000</v>
      </c>
      <c r="K69" s="616">
        <v>225000</v>
      </c>
      <c r="L69" s="616">
        <v>230000</v>
      </c>
      <c r="M69" s="616">
        <v>230000</v>
      </c>
      <c r="N69" s="616">
        <v>235000</v>
      </c>
      <c r="O69" s="616">
        <v>240000</v>
      </c>
      <c r="P69" s="616">
        <v>249999.5</v>
      </c>
      <c r="Q69" s="616">
        <v>260000</v>
      </c>
      <c r="R69" s="616">
        <v>280000</v>
      </c>
      <c r="S69" s="616">
        <v>289995</v>
      </c>
      <c r="T69" s="616">
        <v>300000</v>
      </c>
    </row>
    <row r="70" spans="3:20" x14ac:dyDescent="0.25">
      <c r="C70" s="613" t="s">
        <v>12</v>
      </c>
      <c r="D70" s="616">
        <v>127500</v>
      </c>
      <c r="E70" s="616">
        <v>150000</v>
      </c>
      <c r="F70" s="616">
        <v>171000</v>
      </c>
      <c r="G70" s="616">
        <v>185000</v>
      </c>
      <c r="H70" s="616">
        <v>186025</v>
      </c>
      <c r="I70" s="616">
        <v>199950</v>
      </c>
      <c r="J70" s="616">
        <v>200000</v>
      </c>
      <c r="K70" s="616">
        <v>186000</v>
      </c>
      <c r="L70" s="616">
        <v>205000</v>
      </c>
      <c r="M70" s="616">
        <v>205000</v>
      </c>
      <c r="N70" s="616">
        <v>205000</v>
      </c>
      <c r="O70" s="616">
        <v>214950</v>
      </c>
      <c r="P70" s="616">
        <v>230150</v>
      </c>
      <c r="Q70" s="616">
        <v>245000</v>
      </c>
      <c r="R70" s="616">
        <v>269000</v>
      </c>
      <c r="S70" s="616">
        <v>275133.5</v>
      </c>
      <c r="T70" s="616">
        <v>292500</v>
      </c>
    </row>
    <row r="71" spans="3:20" x14ac:dyDescent="0.25">
      <c r="C71" s="613" t="s">
        <v>24</v>
      </c>
      <c r="D71" s="616">
        <v>75000</v>
      </c>
      <c r="E71" s="616">
        <v>93000</v>
      </c>
      <c r="F71" s="616">
        <v>115000</v>
      </c>
      <c r="G71" s="616">
        <v>124000</v>
      </c>
      <c r="H71" s="616">
        <v>127000</v>
      </c>
      <c r="I71" s="616">
        <v>135000</v>
      </c>
      <c r="J71" s="616">
        <v>133000</v>
      </c>
      <c r="K71" s="616">
        <v>124500</v>
      </c>
      <c r="L71" s="616">
        <v>130000</v>
      </c>
      <c r="M71" s="616">
        <v>125000</v>
      </c>
      <c r="N71" s="616">
        <v>125000</v>
      </c>
      <c r="O71" s="616">
        <v>125000</v>
      </c>
      <c r="P71" s="616">
        <v>134000</v>
      </c>
      <c r="Q71" s="616">
        <v>139000</v>
      </c>
      <c r="R71" s="616">
        <v>148250</v>
      </c>
      <c r="S71" s="616">
        <v>158000</v>
      </c>
      <c r="T71" s="616">
        <v>167500</v>
      </c>
    </row>
    <row r="72" spans="3:20" x14ac:dyDescent="0.25">
      <c r="C72" s="613" t="s">
        <v>26</v>
      </c>
      <c r="D72" s="616">
        <v>69000</v>
      </c>
      <c r="E72" s="616">
        <v>84000</v>
      </c>
      <c r="F72" s="616">
        <v>102250</v>
      </c>
      <c r="G72" s="616">
        <v>115000</v>
      </c>
      <c r="H72" s="616">
        <v>120000</v>
      </c>
      <c r="I72" s="616">
        <v>127500</v>
      </c>
      <c r="J72" s="616">
        <v>125000</v>
      </c>
      <c r="K72" s="616">
        <v>115000</v>
      </c>
      <c r="L72" s="616">
        <v>120000</v>
      </c>
      <c r="M72" s="616">
        <v>120000</v>
      </c>
      <c r="N72" s="616">
        <v>120000</v>
      </c>
      <c r="O72" s="616">
        <v>124000</v>
      </c>
      <c r="P72" s="616">
        <v>130000</v>
      </c>
      <c r="Q72" s="616">
        <v>135500</v>
      </c>
      <c r="R72" s="616">
        <v>148500</v>
      </c>
      <c r="S72" s="616">
        <v>160000</v>
      </c>
      <c r="T72" s="616">
        <v>170750</v>
      </c>
    </row>
    <row r="73" spans="3:20" x14ac:dyDescent="0.25">
      <c r="C73" s="613" t="s">
        <v>27</v>
      </c>
      <c r="D73" s="616">
        <v>77000</v>
      </c>
      <c r="E73" s="616">
        <v>90950</v>
      </c>
      <c r="F73" s="616">
        <v>112000</v>
      </c>
      <c r="G73" s="616">
        <v>120000</v>
      </c>
      <c r="H73" s="616">
        <v>127975</v>
      </c>
      <c r="I73" s="616">
        <v>133000</v>
      </c>
      <c r="J73" s="616">
        <v>135000</v>
      </c>
      <c r="K73" s="616">
        <v>126000</v>
      </c>
      <c r="L73" s="616">
        <v>135000</v>
      </c>
      <c r="M73" s="616">
        <v>129975</v>
      </c>
      <c r="N73" s="616">
        <v>129000</v>
      </c>
      <c r="O73" s="616">
        <v>130000</v>
      </c>
      <c r="P73" s="616">
        <v>135000</v>
      </c>
      <c r="Q73" s="616">
        <v>142000</v>
      </c>
      <c r="R73" s="616">
        <v>149950</v>
      </c>
      <c r="S73" s="616">
        <v>155000</v>
      </c>
      <c r="T73" s="616">
        <v>161500</v>
      </c>
    </row>
    <row r="74" spans="3:20" x14ac:dyDescent="0.25">
      <c r="C74" s="613" t="s">
        <v>28</v>
      </c>
      <c r="D74" s="616">
        <v>59950</v>
      </c>
      <c r="E74" s="616">
        <v>76000</v>
      </c>
      <c r="F74" s="616">
        <v>92500</v>
      </c>
      <c r="G74" s="616">
        <v>104500</v>
      </c>
      <c r="H74" s="616">
        <v>112000</v>
      </c>
      <c r="I74" s="616">
        <v>120000</v>
      </c>
      <c r="J74" s="616">
        <v>118000</v>
      </c>
      <c r="K74" s="616">
        <v>109251</v>
      </c>
      <c r="L74" s="616">
        <v>110000</v>
      </c>
      <c r="M74" s="616">
        <v>109950</v>
      </c>
      <c r="N74" s="616">
        <v>105000</v>
      </c>
      <c r="O74" s="616">
        <v>107500</v>
      </c>
      <c r="P74" s="616">
        <v>112000</v>
      </c>
      <c r="Q74" s="616">
        <v>117500</v>
      </c>
      <c r="R74" s="616">
        <v>123000</v>
      </c>
      <c r="S74" s="616">
        <v>130000</v>
      </c>
      <c r="T74" s="616">
        <v>140000</v>
      </c>
    </row>
    <row r="75" spans="3:20" x14ac:dyDescent="0.25">
      <c r="C75" s="613" t="s">
        <v>25</v>
      </c>
      <c r="D75" s="616">
        <v>129950</v>
      </c>
      <c r="E75" s="616">
        <v>157000</v>
      </c>
      <c r="F75" s="616">
        <v>177500</v>
      </c>
      <c r="G75" s="616">
        <v>189475</v>
      </c>
      <c r="H75" s="616">
        <v>195000</v>
      </c>
      <c r="I75" s="616">
        <v>200000</v>
      </c>
      <c r="J75" s="616">
        <v>200000</v>
      </c>
      <c r="K75" s="616">
        <v>185000</v>
      </c>
      <c r="L75" s="616">
        <v>215000</v>
      </c>
      <c r="M75" s="616">
        <v>205750</v>
      </c>
      <c r="N75" s="616">
        <v>200000</v>
      </c>
      <c r="O75" s="616">
        <v>207000</v>
      </c>
      <c r="P75" s="616">
        <v>215000</v>
      </c>
      <c r="Q75" s="616">
        <v>232500</v>
      </c>
      <c r="R75" s="616">
        <v>240000</v>
      </c>
      <c r="S75" s="616">
        <v>260000</v>
      </c>
      <c r="T75" s="616">
        <v>272500</v>
      </c>
    </row>
    <row r="76" spans="3:20" x14ac:dyDescent="0.25">
      <c r="C76" s="613" t="s">
        <v>29</v>
      </c>
      <c r="D76" s="616">
        <v>68000</v>
      </c>
      <c r="E76" s="616">
        <v>82000</v>
      </c>
      <c r="F76" s="616">
        <v>100334</v>
      </c>
      <c r="G76" s="616">
        <v>115000</v>
      </c>
      <c r="H76" s="616">
        <v>120000</v>
      </c>
      <c r="I76" s="616">
        <v>124950</v>
      </c>
      <c r="J76" s="616">
        <v>125000</v>
      </c>
      <c r="K76" s="616">
        <v>120000</v>
      </c>
      <c r="L76" s="616">
        <v>124000</v>
      </c>
      <c r="M76" s="616">
        <v>120000</v>
      </c>
      <c r="N76" s="616">
        <v>120000</v>
      </c>
      <c r="O76" s="616">
        <v>121000</v>
      </c>
      <c r="P76" s="616">
        <v>130000</v>
      </c>
      <c r="Q76" s="616">
        <v>130000</v>
      </c>
      <c r="R76" s="616">
        <v>136995</v>
      </c>
      <c r="S76" s="616">
        <v>145000</v>
      </c>
      <c r="T76" s="616">
        <v>152000</v>
      </c>
    </row>
    <row r="77" spans="3:20" x14ac:dyDescent="0.25">
      <c r="C77" s="613" t="s">
        <v>30</v>
      </c>
      <c r="D77" s="616">
        <v>63995</v>
      </c>
      <c r="E77" s="616">
        <v>78000</v>
      </c>
      <c r="F77" s="616">
        <v>94500</v>
      </c>
      <c r="G77" s="616">
        <v>105000</v>
      </c>
      <c r="H77" s="616">
        <v>115000</v>
      </c>
      <c r="I77" s="616">
        <v>120000</v>
      </c>
      <c r="J77" s="616">
        <v>122500</v>
      </c>
      <c r="K77" s="616">
        <v>115000</v>
      </c>
      <c r="L77" s="616">
        <v>115000</v>
      </c>
      <c r="M77" s="616">
        <v>114950</v>
      </c>
      <c r="N77" s="616">
        <v>112000</v>
      </c>
      <c r="O77" s="616">
        <v>113750</v>
      </c>
      <c r="P77" s="616">
        <v>120000</v>
      </c>
      <c r="Q77" s="616">
        <v>123500</v>
      </c>
      <c r="R77" s="616">
        <v>128500</v>
      </c>
      <c r="S77" s="616">
        <v>133000</v>
      </c>
      <c r="T77" s="616">
        <v>140500</v>
      </c>
    </row>
    <row r="78" spans="3:20" x14ac:dyDescent="0.25">
      <c r="C78" s="613" t="s">
        <v>2</v>
      </c>
      <c r="D78" s="616">
        <v>129950</v>
      </c>
      <c r="E78" s="616">
        <v>151500</v>
      </c>
      <c r="F78" s="616">
        <v>180000</v>
      </c>
      <c r="G78" s="616">
        <v>189950</v>
      </c>
      <c r="H78" s="616">
        <v>195000</v>
      </c>
      <c r="I78" s="616">
        <v>201000</v>
      </c>
      <c r="J78" s="616">
        <v>210000</v>
      </c>
      <c r="K78" s="616">
        <v>185000</v>
      </c>
      <c r="L78" s="616">
        <v>196250</v>
      </c>
      <c r="M78" s="616">
        <v>200000</v>
      </c>
      <c r="N78" s="616">
        <v>200000</v>
      </c>
      <c r="O78" s="616">
        <v>200000</v>
      </c>
      <c r="P78" s="616">
        <v>215000</v>
      </c>
      <c r="Q78" s="616">
        <v>230000</v>
      </c>
      <c r="R78" s="616">
        <v>243000</v>
      </c>
      <c r="S78" s="616">
        <v>260000</v>
      </c>
      <c r="T78" s="616">
        <v>269250</v>
      </c>
    </row>
    <row r="79" spans="3:20" x14ac:dyDescent="0.25">
      <c r="C79" s="613" t="s">
        <v>3</v>
      </c>
      <c r="D79" s="616">
        <v>135000</v>
      </c>
      <c r="E79" s="616">
        <v>165000</v>
      </c>
      <c r="F79" s="616">
        <v>180000</v>
      </c>
      <c r="G79" s="616">
        <v>197000</v>
      </c>
      <c r="H79" s="616">
        <v>204000</v>
      </c>
      <c r="I79" s="616">
        <v>226250</v>
      </c>
      <c r="J79" s="616">
        <v>221000</v>
      </c>
      <c r="K79" s="616">
        <v>200000</v>
      </c>
      <c r="L79" s="616">
        <v>207500</v>
      </c>
      <c r="M79" s="616">
        <v>210500</v>
      </c>
      <c r="N79" s="616">
        <v>207300</v>
      </c>
      <c r="O79" s="616">
        <v>203000</v>
      </c>
      <c r="P79" s="616">
        <v>215000</v>
      </c>
      <c r="Q79" s="616">
        <v>220000</v>
      </c>
      <c r="R79" s="616">
        <v>235000</v>
      </c>
      <c r="S79" s="616">
        <v>250000</v>
      </c>
      <c r="T79" s="616">
        <v>264000</v>
      </c>
    </row>
    <row r="80" spans="3:20" x14ac:dyDescent="0.25">
      <c r="C80" s="613" t="s">
        <v>4</v>
      </c>
      <c r="D80" s="616">
        <v>89000</v>
      </c>
      <c r="E80" s="616">
        <v>109000</v>
      </c>
      <c r="F80" s="616">
        <v>126000</v>
      </c>
      <c r="G80" s="616">
        <v>132000</v>
      </c>
      <c r="H80" s="616">
        <v>139000</v>
      </c>
      <c r="I80" s="616">
        <v>147000</v>
      </c>
      <c r="J80" s="616">
        <v>146000</v>
      </c>
      <c r="K80" s="616">
        <v>142500</v>
      </c>
      <c r="L80" s="616">
        <v>145750</v>
      </c>
      <c r="M80" s="616">
        <v>145000</v>
      </c>
      <c r="N80" s="616">
        <v>142250</v>
      </c>
      <c r="O80" s="616">
        <v>149000</v>
      </c>
      <c r="P80" s="616">
        <v>156250</v>
      </c>
      <c r="Q80" s="616">
        <v>165000</v>
      </c>
      <c r="R80" s="616">
        <v>175000</v>
      </c>
      <c r="S80" s="616">
        <v>185000</v>
      </c>
      <c r="T80" s="616">
        <v>190000</v>
      </c>
    </row>
    <row r="81" spans="3:20" x14ac:dyDescent="0.25">
      <c r="C81" s="613" t="s">
        <v>5</v>
      </c>
      <c r="D81" s="616">
        <v>95000</v>
      </c>
      <c r="E81" s="616">
        <v>118000</v>
      </c>
      <c r="F81" s="616">
        <v>136775</v>
      </c>
      <c r="G81" s="616">
        <v>144000</v>
      </c>
      <c r="H81" s="616">
        <v>153000</v>
      </c>
      <c r="I81" s="616">
        <v>163000</v>
      </c>
      <c r="J81" s="616">
        <v>165000</v>
      </c>
      <c r="K81" s="616">
        <v>152000</v>
      </c>
      <c r="L81" s="616">
        <v>156000</v>
      </c>
      <c r="M81" s="616">
        <v>154950</v>
      </c>
      <c r="N81" s="616">
        <v>159000</v>
      </c>
      <c r="O81" s="616">
        <v>159140</v>
      </c>
      <c r="P81" s="616">
        <v>163000</v>
      </c>
      <c r="Q81" s="616">
        <v>170000</v>
      </c>
      <c r="R81" s="616">
        <v>180000</v>
      </c>
      <c r="S81" s="616">
        <v>185000</v>
      </c>
      <c r="T81" s="616">
        <v>192000</v>
      </c>
    </row>
    <row r="82" spans="3:20" x14ac:dyDescent="0.25">
      <c r="C82" s="613" t="s">
        <v>6</v>
      </c>
      <c r="D82" s="616">
        <v>120000</v>
      </c>
      <c r="E82" s="616">
        <v>154950</v>
      </c>
      <c r="F82" s="616">
        <v>170000</v>
      </c>
      <c r="G82" s="616">
        <v>187000</v>
      </c>
      <c r="H82" s="616">
        <v>189950</v>
      </c>
      <c r="I82" s="616">
        <v>205000</v>
      </c>
      <c r="J82" s="616">
        <v>212000</v>
      </c>
      <c r="K82" s="616">
        <v>182000</v>
      </c>
      <c r="L82" s="616">
        <v>195000</v>
      </c>
      <c r="M82" s="616">
        <v>199000</v>
      </c>
      <c r="N82" s="616">
        <v>196000</v>
      </c>
      <c r="O82" s="616">
        <v>193000</v>
      </c>
      <c r="P82" s="616">
        <v>208000</v>
      </c>
      <c r="Q82" s="616">
        <v>218500</v>
      </c>
      <c r="R82" s="616">
        <v>235000</v>
      </c>
      <c r="S82" s="616">
        <v>245061.5</v>
      </c>
      <c r="T82" s="616">
        <v>252000</v>
      </c>
    </row>
    <row r="83" spans="3:20" x14ac:dyDescent="0.25">
      <c r="C83" s="613" t="s">
        <v>7</v>
      </c>
      <c r="D83" s="616">
        <v>87000</v>
      </c>
      <c r="E83" s="616">
        <v>110000</v>
      </c>
      <c r="F83" s="616">
        <v>132000</v>
      </c>
      <c r="G83" s="616">
        <v>140000</v>
      </c>
      <c r="H83" s="616">
        <v>143000</v>
      </c>
      <c r="I83" s="616">
        <v>155000</v>
      </c>
      <c r="J83" s="616">
        <v>152375</v>
      </c>
      <c r="K83" s="616">
        <v>145000</v>
      </c>
      <c r="L83" s="616">
        <v>150000</v>
      </c>
      <c r="M83" s="616">
        <v>146250</v>
      </c>
      <c r="N83" s="616">
        <v>144500</v>
      </c>
      <c r="O83" s="616">
        <v>145000</v>
      </c>
      <c r="P83" s="616">
        <v>149950</v>
      </c>
      <c r="Q83" s="616">
        <v>153000</v>
      </c>
      <c r="R83" s="616">
        <v>160000</v>
      </c>
      <c r="S83" s="616">
        <v>167000</v>
      </c>
      <c r="T83" s="616">
        <v>180000</v>
      </c>
    </row>
    <row r="84" spans="3:20" x14ac:dyDescent="0.25">
      <c r="C84" s="489"/>
      <c r="D84" s="615"/>
      <c r="E84" s="615"/>
      <c r="F84" s="615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</row>
    <row r="85" spans="3:20" x14ac:dyDescent="0.25">
      <c r="C85" s="266" t="s">
        <v>452</v>
      </c>
      <c r="D85" s="131">
        <f>AVERAGE(D73,D74,D76,D77)</f>
        <v>67236.25</v>
      </c>
      <c r="E85" s="131">
        <f t="shared" ref="E85:T85" si="1">AVERAGE(E73,E74,E76,E77)</f>
        <v>81737.5</v>
      </c>
      <c r="F85" s="131">
        <f t="shared" si="1"/>
        <v>99833.5</v>
      </c>
      <c r="G85" s="131">
        <f t="shared" si="1"/>
        <v>111125</v>
      </c>
      <c r="H85" s="131">
        <f t="shared" si="1"/>
        <v>118743.75</v>
      </c>
      <c r="I85" s="131">
        <f t="shared" si="1"/>
        <v>124487.5</v>
      </c>
      <c r="J85" s="131">
        <f t="shared" si="1"/>
        <v>125125</v>
      </c>
      <c r="K85" s="131">
        <f t="shared" si="1"/>
        <v>117562.75</v>
      </c>
      <c r="L85" s="131">
        <f t="shared" si="1"/>
        <v>121000</v>
      </c>
      <c r="M85" s="131">
        <f t="shared" si="1"/>
        <v>118718.75</v>
      </c>
      <c r="N85" s="131">
        <f t="shared" si="1"/>
        <v>116500</v>
      </c>
      <c r="O85" s="131">
        <f t="shared" si="1"/>
        <v>118062.5</v>
      </c>
      <c r="P85" s="131">
        <f t="shared" si="1"/>
        <v>124250</v>
      </c>
      <c r="Q85" s="131">
        <f t="shared" si="1"/>
        <v>128250</v>
      </c>
      <c r="R85" s="131">
        <f t="shared" si="1"/>
        <v>134611.25</v>
      </c>
      <c r="S85" s="131">
        <f t="shared" si="1"/>
        <v>140750</v>
      </c>
      <c r="T85" s="131">
        <f t="shared" si="1"/>
        <v>148500</v>
      </c>
    </row>
    <row r="86" spans="3:20" x14ac:dyDescent="0.25">
      <c r="C86" s="266" t="s">
        <v>453</v>
      </c>
      <c r="D86" s="131">
        <f>AVERAGE(D68,D70,D69,D72,D67,D66)</f>
        <v>98166.666666666672</v>
      </c>
      <c r="E86" s="131">
        <f t="shared" ref="E86:T86" si="2">AVERAGE(E68,E70,E69,E72,E67,E66)</f>
        <v>117991.58333333333</v>
      </c>
      <c r="F86" s="131">
        <f t="shared" si="2"/>
        <v>138111</v>
      </c>
      <c r="G86" s="131">
        <f t="shared" si="2"/>
        <v>151041.66666666666</v>
      </c>
      <c r="H86" s="131">
        <f t="shared" si="2"/>
        <v>157254.16666666666</v>
      </c>
      <c r="I86" s="131">
        <f t="shared" si="2"/>
        <v>164695.83333333334</v>
      </c>
      <c r="J86" s="131">
        <f t="shared" si="2"/>
        <v>165453.75</v>
      </c>
      <c r="K86" s="131">
        <f t="shared" si="2"/>
        <v>155250</v>
      </c>
      <c r="L86" s="131">
        <f t="shared" si="2"/>
        <v>163833.33333333334</v>
      </c>
      <c r="M86" s="131">
        <f t="shared" si="2"/>
        <v>161833.33333333334</v>
      </c>
      <c r="N86" s="131">
        <f t="shared" si="2"/>
        <v>164499.16666666666</v>
      </c>
      <c r="O86" s="131">
        <f t="shared" si="2"/>
        <v>167658.33333333334</v>
      </c>
      <c r="P86" s="131">
        <f t="shared" si="2"/>
        <v>178024.91666666666</v>
      </c>
      <c r="Q86" s="131">
        <f t="shared" si="2"/>
        <v>185791.66666666666</v>
      </c>
      <c r="R86" s="131">
        <f t="shared" si="2"/>
        <v>200583.33333333334</v>
      </c>
      <c r="S86" s="131">
        <f t="shared" si="2"/>
        <v>210437.25</v>
      </c>
      <c r="T86" s="131">
        <f t="shared" si="2"/>
        <v>222541.66666666666</v>
      </c>
    </row>
    <row r="87" spans="3:20" x14ac:dyDescent="0.25">
      <c r="C87" s="266" t="s">
        <v>455</v>
      </c>
      <c r="D87" s="131">
        <f t="shared" ref="D87:P87" si="3">AVERAGE(D59,D58,D65,D83,D78,D80,D71,D75,D60)</f>
        <v>92316.666666666672</v>
      </c>
      <c r="E87" s="131">
        <f t="shared" si="3"/>
        <v>113111.11111111111</v>
      </c>
      <c r="F87" s="131">
        <f t="shared" si="3"/>
        <v>134944.44444444444</v>
      </c>
      <c r="G87" s="131">
        <f t="shared" si="3"/>
        <v>144847.22222222222</v>
      </c>
      <c r="H87" s="131">
        <f t="shared" si="3"/>
        <v>149777.77777777778</v>
      </c>
      <c r="I87" s="131">
        <f t="shared" si="3"/>
        <v>158550</v>
      </c>
      <c r="J87" s="131">
        <f t="shared" si="3"/>
        <v>158736.11111111112</v>
      </c>
      <c r="K87" s="131">
        <f t="shared" si="3"/>
        <v>148166.66666666666</v>
      </c>
      <c r="L87" s="131">
        <f t="shared" si="3"/>
        <v>158050</v>
      </c>
      <c r="M87" s="131">
        <f t="shared" si="3"/>
        <v>154221.66666666666</v>
      </c>
      <c r="N87" s="131">
        <f t="shared" si="3"/>
        <v>152791.66666666666</v>
      </c>
      <c r="O87" s="131">
        <f t="shared" si="3"/>
        <v>156494.44444444444</v>
      </c>
      <c r="P87" s="131">
        <f t="shared" si="3"/>
        <v>164463.88888888888</v>
      </c>
      <c r="Q87" s="131">
        <f>AVERAGE(Q59,Q58,Q65,Q83,Q78,Q80,Q71,Q75,Q60)</f>
        <v>172383.33333333334</v>
      </c>
      <c r="R87" s="131">
        <f>AVERAGE(R59,R58,R65,R83,R78,R80,R71,R75,R60)</f>
        <v>180694.44444444444</v>
      </c>
      <c r="S87" s="131">
        <f>AVERAGE(S59,S58,S65,S83,S78,S80,S71,S75,S60)</f>
        <v>192611.11111111112</v>
      </c>
      <c r="T87" s="131">
        <f>AVERAGE(T59,T58,T65,T83,T78,T80,T71,T75,T60)</f>
        <v>201777.77777777778</v>
      </c>
    </row>
    <row r="88" spans="3:20" x14ac:dyDescent="0.25">
      <c r="C88" s="135" t="s">
        <v>495</v>
      </c>
      <c r="D88" s="491">
        <f t="shared" ref="D88:T88" si="4">AVERAGE(D58,D59,D60,D61,D62,D63,D64,D65,D56)</f>
        <v>74572.222222222219</v>
      </c>
      <c r="E88" s="491">
        <f t="shared" si="4"/>
        <v>92550</v>
      </c>
      <c r="F88" s="491">
        <f t="shared" si="4"/>
        <v>114655</v>
      </c>
      <c r="G88" s="491">
        <f t="shared" si="4"/>
        <v>125844.44444444444</v>
      </c>
      <c r="H88" s="491">
        <f t="shared" si="4"/>
        <v>132611.11111111112</v>
      </c>
      <c r="I88" s="491">
        <f t="shared" si="4"/>
        <v>141740.44444444444</v>
      </c>
      <c r="J88" s="491">
        <f t="shared" si="4"/>
        <v>142916.66666666666</v>
      </c>
      <c r="K88" s="491">
        <f t="shared" si="4"/>
        <v>133805.55555555556</v>
      </c>
      <c r="L88" s="491">
        <f t="shared" si="4"/>
        <v>140161.11111111112</v>
      </c>
      <c r="M88" s="491">
        <f t="shared" si="4"/>
        <v>136277.22222222222</v>
      </c>
      <c r="N88" s="491">
        <f t="shared" si="4"/>
        <v>136486.11111111112</v>
      </c>
      <c r="O88" s="491">
        <f t="shared" si="4"/>
        <v>139438.88888888888</v>
      </c>
      <c r="P88" s="491">
        <f t="shared" si="4"/>
        <v>145058.33333333334</v>
      </c>
      <c r="Q88" s="491">
        <f t="shared" si="4"/>
        <v>150263.88888888888</v>
      </c>
      <c r="R88" s="491">
        <f t="shared" si="4"/>
        <v>156722.22222222222</v>
      </c>
      <c r="S88" s="491">
        <f t="shared" si="4"/>
        <v>165333.33333333334</v>
      </c>
      <c r="T88" s="491">
        <f t="shared" si="4"/>
        <v>171583.33333333334</v>
      </c>
    </row>
    <row r="89" spans="3:20" x14ac:dyDescent="0.25">
      <c r="C89" s="135" t="s">
        <v>77</v>
      </c>
      <c r="D89" s="491">
        <f t="shared" ref="D89:T89" si="5">AVERAGE(D54,D55,D57)</f>
        <v>89998.333333333328</v>
      </c>
      <c r="E89" s="491">
        <f t="shared" si="5"/>
        <v>112500</v>
      </c>
      <c r="F89" s="491">
        <f t="shared" si="5"/>
        <v>136900</v>
      </c>
      <c r="G89" s="491">
        <f t="shared" si="5"/>
        <v>145333.33333333334</v>
      </c>
      <c r="H89" s="491">
        <f t="shared" si="5"/>
        <v>155166.66666666666</v>
      </c>
      <c r="I89" s="491">
        <f t="shared" si="5"/>
        <v>163333.33333333334</v>
      </c>
      <c r="J89" s="491">
        <f t="shared" si="5"/>
        <v>168166.66666666666</v>
      </c>
      <c r="K89" s="491">
        <f t="shared" si="5"/>
        <v>155816.66666666666</v>
      </c>
      <c r="L89" s="491">
        <f t="shared" si="5"/>
        <v>166066.66666666666</v>
      </c>
      <c r="M89" s="491">
        <f t="shared" si="5"/>
        <v>159633.33333333334</v>
      </c>
      <c r="N89" s="491">
        <f t="shared" si="5"/>
        <v>160558.33333333334</v>
      </c>
      <c r="O89" s="491">
        <f t="shared" si="5"/>
        <v>161493.66666666666</v>
      </c>
      <c r="P89" s="491">
        <f t="shared" si="5"/>
        <v>165666.66666666666</v>
      </c>
      <c r="Q89" s="491">
        <f t="shared" si="5"/>
        <v>171650</v>
      </c>
      <c r="R89" s="491">
        <f t="shared" si="5"/>
        <v>177816.66666666666</v>
      </c>
      <c r="S89" s="491">
        <f t="shared" si="5"/>
        <v>188000</v>
      </c>
      <c r="T89" s="491">
        <f t="shared" si="5"/>
        <v>194000</v>
      </c>
    </row>
    <row r="90" spans="3:20" x14ac:dyDescent="0.25">
      <c r="C90" s="135" t="s">
        <v>78</v>
      </c>
      <c r="D90" s="491">
        <f t="shared" ref="D90:T90" si="6">AVERAGE(D78,D79,D80,D81,D82,D83)</f>
        <v>109325</v>
      </c>
      <c r="E90" s="491">
        <f t="shared" si="6"/>
        <v>134741.66666666666</v>
      </c>
      <c r="F90" s="491">
        <f t="shared" si="6"/>
        <v>154129.16666666666</v>
      </c>
      <c r="G90" s="491">
        <f t="shared" si="6"/>
        <v>164991.66666666666</v>
      </c>
      <c r="H90" s="491">
        <f t="shared" si="6"/>
        <v>170658.33333333334</v>
      </c>
      <c r="I90" s="491">
        <f t="shared" si="6"/>
        <v>182875</v>
      </c>
      <c r="J90" s="491">
        <f t="shared" si="6"/>
        <v>184395.83333333334</v>
      </c>
      <c r="K90" s="491">
        <f t="shared" si="6"/>
        <v>167750</v>
      </c>
      <c r="L90" s="491">
        <f t="shared" si="6"/>
        <v>175083.33333333334</v>
      </c>
      <c r="M90" s="491">
        <f t="shared" si="6"/>
        <v>175950</v>
      </c>
      <c r="N90" s="491">
        <f t="shared" si="6"/>
        <v>174841.66666666666</v>
      </c>
      <c r="O90" s="491">
        <f t="shared" si="6"/>
        <v>174856.66666666666</v>
      </c>
      <c r="P90" s="491">
        <f t="shared" si="6"/>
        <v>184533.33333333334</v>
      </c>
      <c r="Q90" s="491">
        <f t="shared" si="6"/>
        <v>192750</v>
      </c>
      <c r="R90" s="491">
        <f t="shared" si="6"/>
        <v>204666.66666666666</v>
      </c>
      <c r="S90" s="491">
        <f t="shared" si="6"/>
        <v>215343.58333333334</v>
      </c>
      <c r="T90" s="491">
        <f t="shared" si="6"/>
        <v>224541.66666666666</v>
      </c>
    </row>
    <row r="91" spans="3:20" x14ac:dyDescent="0.25">
      <c r="C91" s="135" t="s">
        <v>454</v>
      </c>
      <c r="D91" s="491">
        <f t="shared" ref="D91:T91" si="7">AVERAGE(D25,D47,D48,D49,D27,D22,D28,D29,D50,D30,D51,D52,D31,D24,D53,D32,D26)</f>
        <v>71170.588235294112</v>
      </c>
      <c r="E91" s="491">
        <f t="shared" si="7"/>
        <v>90298.529411764699</v>
      </c>
      <c r="F91" s="491">
        <f t="shared" si="7"/>
        <v>112073.38235294117</v>
      </c>
      <c r="G91" s="491">
        <f t="shared" si="7"/>
        <v>123186.76470588235</v>
      </c>
      <c r="H91" s="491">
        <f t="shared" si="7"/>
        <v>129030.58823529411</v>
      </c>
      <c r="I91" s="491">
        <f t="shared" si="7"/>
        <v>137597.64705882352</v>
      </c>
      <c r="J91" s="491">
        <f t="shared" si="7"/>
        <v>135544.11764705883</v>
      </c>
      <c r="K91" s="491">
        <f t="shared" si="7"/>
        <v>127488.23529411765</v>
      </c>
      <c r="L91" s="491">
        <f t="shared" si="7"/>
        <v>133660.29411764705</v>
      </c>
      <c r="M91" s="491">
        <f t="shared" si="7"/>
        <v>129728.17647058824</v>
      </c>
      <c r="N91" s="491">
        <f t="shared" si="7"/>
        <v>129717.64705882352</v>
      </c>
      <c r="O91" s="491">
        <f t="shared" si="7"/>
        <v>131950</v>
      </c>
      <c r="P91" s="491">
        <f t="shared" si="7"/>
        <v>138690.88235294117</v>
      </c>
      <c r="Q91" s="491">
        <f t="shared" si="7"/>
        <v>144776.4705882353</v>
      </c>
      <c r="R91" s="491">
        <f t="shared" si="7"/>
        <v>152468.85294117648</v>
      </c>
      <c r="S91" s="491">
        <f t="shared" si="7"/>
        <v>159985</v>
      </c>
      <c r="T91" s="491">
        <f t="shared" si="7"/>
        <v>166251.76470588235</v>
      </c>
    </row>
    <row r="92" spans="3:20" x14ac:dyDescent="0.25">
      <c r="C92" s="135" t="s">
        <v>496</v>
      </c>
      <c r="D92" s="491">
        <f t="shared" ref="D92:T92" si="8">AVERAGE(D40,D41,D42,D20,D21,D43,D44,D45,D46)</f>
        <v>67908.333333333328</v>
      </c>
      <c r="E92" s="491">
        <f t="shared" si="8"/>
        <v>86938.888888888891</v>
      </c>
      <c r="F92" s="491">
        <f t="shared" si="8"/>
        <v>109908.33333333333</v>
      </c>
      <c r="G92" s="491">
        <f t="shared" si="8"/>
        <v>117902.77777777778</v>
      </c>
      <c r="H92" s="491">
        <f t="shared" si="8"/>
        <v>125294.44444444444</v>
      </c>
      <c r="I92" s="491">
        <f t="shared" si="8"/>
        <v>134888.05555555556</v>
      </c>
      <c r="J92" s="491">
        <f t="shared" si="8"/>
        <v>135991.66666666666</v>
      </c>
      <c r="K92" s="491">
        <f t="shared" si="8"/>
        <v>124416.66666666667</v>
      </c>
      <c r="L92" s="491">
        <f t="shared" si="8"/>
        <v>131805.55555555556</v>
      </c>
      <c r="M92" s="491">
        <f t="shared" si="8"/>
        <v>127638.88888888889</v>
      </c>
      <c r="N92" s="491">
        <f t="shared" si="8"/>
        <v>127193.88888888889</v>
      </c>
      <c r="O92" s="491">
        <f t="shared" si="8"/>
        <v>127888.88888888889</v>
      </c>
      <c r="P92" s="491">
        <f t="shared" si="8"/>
        <v>137633.33333333334</v>
      </c>
      <c r="Q92" s="491">
        <f t="shared" si="8"/>
        <v>142666.66666666666</v>
      </c>
      <c r="R92" s="491">
        <f t="shared" si="8"/>
        <v>149096.94444444444</v>
      </c>
      <c r="S92" s="491">
        <f t="shared" si="8"/>
        <v>157155.55555555556</v>
      </c>
      <c r="T92" s="491">
        <f t="shared" si="8"/>
        <v>163472.22222222222</v>
      </c>
    </row>
    <row r="93" spans="3:20" x14ac:dyDescent="0.25">
      <c r="C93" s="135" t="s">
        <v>493</v>
      </c>
      <c r="D93" s="491">
        <f t="shared" ref="D93:T93" si="9">AVERAGE(D33,D34,D35,D36,D23,D37,D38,D39)</f>
        <v>86612.5</v>
      </c>
      <c r="E93" s="491">
        <f t="shared" si="9"/>
        <v>111500</v>
      </c>
      <c r="F93" s="491">
        <f t="shared" si="9"/>
        <v>132243.75</v>
      </c>
      <c r="G93" s="491">
        <f t="shared" si="9"/>
        <v>142090.625</v>
      </c>
      <c r="H93" s="491">
        <f t="shared" si="9"/>
        <v>147243.75</v>
      </c>
      <c r="I93" s="491">
        <f t="shared" si="9"/>
        <v>155481.25</v>
      </c>
      <c r="J93" s="491">
        <f t="shared" si="9"/>
        <v>155843.75</v>
      </c>
      <c r="K93" s="491">
        <f t="shared" si="9"/>
        <v>142281.25</v>
      </c>
      <c r="L93" s="491">
        <f t="shared" si="9"/>
        <v>151462.5</v>
      </c>
      <c r="M93" s="491">
        <f t="shared" si="9"/>
        <v>149500</v>
      </c>
      <c r="N93" s="491">
        <f t="shared" si="9"/>
        <v>147434.375</v>
      </c>
      <c r="O93" s="491">
        <f t="shared" si="9"/>
        <v>150500</v>
      </c>
      <c r="P93" s="491">
        <f t="shared" si="9"/>
        <v>158309.0625</v>
      </c>
      <c r="Q93" s="491">
        <f t="shared" si="9"/>
        <v>166230.625</v>
      </c>
      <c r="R93" s="491">
        <f t="shared" si="9"/>
        <v>177368.125</v>
      </c>
      <c r="S93" s="491">
        <f t="shared" si="9"/>
        <v>187184.375</v>
      </c>
      <c r="T93" s="491">
        <f t="shared" si="9"/>
        <v>198556.25</v>
      </c>
    </row>
    <row r="94" spans="3:20" x14ac:dyDescent="0.25">
      <c r="C94" s="93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</row>
    <row r="95" spans="3:20" x14ac:dyDescent="0.25">
      <c r="C95" s="135" t="s">
        <v>449</v>
      </c>
      <c r="D95" s="491">
        <f t="shared" ref="D95:T95" si="10">AVERAGE(D85,D86,D87,D88,D89,D90,D91,D92,D93)</f>
        <v>84145.173384168491</v>
      </c>
      <c r="E95" s="491">
        <f t="shared" si="10"/>
        <v>104596.58660130719</v>
      </c>
      <c r="F95" s="491">
        <f t="shared" si="10"/>
        <v>125866.50853304286</v>
      </c>
      <c r="G95" s="491">
        <f t="shared" si="10"/>
        <v>136262.61120188815</v>
      </c>
      <c r="H95" s="491">
        <f t="shared" si="10"/>
        <v>142864.50980392157</v>
      </c>
      <c r="I95" s="491">
        <f t="shared" si="10"/>
        <v>151516.56263616556</v>
      </c>
      <c r="J95" s="491">
        <f t="shared" si="10"/>
        <v>152463.72912127816</v>
      </c>
      <c r="K95" s="491">
        <f t="shared" si="10"/>
        <v>141393.08787218592</v>
      </c>
      <c r="L95" s="491">
        <f t="shared" si="10"/>
        <v>149013.64379084966</v>
      </c>
      <c r="M95" s="491">
        <f t="shared" si="10"/>
        <v>145944.59676833695</v>
      </c>
      <c r="N95" s="491">
        <f t="shared" si="10"/>
        <v>145558.09504357298</v>
      </c>
      <c r="O95" s="491">
        <f t="shared" si="10"/>
        <v>147593.70987654323</v>
      </c>
      <c r="P95" s="491">
        <f t="shared" si="10"/>
        <v>155181.15745279592</v>
      </c>
      <c r="Q95" s="491">
        <f t="shared" si="10"/>
        <v>161640.29457153231</v>
      </c>
      <c r="R95" s="491">
        <f t="shared" si="10"/>
        <v>170447.61174655045</v>
      </c>
      <c r="S95" s="491">
        <f t="shared" si="10"/>
        <v>179644.46759259258</v>
      </c>
      <c r="T95" s="491">
        <f t="shared" si="10"/>
        <v>187913.8534858388</v>
      </c>
    </row>
    <row r="96" spans="3:20" x14ac:dyDescent="0.25">
      <c r="C96" s="93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</row>
    <row r="97" spans="3:20" x14ac:dyDescent="0.25">
      <c r="C97" s="93"/>
      <c r="D97" s="35"/>
      <c r="E97" s="465">
        <f>(E95-D95)/D95</f>
        <v>0.24304915415370143</v>
      </c>
      <c r="F97" s="465">
        <f t="shared" ref="F97:R97" si="11">(F95-E95)/E95</f>
        <v>0.20335196991476051</v>
      </c>
      <c r="G97" s="465">
        <f t="shared" si="11"/>
        <v>8.2596258448815893E-2</v>
      </c>
      <c r="H97" s="465">
        <f t="shared" si="11"/>
        <v>4.8449817186109606E-2</v>
      </c>
      <c r="I97" s="465">
        <f t="shared" si="11"/>
        <v>6.0561246765335544E-2</v>
      </c>
      <c r="J97" s="465">
        <f t="shared" si="11"/>
        <v>6.2512405814472809E-3</v>
      </c>
      <c r="K97" s="465">
        <f t="shared" si="11"/>
        <v>-7.2611638931421071E-2</v>
      </c>
      <c r="L97" s="465">
        <f t="shared" si="11"/>
        <v>5.3896240851267346E-2</v>
      </c>
      <c r="M97" s="465">
        <f t="shared" si="11"/>
        <v>-2.0595745090431543E-2</v>
      </c>
      <c r="N97" s="465">
        <f t="shared" si="11"/>
        <v>-2.6482770402078333E-3</v>
      </c>
      <c r="O97" s="465">
        <f t="shared" si="11"/>
        <v>1.3984896081258084E-2</v>
      </c>
      <c r="P97" s="465">
        <f t="shared" si="11"/>
        <v>5.1407662173403659E-2</v>
      </c>
      <c r="Q97" s="465">
        <f t="shared" si="11"/>
        <v>4.162320493518154E-2</v>
      </c>
      <c r="R97" s="465">
        <f t="shared" si="11"/>
        <v>5.4487138855841076E-2</v>
      </c>
      <c r="S97" s="465">
        <f>(S95-R95)/R95</f>
        <v>5.395708248301849E-2</v>
      </c>
      <c r="T97" s="465">
        <f>(T95-S95)/S95</f>
        <v>4.6031954137324041E-2</v>
      </c>
    </row>
    <row r="98" spans="3:20" x14ac:dyDescent="0.25">
      <c r="C98" s="93"/>
      <c r="D98" s="35"/>
      <c r="E98" s="490"/>
      <c r="F98" s="490"/>
      <c r="G98" s="490"/>
      <c r="H98" s="490"/>
      <c r="I98" s="490"/>
      <c r="J98" s="490"/>
      <c r="K98" s="490"/>
      <c r="L98" s="490"/>
      <c r="M98" s="490"/>
      <c r="N98" s="490"/>
      <c r="O98" s="490"/>
      <c r="P98" s="490"/>
      <c r="Q98" s="490"/>
      <c r="R98" s="490"/>
      <c r="S98" s="490"/>
    </row>
    <row r="99" spans="3:20" x14ac:dyDescent="0.25">
      <c r="C99" s="93"/>
      <c r="D99" s="35"/>
      <c r="E99" s="490"/>
      <c r="F99" s="490"/>
      <c r="G99" s="490"/>
      <c r="H99" s="490"/>
      <c r="I99" s="490"/>
      <c r="J99" s="490"/>
      <c r="K99" s="490"/>
      <c r="L99" s="490"/>
      <c r="M99" s="490"/>
      <c r="N99" s="490"/>
      <c r="O99" s="490"/>
      <c r="P99" s="490"/>
      <c r="Q99" s="490"/>
      <c r="R99" s="490"/>
      <c r="S99" s="490"/>
    </row>
    <row r="100" spans="3:20" x14ac:dyDescent="0.25">
      <c r="C100" s="135" t="s">
        <v>463</v>
      </c>
      <c r="D100" s="491">
        <f t="shared" ref="D100:T100" si="12">AVERAGE(D20:D83)</f>
        <v>80843.203125</v>
      </c>
      <c r="E100" s="491">
        <f t="shared" si="12"/>
        <v>101145.6953125</v>
      </c>
      <c r="F100" s="491">
        <f t="shared" si="12"/>
        <v>122503.7890625</v>
      </c>
      <c r="G100" s="491">
        <f t="shared" si="12"/>
        <v>133043.75</v>
      </c>
      <c r="H100" s="491">
        <f t="shared" si="12"/>
        <v>139415.15625</v>
      </c>
      <c r="I100" s="491">
        <f t="shared" si="12"/>
        <v>148141.2734375</v>
      </c>
      <c r="J100" s="491">
        <f t="shared" si="12"/>
        <v>148410.5078125</v>
      </c>
      <c r="K100" s="491">
        <f t="shared" si="12"/>
        <v>137730.484375</v>
      </c>
      <c r="L100" s="491">
        <f t="shared" si="12"/>
        <v>145192.578125</v>
      </c>
      <c r="M100" s="491">
        <f t="shared" si="12"/>
        <v>141997.640625</v>
      </c>
      <c r="N100" s="491">
        <f t="shared" si="12"/>
        <v>141664.296875</v>
      </c>
      <c r="O100" s="491">
        <f t="shared" si="12"/>
        <v>143701.890625</v>
      </c>
      <c r="P100" s="491">
        <f t="shared" si="12"/>
        <v>151356.125</v>
      </c>
      <c r="Q100" s="491">
        <f t="shared" si="12"/>
        <v>157783.125</v>
      </c>
      <c r="R100" s="491">
        <f t="shared" si="12"/>
        <v>166483.328125</v>
      </c>
      <c r="S100" s="491">
        <f t="shared" si="12"/>
        <v>175301.640625</v>
      </c>
      <c r="T100" s="491">
        <f t="shared" si="12"/>
        <v>183261.40625</v>
      </c>
    </row>
    <row r="101" spans="3:20" x14ac:dyDescent="0.25">
      <c r="C101" s="93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</row>
    <row r="102" spans="3:20" x14ac:dyDescent="0.25">
      <c r="C102" s="93"/>
      <c r="D102" s="35"/>
      <c r="E102" s="465">
        <f>(E100-D100)/D100</f>
        <v>0.25113418819029504</v>
      </c>
      <c r="F102" s="465">
        <f t="shared" ref="F102:T102" si="13">(F100-E100)/E100</f>
        <v>0.21116166816602505</v>
      </c>
      <c r="G102" s="465">
        <f t="shared" si="13"/>
        <v>8.6037836202132775E-2</v>
      </c>
      <c r="H102" s="465">
        <f t="shared" si="13"/>
        <v>4.7889557006623763E-2</v>
      </c>
      <c r="I102" s="465">
        <f t="shared" si="13"/>
        <v>6.2590879085285961E-2</v>
      </c>
      <c r="J102" s="465">
        <f t="shared" si="13"/>
        <v>1.817416367178648E-3</v>
      </c>
      <c r="K102" s="465">
        <f t="shared" si="13"/>
        <v>-7.1962717430985479E-2</v>
      </c>
      <c r="L102" s="465">
        <f t="shared" si="13"/>
        <v>5.4178955253528997E-2</v>
      </c>
      <c r="M102" s="465">
        <f t="shared" si="13"/>
        <v>-2.2004826563857806E-2</v>
      </c>
      <c r="N102" s="465">
        <f t="shared" si="13"/>
        <v>-2.3475302021413427E-3</v>
      </c>
      <c r="O102" s="465">
        <f t="shared" si="13"/>
        <v>1.4383255308131074E-2</v>
      </c>
      <c r="P102" s="465">
        <f t="shared" si="13"/>
        <v>5.3264674123002689E-2</v>
      </c>
      <c r="Q102" s="465">
        <f t="shared" si="13"/>
        <v>4.2462767859576214E-2</v>
      </c>
      <c r="R102" s="465">
        <f t="shared" si="13"/>
        <v>5.5140263732259075E-2</v>
      </c>
      <c r="S102" s="465">
        <f t="shared" si="13"/>
        <v>5.2968141611026552E-2</v>
      </c>
      <c r="T102" s="465">
        <f t="shared" si="13"/>
        <v>4.5406110271536425E-2</v>
      </c>
    </row>
    <row r="103" spans="3:20" x14ac:dyDescent="0.25"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</row>
    <row r="104" spans="3:20" x14ac:dyDescent="0.25">
      <c r="C104" s="135" t="s">
        <v>114</v>
      </c>
      <c r="D104" s="617">
        <v>102000</v>
      </c>
      <c r="E104" s="617">
        <v>124950</v>
      </c>
      <c r="F104" s="617">
        <v>145000</v>
      </c>
      <c r="G104" s="617">
        <v>155000</v>
      </c>
      <c r="H104" s="617">
        <v>164500</v>
      </c>
      <c r="I104" s="617">
        <v>175000</v>
      </c>
      <c r="J104" s="617">
        <v>177000</v>
      </c>
      <c r="K104" s="617">
        <v>167500</v>
      </c>
      <c r="L104" s="617">
        <v>181000</v>
      </c>
      <c r="M104" s="617">
        <v>180000</v>
      </c>
      <c r="N104" s="617">
        <v>180000</v>
      </c>
      <c r="O104" s="617">
        <v>184000</v>
      </c>
      <c r="P104" s="617">
        <v>191000</v>
      </c>
      <c r="Q104" s="617">
        <v>204000</v>
      </c>
      <c r="R104" s="617">
        <v>215000</v>
      </c>
      <c r="S104" s="617">
        <v>225000</v>
      </c>
      <c r="T104" s="617">
        <v>230000</v>
      </c>
    </row>
    <row r="105" spans="3:20" x14ac:dyDescent="0.25"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</row>
    <row r="106" spans="3:20" x14ac:dyDescent="0.25">
      <c r="C106" s="93"/>
      <c r="D106" s="93"/>
      <c r="E106" s="127">
        <f>(E104-D104)/D104</f>
        <v>0.22500000000000001</v>
      </c>
      <c r="F106" s="127">
        <f t="shared" ref="F106:T106" si="14">(F104-E104)/E104</f>
        <v>0.1604641856742697</v>
      </c>
      <c r="G106" s="127">
        <f t="shared" si="14"/>
        <v>6.8965517241379309E-2</v>
      </c>
      <c r="H106" s="127">
        <f t="shared" si="14"/>
        <v>6.1290322580645158E-2</v>
      </c>
      <c r="I106" s="127">
        <f t="shared" si="14"/>
        <v>6.3829787234042548E-2</v>
      </c>
      <c r="J106" s="127">
        <f t="shared" si="14"/>
        <v>1.1428571428571429E-2</v>
      </c>
      <c r="K106" s="127">
        <f t="shared" si="14"/>
        <v>-5.3672316384180789E-2</v>
      </c>
      <c r="L106" s="127">
        <f t="shared" si="14"/>
        <v>8.0597014925373134E-2</v>
      </c>
      <c r="M106" s="127">
        <f t="shared" si="14"/>
        <v>-5.5248618784530384E-3</v>
      </c>
      <c r="N106" s="127">
        <f t="shared" si="14"/>
        <v>0</v>
      </c>
      <c r="O106" s="127">
        <f t="shared" si="14"/>
        <v>2.2222222222222223E-2</v>
      </c>
      <c r="P106" s="127">
        <f t="shared" si="14"/>
        <v>3.8043478260869568E-2</v>
      </c>
      <c r="Q106" s="127">
        <f t="shared" si="14"/>
        <v>6.8062827225130892E-2</v>
      </c>
      <c r="R106" s="127">
        <f t="shared" si="14"/>
        <v>5.3921568627450983E-2</v>
      </c>
      <c r="S106" s="127">
        <f t="shared" si="14"/>
        <v>4.6511627906976744E-2</v>
      </c>
      <c r="T106" s="127">
        <f t="shared" si="14"/>
        <v>2.2222222222222223E-2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E829-CB03-47BC-A288-6A68431BD76A}">
  <dimension ref="B1:T91"/>
  <sheetViews>
    <sheetView topLeftCell="A58" workbookViewId="0">
      <selection activeCell="W89" sqref="W89"/>
    </sheetView>
  </sheetViews>
  <sheetFormatPr defaultRowHeight="15" x14ac:dyDescent="0.25"/>
  <sheetData>
    <row r="1" spans="2:20" x14ac:dyDescent="0.25">
      <c r="B1" t="s">
        <v>148</v>
      </c>
    </row>
    <row r="6" spans="2:20" ht="15.75" thickBot="1" x14ac:dyDescent="0.3"/>
    <row r="7" spans="2:20" x14ac:dyDescent="0.25">
      <c r="C7" s="11" t="s">
        <v>129</v>
      </c>
      <c r="D7" s="11">
        <v>2002</v>
      </c>
      <c r="E7" s="11">
        <v>2003</v>
      </c>
      <c r="F7" s="11">
        <v>2004</v>
      </c>
      <c r="G7" s="11">
        <v>2005</v>
      </c>
      <c r="H7" s="11">
        <v>2006</v>
      </c>
      <c r="I7" s="11">
        <v>2007</v>
      </c>
      <c r="J7" s="11">
        <v>2008</v>
      </c>
      <c r="K7" s="11">
        <v>2009</v>
      </c>
      <c r="L7" s="11">
        <v>2010</v>
      </c>
      <c r="M7" s="11">
        <v>2011</v>
      </c>
      <c r="N7" s="11">
        <v>2012</v>
      </c>
      <c r="O7" s="11">
        <v>2013</v>
      </c>
      <c r="P7" s="11">
        <v>2014</v>
      </c>
      <c r="Q7" s="11">
        <v>2015</v>
      </c>
      <c r="R7" s="11">
        <v>2016</v>
      </c>
      <c r="S7" s="11">
        <v>2017</v>
      </c>
    </row>
    <row r="8" spans="2:20" x14ac:dyDescent="0.25">
      <c r="C8" s="12" t="s">
        <v>63</v>
      </c>
      <c r="D8" s="619">
        <v>18145</v>
      </c>
      <c r="E8" s="619">
        <v>19087</v>
      </c>
      <c r="F8" s="619">
        <v>19244</v>
      </c>
      <c r="G8" s="619">
        <v>20087</v>
      </c>
      <c r="H8" s="619">
        <v>20209</v>
      </c>
      <c r="I8" s="619">
        <v>20651</v>
      </c>
      <c r="J8" s="619">
        <v>21877</v>
      </c>
      <c r="K8" s="619">
        <v>23453</v>
      </c>
      <c r="L8" s="619">
        <v>22493</v>
      </c>
      <c r="M8" s="619">
        <v>23213</v>
      </c>
      <c r="N8" s="619">
        <v>24804</v>
      </c>
      <c r="O8" s="619">
        <v>24364</v>
      </c>
      <c r="P8" s="619">
        <v>23916</v>
      </c>
      <c r="Q8" s="619">
        <v>23798</v>
      </c>
      <c r="R8" s="619">
        <v>26400</v>
      </c>
      <c r="S8" s="619">
        <v>23432</v>
      </c>
      <c r="T8" s="619">
        <v>25590</v>
      </c>
    </row>
    <row r="9" spans="2:20" x14ac:dyDescent="0.25">
      <c r="C9" s="12" t="s">
        <v>64</v>
      </c>
      <c r="D9" s="619">
        <v>21639</v>
      </c>
      <c r="E9" s="619">
        <v>21665</v>
      </c>
      <c r="F9" s="619">
        <v>21892</v>
      </c>
      <c r="G9" s="619">
        <v>25620</v>
      </c>
      <c r="H9" s="619">
        <v>24780</v>
      </c>
      <c r="I9" s="619">
        <v>25195</v>
      </c>
      <c r="J9" s="619">
        <v>24936</v>
      </c>
      <c r="K9" s="619">
        <v>24681</v>
      </c>
      <c r="L9" s="619">
        <v>25517</v>
      </c>
      <c r="M9" s="619">
        <v>26255</v>
      </c>
      <c r="N9" s="619">
        <v>26327</v>
      </c>
      <c r="O9" s="619">
        <v>27365</v>
      </c>
      <c r="P9" s="619">
        <v>27535</v>
      </c>
      <c r="Q9" s="619">
        <v>28427</v>
      </c>
      <c r="R9" s="619">
        <v>28091</v>
      </c>
      <c r="S9" s="619">
        <v>27246</v>
      </c>
      <c r="T9" s="619">
        <v>28411</v>
      </c>
    </row>
    <row r="10" spans="2:20" x14ac:dyDescent="0.25">
      <c r="C10" s="12" t="s">
        <v>31</v>
      </c>
      <c r="D10" s="619">
        <v>20786</v>
      </c>
      <c r="E10" s="619">
        <v>21468</v>
      </c>
      <c r="F10" s="619">
        <v>22081</v>
      </c>
      <c r="G10" s="619">
        <v>23769</v>
      </c>
      <c r="H10" s="619">
        <v>23350</v>
      </c>
      <c r="I10" s="619">
        <v>21372</v>
      </c>
      <c r="J10" s="619">
        <v>24816</v>
      </c>
      <c r="K10" s="619">
        <v>26529</v>
      </c>
      <c r="L10" s="619">
        <v>26413</v>
      </c>
      <c r="M10" s="619">
        <v>26274</v>
      </c>
      <c r="N10" s="619">
        <v>27211</v>
      </c>
      <c r="O10" s="619">
        <v>26481</v>
      </c>
      <c r="P10" s="619">
        <v>27442</v>
      </c>
      <c r="Q10" s="619">
        <v>28279</v>
      </c>
      <c r="R10" s="619">
        <v>28376</v>
      </c>
      <c r="S10" s="619">
        <v>28633</v>
      </c>
      <c r="T10" s="619">
        <v>31991</v>
      </c>
    </row>
    <row r="11" spans="2:20" x14ac:dyDescent="0.25">
      <c r="C11" s="12" t="s">
        <v>48</v>
      </c>
      <c r="D11" s="619">
        <v>16186</v>
      </c>
      <c r="E11" s="619">
        <v>17362</v>
      </c>
      <c r="F11" s="619">
        <v>17720</v>
      </c>
      <c r="G11" s="619">
        <v>18862</v>
      </c>
      <c r="H11" s="619">
        <v>19127</v>
      </c>
      <c r="I11" s="619">
        <v>20232</v>
      </c>
      <c r="J11" s="619">
        <v>20091</v>
      </c>
      <c r="K11" s="619">
        <v>20845</v>
      </c>
      <c r="L11" s="619">
        <v>20932</v>
      </c>
      <c r="M11" s="619">
        <v>21323</v>
      </c>
      <c r="N11" s="619">
        <v>20777</v>
      </c>
      <c r="O11" s="619">
        <v>21785</v>
      </c>
      <c r="P11" s="619">
        <v>22135</v>
      </c>
      <c r="Q11" s="619">
        <v>21417</v>
      </c>
      <c r="R11" s="619">
        <v>21996</v>
      </c>
      <c r="S11" s="619">
        <v>21830</v>
      </c>
      <c r="T11" s="619">
        <v>22157</v>
      </c>
    </row>
    <row r="12" spans="2:20" x14ac:dyDescent="0.25">
      <c r="C12" s="12" t="s">
        <v>40</v>
      </c>
      <c r="D12" s="619">
        <v>17611</v>
      </c>
      <c r="E12" s="619">
        <v>17887</v>
      </c>
      <c r="F12" s="619">
        <v>19142</v>
      </c>
      <c r="G12" s="619">
        <v>20403</v>
      </c>
      <c r="H12" s="619">
        <v>21025</v>
      </c>
      <c r="I12" s="619">
        <v>21793</v>
      </c>
      <c r="J12" s="619">
        <v>20419</v>
      </c>
      <c r="K12" s="619">
        <v>22681</v>
      </c>
      <c r="L12" s="619">
        <v>22098</v>
      </c>
      <c r="M12" s="619">
        <v>23000</v>
      </c>
      <c r="N12" s="619">
        <v>22645</v>
      </c>
      <c r="O12" s="619">
        <v>22308</v>
      </c>
      <c r="P12" s="619">
        <v>22016</v>
      </c>
      <c r="Q12" s="619">
        <v>22580</v>
      </c>
      <c r="R12" s="619">
        <v>23360</v>
      </c>
      <c r="S12" s="619">
        <v>23493</v>
      </c>
      <c r="T12" s="619">
        <v>23288</v>
      </c>
    </row>
    <row r="13" spans="2:20" x14ac:dyDescent="0.25">
      <c r="C13" s="12" t="s">
        <v>35</v>
      </c>
      <c r="D13" s="619">
        <v>19103</v>
      </c>
      <c r="E13" s="619">
        <v>19769</v>
      </c>
      <c r="F13" s="619">
        <v>20574</v>
      </c>
      <c r="G13" s="619">
        <v>22899</v>
      </c>
      <c r="H13" s="619">
        <v>22450</v>
      </c>
      <c r="I13" s="619">
        <v>21961</v>
      </c>
      <c r="J13" s="619">
        <v>24291</v>
      </c>
      <c r="K13" s="619">
        <v>23965</v>
      </c>
      <c r="L13" s="619">
        <v>24685</v>
      </c>
      <c r="M13" s="619">
        <v>24719</v>
      </c>
      <c r="N13" s="619">
        <v>25259</v>
      </c>
      <c r="O13" s="619">
        <v>25349</v>
      </c>
      <c r="P13" s="619">
        <v>25660</v>
      </c>
      <c r="Q13" s="619">
        <v>26694</v>
      </c>
      <c r="R13" s="619">
        <v>27832</v>
      </c>
      <c r="S13" s="619">
        <v>30031</v>
      </c>
      <c r="T13" s="619">
        <v>29694</v>
      </c>
    </row>
    <row r="14" spans="2:20" x14ac:dyDescent="0.25">
      <c r="C14" s="12" t="s">
        <v>32</v>
      </c>
      <c r="D14" s="619">
        <v>16327</v>
      </c>
      <c r="E14" s="619">
        <v>17433</v>
      </c>
      <c r="F14" s="619">
        <v>19632</v>
      </c>
      <c r="G14" s="619">
        <v>19643</v>
      </c>
      <c r="H14" s="619">
        <v>20969</v>
      </c>
      <c r="I14" s="619">
        <v>23017</v>
      </c>
      <c r="J14" s="619">
        <v>21816</v>
      </c>
      <c r="K14" s="619">
        <v>23654</v>
      </c>
      <c r="L14" s="619">
        <v>23548</v>
      </c>
      <c r="M14" s="620">
        <v>21716</v>
      </c>
      <c r="N14" s="619">
        <v>25786</v>
      </c>
      <c r="O14" s="619">
        <v>23216</v>
      </c>
      <c r="P14" s="619">
        <v>23757</v>
      </c>
      <c r="Q14" s="619">
        <v>22512</v>
      </c>
      <c r="R14" s="619">
        <v>24659</v>
      </c>
      <c r="S14" s="619">
        <v>23587</v>
      </c>
      <c r="T14" s="619">
        <v>24925</v>
      </c>
    </row>
    <row r="15" spans="2:20" x14ac:dyDescent="0.25">
      <c r="C15" s="12" t="s">
        <v>33</v>
      </c>
      <c r="D15" s="619">
        <v>18957</v>
      </c>
      <c r="E15" s="619">
        <v>20077</v>
      </c>
      <c r="F15" s="619">
        <v>20279</v>
      </c>
      <c r="G15" s="619">
        <v>22231</v>
      </c>
      <c r="H15" s="619">
        <v>22105</v>
      </c>
      <c r="I15" s="619">
        <v>21893</v>
      </c>
      <c r="J15" s="619">
        <v>23413</v>
      </c>
      <c r="K15" s="619">
        <v>23309</v>
      </c>
      <c r="L15" s="619">
        <v>23879</v>
      </c>
      <c r="M15" s="619">
        <v>24226</v>
      </c>
      <c r="N15" s="619">
        <v>23890</v>
      </c>
      <c r="O15" s="619">
        <v>24340</v>
      </c>
      <c r="P15" s="619">
        <v>24163</v>
      </c>
      <c r="Q15" s="619">
        <v>25731</v>
      </c>
      <c r="R15" s="619">
        <v>25775</v>
      </c>
      <c r="S15" s="619">
        <v>25843</v>
      </c>
      <c r="T15" s="619">
        <v>26070</v>
      </c>
    </row>
    <row r="16" spans="2:20" x14ac:dyDescent="0.25">
      <c r="C16" s="12" t="s">
        <v>37</v>
      </c>
      <c r="D16" s="619">
        <v>24000</v>
      </c>
      <c r="E16" s="619">
        <v>22326</v>
      </c>
      <c r="F16" s="619">
        <v>23784</v>
      </c>
      <c r="G16" s="619">
        <v>25453</v>
      </c>
      <c r="H16" s="619">
        <v>23622</v>
      </c>
      <c r="I16" s="619">
        <v>25597</v>
      </c>
      <c r="J16" s="619">
        <v>28442</v>
      </c>
      <c r="K16" s="619">
        <v>29333</v>
      </c>
      <c r="L16" s="619">
        <v>29491</v>
      </c>
      <c r="M16" s="619">
        <v>28501</v>
      </c>
      <c r="N16" s="620">
        <v>28035</v>
      </c>
      <c r="O16" s="620">
        <v>28369</v>
      </c>
      <c r="P16" s="619">
        <v>28688</v>
      </c>
      <c r="Q16" s="619">
        <v>26804</v>
      </c>
      <c r="R16" s="619">
        <v>31058</v>
      </c>
      <c r="S16" s="619">
        <v>31356</v>
      </c>
      <c r="T16" s="619">
        <v>30882</v>
      </c>
    </row>
    <row r="17" spans="3:20" x14ac:dyDescent="0.25">
      <c r="C17" s="12" t="s">
        <v>38</v>
      </c>
      <c r="D17" s="619">
        <v>19345</v>
      </c>
      <c r="E17" s="619">
        <v>19378</v>
      </c>
      <c r="F17" s="619">
        <v>21284</v>
      </c>
      <c r="G17" s="619">
        <v>21692</v>
      </c>
      <c r="H17" s="619">
        <v>22048</v>
      </c>
      <c r="I17" s="619">
        <v>22968</v>
      </c>
      <c r="J17" s="619">
        <v>24048</v>
      </c>
      <c r="K17" s="619">
        <v>25457</v>
      </c>
      <c r="L17" s="619">
        <v>23813</v>
      </c>
      <c r="M17" s="619">
        <v>24368</v>
      </c>
      <c r="N17" s="619">
        <v>26100</v>
      </c>
      <c r="O17" s="619">
        <v>27475</v>
      </c>
      <c r="P17" s="619">
        <v>26283</v>
      </c>
      <c r="Q17" s="619">
        <v>26232</v>
      </c>
      <c r="R17" s="619">
        <v>26940</v>
      </c>
      <c r="S17" s="619">
        <v>26863</v>
      </c>
      <c r="T17" s="619">
        <v>27622</v>
      </c>
    </row>
    <row r="18" spans="3:20" x14ac:dyDescent="0.25">
      <c r="C18" s="12" t="s">
        <v>39</v>
      </c>
      <c r="D18" s="619">
        <v>21926</v>
      </c>
      <c r="E18" s="619">
        <v>21706</v>
      </c>
      <c r="F18" s="619">
        <v>22081</v>
      </c>
      <c r="G18" s="619">
        <v>22771</v>
      </c>
      <c r="H18" s="619">
        <v>23493</v>
      </c>
      <c r="I18" s="619">
        <v>22424</v>
      </c>
      <c r="J18" s="619">
        <v>24412</v>
      </c>
      <c r="K18" s="619">
        <v>26110</v>
      </c>
      <c r="L18" s="619">
        <v>25850</v>
      </c>
      <c r="M18" s="619">
        <v>25949</v>
      </c>
      <c r="N18" s="619">
        <v>26210</v>
      </c>
      <c r="O18" s="619">
        <v>26713</v>
      </c>
      <c r="P18" s="619">
        <v>26728</v>
      </c>
      <c r="Q18" s="619">
        <v>25497</v>
      </c>
      <c r="R18" s="619">
        <v>25429</v>
      </c>
      <c r="S18" s="619">
        <v>28654</v>
      </c>
      <c r="T18" s="619">
        <v>27821</v>
      </c>
    </row>
    <row r="19" spans="3:20" x14ac:dyDescent="0.25">
      <c r="C19" s="12" t="s">
        <v>34</v>
      </c>
      <c r="D19" s="619">
        <v>18483</v>
      </c>
      <c r="E19" s="619">
        <v>19976</v>
      </c>
      <c r="F19" s="619">
        <v>19886</v>
      </c>
      <c r="G19" s="619">
        <v>21401</v>
      </c>
      <c r="H19" s="619">
        <v>22100</v>
      </c>
      <c r="I19" s="619">
        <v>22727</v>
      </c>
      <c r="J19" s="619">
        <v>23962</v>
      </c>
      <c r="K19" s="619">
        <v>24382</v>
      </c>
      <c r="L19" s="619">
        <v>25149</v>
      </c>
      <c r="M19" s="619">
        <v>25725</v>
      </c>
      <c r="N19" s="619">
        <v>24771</v>
      </c>
      <c r="O19" s="619">
        <v>25706</v>
      </c>
      <c r="P19" s="619">
        <v>25836</v>
      </c>
      <c r="Q19" s="619">
        <v>27012</v>
      </c>
      <c r="R19" s="619">
        <v>27838</v>
      </c>
      <c r="S19" s="619">
        <v>26523</v>
      </c>
      <c r="T19" s="619">
        <v>28916</v>
      </c>
    </row>
    <row r="20" spans="3:20" x14ac:dyDescent="0.25">
      <c r="C20" s="12" t="s">
        <v>36</v>
      </c>
      <c r="D20" s="619">
        <v>21038</v>
      </c>
      <c r="E20" s="619">
        <v>21523</v>
      </c>
      <c r="F20" s="619">
        <v>23566</v>
      </c>
      <c r="G20" s="619">
        <v>23003</v>
      </c>
      <c r="H20" s="619">
        <v>23046</v>
      </c>
      <c r="I20" s="620">
        <v>23104</v>
      </c>
      <c r="J20" s="619">
        <v>25945</v>
      </c>
      <c r="K20" s="619">
        <v>24370</v>
      </c>
      <c r="L20" s="619">
        <v>24519</v>
      </c>
      <c r="M20" s="619">
        <v>24722</v>
      </c>
      <c r="N20" s="619">
        <v>26381</v>
      </c>
      <c r="O20" s="619">
        <v>27593</v>
      </c>
      <c r="P20" s="619">
        <v>27415</v>
      </c>
      <c r="Q20" s="619">
        <v>26664</v>
      </c>
      <c r="R20" s="619">
        <v>29290</v>
      </c>
      <c r="S20" s="619">
        <v>30028</v>
      </c>
      <c r="T20" s="619">
        <v>32939</v>
      </c>
    </row>
    <row r="21" spans="3:20" x14ac:dyDescent="0.25">
      <c r="C21" s="12" t="s">
        <v>49</v>
      </c>
      <c r="D21" s="619">
        <v>20203</v>
      </c>
      <c r="E21" s="619">
        <v>21597</v>
      </c>
      <c r="F21" s="619">
        <v>22884</v>
      </c>
      <c r="G21" s="619">
        <v>24754</v>
      </c>
      <c r="H21" s="619">
        <v>23184</v>
      </c>
      <c r="I21" s="619">
        <v>23548</v>
      </c>
      <c r="J21" s="619">
        <v>26078</v>
      </c>
      <c r="K21" s="619">
        <v>28239</v>
      </c>
      <c r="L21" s="619">
        <v>27531</v>
      </c>
      <c r="M21" s="619">
        <v>27190</v>
      </c>
      <c r="N21" s="619">
        <v>26636</v>
      </c>
      <c r="O21" s="619">
        <v>27502</v>
      </c>
      <c r="P21" s="619">
        <v>27656</v>
      </c>
      <c r="Q21" s="619">
        <v>27466</v>
      </c>
      <c r="R21" s="619">
        <v>30372</v>
      </c>
      <c r="S21" s="619">
        <v>30294</v>
      </c>
      <c r="T21" s="619">
        <v>29642</v>
      </c>
    </row>
    <row r="22" spans="3:20" x14ac:dyDescent="0.25">
      <c r="C22" s="12" t="s">
        <v>50</v>
      </c>
      <c r="D22" s="619">
        <v>19940</v>
      </c>
      <c r="E22" s="619">
        <v>19750</v>
      </c>
      <c r="F22" s="619">
        <v>20952</v>
      </c>
      <c r="G22" s="619">
        <v>22696</v>
      </c>
      <c r="H22" s="619">
        <v>24093</v>
      </c>
      <c r="I22" s="619">
        <v>23507</v>
      </c>
      <c r="J22" s="619">
        <v>25094</v>
      </c>
      <c r="K22" s="619">
        <v>25338</v>
      </c>
      <c r="L22" s="619">
        <v>25463</v>
      </c>
      <c r="M22" s="619">
        <v>25404</v>
      </c>
      <c r="N22" s="619">
        <v>25177</v>
      </c>
      <c r="O22" s="619">
        <v>26991</v>
      </c>
      <c r="P22" s="619">
        <v>27112</v>
      </c>
      <c r="Q22" s="619">
        <v>27584</v>
      </c>
      <c r="R22" s="619">
        <v>28462</v>
      </c>
      <c r="S22" s="619">
        <v>27279</v>
      </c>
      <c r="T22" s="619">
        <v>29661</v>
      </c>
    </row>
    <row r="23" spans="3:20" x14ac:dyDescent="0.25">
      <c r="C23" s="12" t="s">
        <v>51</v>
      </c>
      <c r="D23" s="619">
        <v>23823</v>
      </c>
      <c r="E23" s="619">
        <v>24669</v>
      </c>
      <c r="F23" s="619">
        <v>23961</v>
      </c>
      <c r="G23" s="619">
        <v>25403</v>
      </c>
      <c r="H23" s="619">
        <v>24897</v>
      </c>
      <c r="I23" s="619">
        <v>25574</v>
      </c>
      <c r="J23" s="619">
        <v>27521</v>
      </c>
      <c r="K23" s="620">
        <v>26996</v>
      </c>
      <c r="L23" s="619">
        <v>28645</v>
      </c>
      <c r="M23" s="619">
        <v>29942</v>
      </c>
      <c r="N23" s="619">
        <v>30801</v>
      </c>
      <c r="O23" s="619">
        <v>29352</v>
      </c>
      <c r="P23" s="619">
        <v>30000</v>
      </c>
      <c r="Q23" s="620">
        <v>29997</v>
      </c>
      <c r="R23" s="619">
        <v>33032</v>
      </c>
      <c r="S23" s="619">
        <v>36117</v>
      </c>
      <c r="T23" s="619">
        <v>34376</v>
      </c>
    </row>
    <row r="24" spans="3:20" x14ac:dyDescent="0.25">
      <c r="C24" s="12" t="s">
        <v>52</v>
      </c>
      <c r="D24" s="619">
        <v>20006</v>
      </c>
      <c r="E24" s="619">
        <v>20006</v>
      </c>
      <c r="F24" s="619">
        <v>22192</v>
      </c>
      <c r="G24" s="619">
        <v>23466</v>
      </c>
      <c r="H24" s="619">
        <v>24167</v>
      </c>
      <c r="I24" s="619">
        <v>22994</v>
      </c>
      <c r="J24" s="619">
        <v>24270</v>
      </c>
      <c r="K24" s="619">
        <v>26561</v>
      </c>
      <c r="L24" s="619">
        <v>25176</v>
      </c>
      <c r="M24" s="619">
        <v>25634</v>
      </c>
      <c r="N24" s="619">
        <v>25510</v>
      </c>
      <c r="O24" s="619">
        <v>25116</v>
      </c>
      <c r="P24" s="619">
        <v>25221</v>
      </c>
      <c r="Q24" s="619">
        <v>25350</v>
      </c>
      <c r="R24" s="619">
        <v>26085</v>
      </c>
      <c r="S24" s="619">
        <v>27384</v>
      </c>
      <c r="T24" s="619">
        <v>28659</v>
      </c>
    </row>
    <row r="25" spans="3:20" x14ac:dyDescent="0.25">
      <c r="C25" s="12" t="s">
        <v>53</v>
      </c>
      <c r="D25" s="619">
        <v>18883</v>
      </c>
      <c r="E25" s="619">
        <v>23348</v>
      </c>
      <c r="F25" s="619">
        <v>23737</v>
      </c>
      <c r="G25" s="619">
        <v>24732</v>
      </c>
      <c r="H25" s="619">
        <v>23320</v>
      </c>
      <c r="I25" s="619">
        <v>24985</v>
      </c>
      <c r="J25" s="619">
        <v>24996</v>
      </c>
      <c r="K25" s="619">
        <v>25450</v>
      </c>
      <c r="L25" s="619">
        <v>24605</v>
      </c>
      <c r="M25" s="619">
        <v>23530</v>
      </c>
      <c r="N25" s="619">
        <v>23238</v>
      </c>
      <c r="O25" s="619">
        <v>23440</v>
      </c>
      <c r="P25" s="619">
        <v>24026</v>
      </c>
      <c r="Q25" s="620">
        <v>25212</v>
      </c>
      <c r="R25" s="619">
        <v>25468</v>
      </c>
      <c r="S25" s="619">
        <v>26815</v>
      </c>
      <c r="T25" s="619">
        <v>27109</v>
      </c>
    </row>
    <row r="26" spans="3:20" x14ac:dyDescent="0.25">
      <c r="C26" s="12" t="s">
        <v>54</v>
      </c>
      <c r="D26" s="619">
        <v>19013</v>
      </c>
      <c r="E26" s="619">
        <v>20603</v>
      </c>
      <c r="F26" s="619">
        <v>21274</v>
      </c>
      <c r="G26" s="619">
        <v>22069</v>
      </c>
      <c r="H26" s="619">
        <v>22501</v>
      </c>
      <c r="I26" s="619">
        <v>23422</v>
      </c>
      <c r="J26" s="619">
        <v>25753</v>
      </c>
      <c r="K26" s="619">
        <v>25707</v>
      </c>
      <c r="L26" s="619">
        <v>24197</v>
      </c>
      <c r="M26" s="619">
        <v>24758</v>
      </c>
      <c r="N26" s="619">
        <v>25118</v>
      </c>
      <c r="O26" s="619">
        <v>25344</v>
      </c>
      <c r="P26" s="619">
        <v>25769</v>
      </c>
      <c r="Q26" s="619">
        <v>25518</v>
      </c>
      <c r="R26" s="619">
        <v>25975</v>
      </c>
      <c r="S26" s="619">
        <v>26638</v>
      </c>
      <c r="T26" s="619">
        <v>29857</v>
      </c>
    </row>
    <row r="27" spans="3:20" x14ac:dyDescent="0.25">
      <c r="C27" s="12" t="s">
        <v>55</v>
      </c>
      <c r="D27" s="619">
        <v>19604</v>
      </c>
      <c r="E27" s="619">
        <v>19501</v>
      </c>
      <c r="F27" s="619">
        <v>19786</v>
      </c>
      <c r="G27" s="619">
        <v>21532</v>
      </c>
      <c r="H27" s="619">
        <v>21844</v>
      </c>
      <c r="I27" s="619">
        <v>20481</v>
      </c>
      <c r="J27" s="619">
        <v>24235</v>
      </c>
      <c r="K27" s="619">
        <v>25016</v>
      </c>
      <c r="L27" s="619">
        <v>25548</v>
      </c>
      <c r="M27" s="619">
        <v>26598</v>
      </c>
      <c r="N27" s="619">
        <v>24474</v>
      </c>
      <c r="O27" s="619">
        <v>23670</v>
      </c>
      <c r="P27" s="619">
        <v>22784</v>
      </c>
      <c r="Q27" s="619">
        <v>21157</v>
      </c>
      <c r="R27" s="619">
        <v>24000</v>
      </c>
      <c r="S27" s="620">
        <v>26120</v>
      </c>
      <c r="T27" s="619">
        <v>26807</v>
      </c>
    </row>
    <row r="28" spans="3:20" x14ac:dyDescent="0.25">
      <c r="C28" s="12" t="s">
        <v>56</v>
      </c>
      <c r="D28" s="619">
        <v>17148</v>
      </c>
      <c r="E28" s="619">
        <v>18182</v>
      </c>
      <c r="F28" s="619">
        <v>17863</v>
      </c>
      <c r="G28" s="619">
        <v>18272</v>
      </c>
      <c r="H28" s="619">
        <v>18772</v>
      </c>
      <c r="I28" s="619">
        <v>20875</v>
      </c>
      <c r="J28" s="619">
        <v>20151</v>
      </c>
      <c r="K28" s="619">
        <v>20364</v>
      </c>
      <c r="L28" s="619">
        <v>20373</v>
      </c>
      <c r="M28" s="619">
        <v>20444</v>
      </c>
      <c r="N28" s="619">
        <v>20494</v>
      </c>
      <c r="O28" s="619">
        <v>20915</v>
      </c>
      <c r="P28" s="619">
        <v>20719</v>
      </c>
      <c r="Q28" s="619">
        <v>20376</v>
      </c>
      <c r="R28" s="619">
        <v>21837</v>
      </c>
      <c r="S28" s="619">
        <v>21089</v>
      </c>
      <c r="T28" s="619">
        <v>21523</v>
      </c>
    </row>
    <row r="29" spans="3:20" x14ac:dyDescent="0.25">
      <c r="C29" s="12" t="s">
        <v>57</v>
      </c>
      <c r="D29" s="619">
        <v>16889</v>
      </c>
      <c r="E29" s="619">
        <v>16913</v>
      </c>
      <c r="F29" s="620">
        <v>17610</v>
      </c>
      <c r="G29" s="619">
        <v>19032</v>
      </c>
      <c r="H29" s="619">
        <v>19334</v>
      </c>
      <c r="I29" s="619">
        <v>19764</v>
      </c>
      <c r="J29" s="619">
        <v>20662</v>
      </c>
      <c r="K29" s="619">
        <v>21960</v>
      </c>
      <c r="L29" s="619">
        <v>21344</v>
      </c>
      <c r="M29" s="619">
        <v>22227</v>
      </c>
      <c r="N29" s="619">
        <v>23186</v>
      </c>
      <c r="O29" s="619">
        <v>24336</v>
      </c>
      <c r="P29" s="619">
        <v>24102</v>
      </c>
      <c r="Q29" s="620">
        <v>24111</v>
      </c>
      <c r="R29" s="619">
        <v>25017</v>
      </c>
      <c r="S29" s="619">
        <v>24468</v>
      </c>
      <c r="T29" s="619">
        <v>25569</v>
      </c>
    </row>
    <row r="30" spans="3:20" x14ac:dyDescent="0.25">
      <c r="C30" s="12" t="s">
        <v>58</v>
      </c>
      <c r="D30" s="619">
        <v>17975</v>
      </c>
      <c r="E30" s="619">
        <v>17726</v>
      </c>
      <c r="F30" s="619">
        <v>19046</v>
      </c>
      <c r="G30" s="619">
        <v>19791</v>
      </c>
      <c r="H30" s="619">
        <v>19898</v>
      </c>
      <c r="I30" s="619">
        <v>20320</v>
      </c>
      <c r="J30" s="619">
        <v>20735</v>
      </c>
      <c r="K30" s="619">
        <v>22778</v>
      </c>
      <c r="L30" s="619">
        <v>24393</v>
      </c>
      <c r="M30" s="619">
        <v>22919</v>
      </c>
      <c r="N30" s="619">
        <v>23000</v>
      </c>
      <c r="O30" s="619">
        <v>24152</v>
      </c>
      <c r="P30" s="619">
        <v>24149</v>
      </c>
      <c r="Q30" s="619">
        <v>22977</v>
      </c>
      <c r="R30" s="619">
        <v>24465</v>
      </c>
      <c r="S30" s="619">
        <v>23272</v>
      </c>
      <c r="T30" s="619">
        <v>24976</v>
      </c>
    </row>
    <row r="31" spans="3:20" x14ac:dyDescent="0.25">
      <c r="C31" s="12" t="s">
        <v>59</v>
      </c>
      <c r="D31" s="619">
        <v>17536</v>
      </c>
      <c r="E31" s="619">
        <v>17717</v>
      </c>
      <c r="F31" s="619">
        <v>18453</v>
      </c>
      <c r="G31" s="619">
        <v>19718</v>
      </c>
      <c r="H31" s="619">
        <v>20681</v>
      </c>
      <c r="I31" s="619">
        <v>20456</v>
      </c>
      <c r="J31" s="619">
        <v>21649</v>
      </c>
      <c r="K31" s="619">
        <v>23165</v>
      </c>
      <c r="L31" s="619">
        <v>22882</v>
      </c>
      <c r="M31" s="619">
        <v>21862</v>
      </c>
      <c r="N31" s="619">
        <v>23846</v>
      </c>
      <c r="O31" s="619">
        <v>24890</v>
      </c>
      <c r="P31" s="619">
        <v>25840</v>
      </c>
      <c r="Q31" s="619">
        <v>26510</v>
      </c>
      <c r="R31" s="620">
        <v>26089</v>
      </c>
      <c r="S31" s="619">
        <v>27441</v>
      </c>
      <c r="T31" s="619">
        <v>30671</v>
      </c>
    </row>
    <row r="32" spans="3:20" x14ac:dyDescent="0.25">
      <c r="C32" s="12" t="s">
        <v>60</v>
      </c>
      <c r="D32" s="619">
        <v>19703</v>
      </c>
      <c r="E32" s="619">
        <v>20154</v>
      </c>
      <c r="F32" s="619">
        <v>19550</v>
      </c>
      <c r="G32" s="619">
        <v>20520</v>
      </c>
      <c r="H32" s="619">
        <v>20778</v>
      </c>
      <c r="I32" s="619">
        <v>20547</v>
      </c>
      <c r="J32" s="619">
        <v>21708</v>
      </c>
      <c r="K32" s="619">
        <v>23139</v>
      </c>
      <c r="L32" s="619">
        <v>23994</v>
      </c>
      <c r="M32" s="619">
        <v>23384</v>
      </c>
      <c r="N32" s="619">
        <v>24410</v>
      </c>
      <c r="O32" s="619">
        <v>24102</v>
      </c>
      <c r="P32" s="619">
        <v>24407</v>
      </c>
      <c r="Q32" s="619">
        <v>23848</v>
      </c>
      <c r="R32" s="619">
        <v>25292</v>
      </c>
      <c r="S32" s="619">
        <v>24936</v>
      </c>
      <c r="T32" s="619">
        <v>25517</v>
      </c>
    </row>
    <row r="33" spans="3:20" x14ac:dyDescent="0.25">
      <c r="C33" s="12" t="s">
        <v>61</v>
      </c>
      <c r="D33" s="619">
        <v>19609</v>
      </c>
      <c r="E33" s="619">
        <v>20964</v>
      </c>
      <c r="F33" s="619">
        <v>21289</v>
      </c>
      <c r="G33" s="619">
        <v>22887</v>
      </c>
      <c r="H33" s="619">
        <v>22745</v>
      </c>
      <c r="I33" s="619">
        <v>23911</v>
      </c>
      <c r="J33" s="619">
        <v>25112</v>
      </c>
      <c r="K33" s="619">
        <v>24740</v>
      </c>
      <c r="L33" s="619">
        <v>25482</v>
      </c>
      <c r="M33" s="619">
        <v>26251</v>
      </c>
      <c r="N33" s="619">
        <v>26607</v>
      </c>
      <c r="O33" s="619">
        <v>27225</v>
      </c>
      <c r="P33" s="619">
        <v>25896</v>
      </c>
      <c r="Q33" s="619">
        <v>24893</v>
      </c>
      <c r="R33" s="620">
        <v>24935</v>
      </c>
      <c r="S33" s="619">
        <v>26470</v>
      </c>
      <c r="T33" s="619">
        <v>26491</v>
      </c>
    </row>
    <row r="34" spans="3:20" x14ac:dyDescent="0.25">
      <c r="C34" s="12" t="s">
        <v>62</v>
      </c>
      <c r="D34" s="619">
        <v>20490</v>
      </c>
      <c r="E34" s="619">
        <v>21362</v>
      </c>
      <c r="F34" s="619">
        <v>20890</v>
      </c>
      <c r="G34" s="619">
        <v>20185</v>
      </c>
      <c r="H34" s="619">
        <v>21417</v>
      </c>
      <c r="I34" s="619">
        <v>21182</v>
      </c>
      <c r="J34" s="619">
        <v>21954</v>
      </c>
      <c r="K34" s="619">
        <v>23802</v>
      </c>
      <c r="L34" s="619">
        <v>26155</v>
      </c>
      <c r="M34" s="619">
        <v>24385</v>
      </c>
      <c r="N34" s="620">
        <v>25290</v>
      </c>
      <c r="O34" s="619">
        <v>26333</v>
      </c>
      <c r="P34" s="619">
        <v>23416</v>
      </c>
      <c r="Q34" s="619">
        <v>25040</v>
      </c>
      <c r="R34" s="619">
        <v>25486</v>
      </c>
      <c r="S34" s="619">
        <v>27959</v>
      </c>
      <c r="T34" s="619">
        <v>29388</v>
      </c>
    </row>
    <row r="35" spans="3:20" x14ac:dyDescent="0.25">
      <c r="C35" s="12" t="s">
        <v>41</v>
      </c>
      <c r="D35" s="619">
        <v>17262</v>
      </c>
      <c r="E35" s="619">
        <v>17988</v>
      </c>
      <c r="F35" s="619">
        <v>19370</v>
      </c>
      <c r="G35" s="619">
        <v>19436</v>
      </c>
      <c r="H35" s="619">
        <v>20018</v>
      </c>
      <c r="I35" s="619">
        <v>19595</v>
      </c>
      <c r="J35" s="619">
        <v>20173</v>
      </c>
      <c r="K35" s="619">
        <v>22235</v>
      </c>
      <c r="L35" s="619">
        <v>21214</v>
      </c>
      <c r="M35" s="619">
        <v>21020</v>
      </c>
      <c r="N35" s="619">
        <v>21049</v>
      </c>
      <c r="O35" s="619">
        <v>21690</v>
      </c>
      <c r="P35" s="619">
        <v>23291</v>
      </c>
      <c r="Q35" s="619">
        <v>23923</v>
      </c>
      <c r="R35" s="619">
        <v>24258</v>
      </c>
      <c r="S35" s="619">
        <v>24664</v>
      </c>
      <c r="T35" s="619">
        <v>25366</v>
      </c>
    </row>
    <row r="36" spans="3:20" x14ac:dyDescent="0.25">
      <c r="C36" s="12" t="s">
        <v>42</v>
      </c>
      <c r="D36" s="619">
        <v>17955</v>
      </c>
      <c r="E36" s="619">
        <v>19650</v>
      </c>
      <c r="F36" s="619">
        <v>20733</v>
      </c>
      <c r="G36" s="619">
        <v>21569</v>
      </c>
      <c r="H36" s="619">
        <v>22144</v>
      </c>
      <c r="I36" s="619">
        <v>23593</v>
      </c>
      <c r="J36" s="619">
        <v>23885</v>
      </c>
      <c r="K36" s="619">
        <v>25164</v>
      </c>
      <c r="L36" s="619">
        <v>24340</v>
      </c>
      <c r="M36" s="619">
        <v>23720</v>
      </c>
      <c r="N36" s="619">
        <v>24107</v>
      </c>
      <c r="O36" s="619">
        <v>24826</v>
      </c>
      <c r="P36" s="619">
        <v>25450</v>
      </c>
      <c r="Q36" s="619">
        <v>25212</v>
      </c>
      <c r="R36" s="619">
        <v>26444</v>
      </c>
      <c r="S36" s="619">
        <v>26056</v>
      </c>
      <c r="T36" s="619">
        <v>28431</v>
      </c>
    </row>
    <row r="37" spans="3:20" x14ac:dyDescent="0.25">
      <c r="C37" s="12" t="s">
        <v>45</v>
      </c>
      <c r="D37" s="619">
        <v>20363</v>
      </c>
      <c r="E37" s="619">
        <v>21297</v>
      </c>
      <c r="F37" s="619">
        <v>22040</v>
      </c>
      <c r="G37" s="619">
        <v>22163</v>
      </c>
      <c r="H37" s="619">
        <v>23211</v>
      </c>
      <c r="I37" s="619">
        <v>23320</v>
      </c>
      <c r="J37" s="619">
        <v>26310</v>
      </c>
      <c r="K37" s="619">
        <v>26092</v>
      </c>
      <c r="L37" s="619">
        <v>25935</v>
      </c>
      <c r="M37" s="619">
        <v>24880</v>
      </c>
      <c r="N37" s="619">
        <v>26818</v>
      </c>
      <c r="O37" s="619">
        <v>27142</v>
      </c>
      <c r="P37" s="619">
        <v>28266</v>
      </c>
      <c r="Q37" s="619">
        <v>29171</v>
      </c>
      <c r="R37" s="619">
        <v>30678</v>
      </c>
      <c r="S37" s="619">
        <v>29428</v>
      </c>
      <c r="T37" s="619">
        <v>29557</v>
      </c>
    </row>
    <row r="38" spans="3:20" x14ac:dyDescent="0.25">
      <c r="C38" s="12" t="s">
        <v>46</v>
      </c>
      <c r="D38" s="619">
        <v>20395</v>
      </c>
      <c r="E38" s="619">
        <v>20228</v>
      </c>
      <c r="F38" s="619">
        <v>21133</v>
      </c>
      <c r="G38" s="619">
        <v>23149</v>
      </c>
      <c r="H38" s="619">
        <v>21659</v>
      </c>
      <c r="I38" s="619">
        <v>24725</v>
      </c>
      <c r="J38" s="619">
        <v>25014</v>
      </c>
      <c r="K38" s="619">
        <v>25074</v>
      </c>
      <c r="L38" s="619">
        <v>23541</v>
      </c>
      <c r="M38" s="619">
        <v>25034</v>
      </c>
      <c r="N38" s="619">
        <v>26256</v>
      </c>
      <c r="O38" s="619">
        <v>26379</v>
      </c>
      <c r="P38" s="619">
        <v>26022</v>
      </c>
      <c r="Q38" s="619">
        <v>26693</v>
      </c>
      <c r="R38" s="619">
        <v>27746</v>
      </c>
      <c r="S38" s="619">
        <v>27680</v>
      </c>
      <c r="T38" s="619">
        <v>29073</v>
      </c>
    </row>
    <row r="39" spans="3:20" x14ac:dyDescent="0.25">
      <c r="C39" s="12" t="s">
        <v>43</v>
      </c>
      <c r="D39" s="619">
        <v>17545</v>
      </c>
      <c r="E39" s="619">
        <v>17998</v>
      </c>
      <c r="F39" s="620">
        <v>18372</v>
      </c>
      <c r="G39" s="619">
        <v>19532</v>
      </c>
      <c r="H39" s="619">
        <v>20380</v>
      </c>
      <c r="I39" s="619">
        <v>21224</v>
      </c>
      <c r="J39" s="619">
        <v>22149</v>
      </c>
      <c r="K39" s="619">
        <v>22234</v>
      </c>
      <c r="L39" s="619">
        <v>22436</v>
      </c>
      <c r="M39" s="619">
        <v>20519</v>
      </c>
      <c r="N39" s="619">
        <v>21044</v>
      </c>
      <c r="O39" s="619">
        <v>21155</v>
      </c>
      <c r="P39" s="619">
        <v>21931</v>
      </c>
      <c r="Q39" s="619">
        <v>22995</v>
      </c>
      <c r="R39" s="619">
        <v>22519</v>
      </c>
      <c r="S39" s="619">
        <v>23374</v>
      </c>
      <c r="T39" s="620">
        <v>23647</v>
      </c>
    </row>
    <row r="40" spans="3:20" x14ac:dyDescent="0.25">
      <c r="C40" s="12" t="s">
        <v>44</v>
      </c>
      <c r="D40" s="619">
        <v>18969</v>
      </c>
      <c r="E40" s="619">
        <v>19420</v>
      </c>
      <c r="F40" s="619">
        <v>19403</v>
      </c>
      <c r="G40" s="619">
        <v>21024</v>
      </c>
      <c r="H40" s="619">
        <v>22903</v>
      </c>
      <c r="I40" s="619">
        <v>21099</v>
      </c>
      <c r="J40" s="619">
        <v>21768</v>
      </c>
      <c r="K40" s="620">
        <v>23401</v>
      </c>
      <c r="L40" s="619">
        <v>22697</v>
      </c>
      <c r="M40" s="619">
        <v>22259</v>
      </c>
      <c r="N40" s="619">
        <v>22951</v>
      </c>
      <c r="O40" s="619">
        <v>22797</v>
      </c>
      <c r="P40" s="619">
        <v>24098</v>
      </c>
      <c r="Q40" s="620">
        <v>24101</v>
      </c>
      <c r="R40" s="619">
        <v>25125</v>
      </c>
      <c r="S40" s="619">
        <v>24785</v>
      </c>
      <c r="T40" s="619">
        <v>27255</v>
      </c>
    </row>
    <row r="41" spans="3:20" x14ac:dyDescent="0.25">
      <c r="C41" s="12" t="s">
        <v>47</v>
      </c>
      <c r="D41" s="619">
        <v>25843</v>
      </c>
      <c r="E41" s="619">
        <v>27130</v>
      </c>
      <c r="F41" s="619">
        <v>27369</v>
      </c>
      <c r="G41" s="619">
        <v>28480</v>
      </c>
      <c r="H41" s="619">
        <v>28973</v>
      </c>
      <c r="I41" s="619">
        <v>28689</v>
      </c>
      <c r="J41" s="619">
        <v>31209</v>
      </c>
      <c r="K41" s="619">
        <v>33560</v>
      </c>
      <c r="L41" s="619">
        <v>32892</v>
      </c>
      <c r="M41" s="619">
        <v>32558</v>
      </c>
      <c r="N41" s="619">
        <v>32307</v>
      </c>
      <c r="O41" s="619">
        <v>33330</v>
      </c>
      <c r="P41" s="619">
        <v>32442</v>
      </c>
      <c r="Q41" s="619">
        <v>31969</v>
      </c>
      <c r="R41" s="619">
        <v>35113</v>
      </c>
      <c r="S41" s="619">
        <v>36520</v>
      </c>
      <c r="T41" s="619">
        <v>34790</v>
      </c>
    </row>
    <row r="42" spans="3:20" x14ac:dyDescent="0.25">
      <c r="C42" s="12" t="s">
        <v>1</v>
      </c>
      <c r="D42" s="619">
        <v>17865</v>
      </c>
      <c r="E42" s="619">
        <v>18289</v>
      </c>
      <c r="F42" s="619">
        <v>19274</v>
      </c>
      <c r="G42" s="619">
        <v>19613</v>
      </c>
      <c r="H42" s="619">
        <v>19610</v>
      </c>
      <c r="I42" s="619">
        <v>20889</v>
      </c>
      <c r="J42" s="619">
        <v>21695</v>
      </c>
      <c r="K42" s="619">
        <v>22002</v>
      </c>
      <c r="L42" s="619">
        <v>20681</v>
      </c>
      <c r="M42" s="619">
        <v>20561</v>
      </c>
      <c r="N42" s="619">
        <v>21022</v>
      </c>
      <c r="O42" s="619">
        <v>21241</v>
      </c>
      <c r="P42" s="619">
        <v>22972</v>
      </c>
      <c r="Q42" s="619">
        <v>22601</v>
      </c>
      <c r="R42" s="619">
        <v>25004</v>
      </c>
      <c r="S42" s="619">
        <v>23328</v>
      </c>
      <c r="T42" s="619">
        <v>25346</v>
      </c>
    </row>
    <row r="43" spans="3:20" x14ac:dyDescent="0.25">
      <c r="C43" s="12" t="s">
        <v>14</v>
      </c>
      <c r="D43" s="619" t="s">
        <v>146</v>
      </c>
      <c r="E43" s="619" t="s">
        <v>146</v>
      </c>
      <c r="F43" s="619" t="s">
        <v>146</v>
      </c>
      <c r="G43" s="619" t="s">
        <v>146</v>
      </c>
      <c r="H43" s="619" t="s">
        <v>146</v>
      </c>
      <c r="I43" s="619" t="s">
        <v>146</v>
      </c>
      <c r="J43" s="619">
        <v>23891</v>
      </c>
      <c r="K43" s="619">
        <v>24650</v>
      </c>
      <c r="L43" s="619">
        <v>25424</v>
      </c>
      <c r="M43" s="619">
        <v>25078</v>
      </c>
      <c r="N43" s="619">
        <v>24775</v>
      </c>
      <c r="O43" s="619">
        <v>27515</v>
      </c>
      <c r="P43" s="619">
        <v>25346</v>
      </c>
      <c r="Q43" s="619">
        <v>25563</v>
      </c>
      <c r="R43" s="619">
        <v>27264</v>
      </c>
      <c r="S43" s="619">
        <v>27193</v>
      </c>
      <c r="T43" s="619">
        <v>27653</v>
      </c>
    </row>
    <row r="44" spans="3:20" x14ac:dyDescent="0.25">
      <c r="C44" s="12" t="s">
        <v>15</v>
      </c>
      <c r="D44" s="619">
        <v>15920</v>
      </c>
      <c r="E44" s="619">
        <v>16737</v>
      </c>
      <c r="F44" s="619">
        <v>17502</v>
      </c>
      <c r="G44" s="619">
        <v>18184</v>
      </c>
      <c r="H44" s="619">
        <v>18948</v>
      </c>
      <c r="I44" s="619">
        <v>19441</v>
      </c>
      <c r="J44" s="619">
        <v>21061</v>
      </c>
      <c r="K44" s="619">
        <v>21248</v>
      </c>
      <c r="L44" s="619">
        <v>21246</v>
      </c>
      <c r="M44" s="619">
        <v>21223</v>
      </c>
      <c r="N44" s="619">
        <v>22048</v>
      </c>
      <c r="O44" s="619">
        <v>22058</v>
      </c>
      <c r="P44" s="619">
        <v>22231</v>
      </c>
      <c r="Q44" s="619">
        <v>22230</v>
      </c>
      <c r="R44" s="619">
        <v>22786</v>
      </c>
      <c r="S44" s="619">
        <v>23739</v>
      </c>
      <c r="T44" s="619">
        <v>24907</v>
      </c>
    </row>
    <row r="45" spans="3:20" x14ac:dyDescent="0.25">
      <c r="C45" s="12" t="s">
        <v>13</v>
      </c>
      <c r="D45" s="619">
        <v>18301</v>
      </c>
      <c r="E45" s="619">
        <v>18985</v>
      </c>
      <c r="F45" s="619">
        <v>19781</v>
      </c>
      <c r="G45" s="619">
        <v>20134</v>
      </c>
      <c r="H45" s="619">
        <v>20277</v>
      </c>
      <c r="I45" s="619">
        <v>22086</v>
      </c>
      <c r="J45" s="619">
        <v>22787</v>
      </c>
      <c r="K45" s="619">
        <v>22348</v>
      </c>
      <c r="L45" s="619">
        <v>22382</v>
      </c>
      <c r="M45" s="619">
        <v>22802</v>
      </c>
      <c r="N45" s="619">
        <v>23039</v>
      </c>
      <c r="O45" s="619">
        <v>23489</v>
      </c>
      <c r="P45" s="619">
        <v>23505</v>
      </c>
      <c r="Q45" s="619">
        <v>25022</v>
      </c>
      <c r="R45" s="619">
        <v>25472</v>
      </c>
      <c r="S45" s="619">
        <v>24246</v>
      </c>
      <c r="T45" s="619">
        <v>25922</v>
      </c>
    </row>
    <row r="46" spans="3:20" x14ac:dyDescent="0.25">
      <c r="C46" s="12" t="s">
        <v>16</v>
      </c>
      <c r="D46" s="619">
        <v>18673</v>
      </c>
      <c r="E46" s="619">
        <v>18514</v>
      </c>
      <c r="F46" s="619">
        <v>19253</v>
      </c>
      <c r="G46" s="619">
        <v>21479</v>
      </c>
      <c r="H46" s="619">
        <v>23120</v>
      </c>
      <c r="I46" s="619">
        <v>22499</v>
      </c>
      <c r="J46" s="619">
        <v>24583</v>
      </c>
      <c r="K46" s="619">
        <v>23054</v>
      </c>
      <c r="L46" s="619">
        <v>23437</v>
      </c>
      <c r="M46" s="619">
        <v>23926</v>
      </c>
      <c r="N46" s="619">
        <v>22867</v>
      </c>
      <c r="O46" s="619">
        <v>24565</v>
      </c>
      <c r="P46" s="619">
        <v>24158</v>
      </c>
      <c r="Q46" s="619">
        <v>26601</v>
      </c>
      <c r="R46" s="619">
        <v>26140</v>
      </c>
      <c r="S46" s="619">
        <v>27851</v>
      </c>
      <c r="T46" s="619">
        <v>26967</v>
      </c>
    </row>
    <row r="47" spans="3:20" x14ac:dyDescent="0.25">
      <c r="C47" s="12" t="s">
        <v>17</v>
      </c>
      <c r="D47" s="619">
        <v>19160</v>
      </c>
      <c r="E47" s="619">
        <v>19092</v>
      </c>
      <c r="F47" s="619">
        <v>21726</v>
      </c>
      <c r="G47" s="619">
        <v>21564</v>
      </c>
      <c r="H47" s="619">
        <v>21729</v>
      </c>
      <c r="I47" s="619">
        <v>21584</v>
      </c>
      <c r="J47" s="619">
        <v>23041</v>
      </c>
      <c r="K47" s="619">
        <v>23027</v>
      </c>
      <c r="L47" s="619">
        <v>23340</v>
      </c>
      <c r="M47" s="619">
        <v>23967</v>
      </c>
      <c r="N47" s="619">
        <v>24148</v>
      </c>
      <c r="O47" s="619">
        <v>25853</v>
      </c>
      <c r="P47" s="619">
        <v>24892</v>
      </c>
      <c r="Q47" s="619">
        <v>25124</v>
      </c>
      <c r="R47" s="619">
        <v>26765</v>
      </c>
      <c r="S47" s="619">
        <v>26103</v>
      </c>
      <c r="T47" s="619">
        <v>26375</v>
      </c>
    </row>
    <row r="48" spans="3:20" x14ac:dyDescent="0.25">
      <c r="C48" s="12" t="s">
        <v>18</v>
      </c>
      <c r="D48" s="619">
        <v>21560</v>
      </c>
      <c r="E48" s="619">
        <v>21907</v>
      </c>
      <c r="F48" s="619">
        <v>23481</v>
      </c>
      <c r="G48" s="619">
        <v>24386</v>
      </c>
      <c r="H48" s="619">
        <v>24726</v>
      </c>
      <c r="I48" s="619">
        <v>23726</v>
      </c>
      <c r="J48" s="619">
        <v>25577</v>
      </c>
      <c r="K48" s="619">
        <v>27985</v>
      </c>
      <c r="L48" s="619">
        <v>28072</v>
      </c>
      <c r="M48" s="619">
        <v>27653</v>
      </c>
      <c r="N48" s="619">
        <v>29445</v>
      </c>
      <c r="O48" s="619">
        <v>29997</v>
      </c>
      <c r="P48" s="619">
        <v>29254</v>
      </c>
      <c r="Q48" s="620">
        <v>30988</v>
      </c>
      <c r="R48" s="619">
        <v>31725</v>
      </c>
      <c r="S48" s="619">
        <v>30369</v>
      </c>
      <c r="T48" s="619">
        <v>31701</v>
      </c>
    </row>
    <row r="49" spans="3:20" x14ac:dyDescent="0.25">
      <c r="C49" s="12" t="s">
        <v>19</v>
      </c>
      <c r="D49" s="619">
        <v>16999</v>
      </c>
      <c r="E49" s="619">
        <v>18682</v>
      </c>
      <c r="F49" s="619">
        <v>19846</v>
      </c>
      <c r="G49" s="619">
        <v>21146</v>
      </c>
      <c r="H49" s="619">
        <v>20983</v>
      </c>
      <c r="I49" s="620">
        <v>23610</v>
      </c>
      <c r="J49" s="619">
        <v>24025</v>
      </c>
      <c r="K49" s="619">
        <v>23272</v>
      </c>
      <c r="L49" s="619">
        <v>23983</v>
      </c>
      <c r="M49" s="619">
        <v>22394</v>
      </c>
      <c r="N49" s="619">
        <v>22822</v>
      </c>
      <c r="O49" s="619">
        <v>24734</v>
      </c>
      <c r="P49" s="619">
        <v>24313</v>
      </c>
      <c r="Q49" s="619">
        <v>24640</v>
      </c>
      <c r="R49" s="619">
        <v>25862</v>
      </c>
      <c r="S49" s="619">
        <v>24907</v>
      </c>
      <c r="T49" s="619">
        <v>26275</v>
      </c>
    </row>
    <row r="50" spans="3:20" x14ac:dyDescent="0.25">
      <c r="C50" s="12" t="s">
        <v>20</v>
      </c>
      <c r="D50" s="619">
        <v>20737</v>
      </c>
      <c r="E50" s="619">
        <v>21531</v>
      </c>
      <c r="F50" s="619">
        <v>21689</v>
      </c>
      <c r="G50" s="619">
        <v>24430</v>
      </c>
      <c r="H50" s="619">
        <v>25049</v>
      </c>
      <c r="I50" s="619">
        <v>24513</v>
      </c>
      <c r="J50" s="619">
        <v>26489</v>
      </c>
      <c r="K50" s="619">
        <v>25303</v>
      </c>
      <c r="L50" s="619">
        <v>26217</v>
      </c>
      <c r="M50" s="619">
        <v>26304</v>
      </c>
      <c r="N50" s="619">
        <v>27079</v>
      </c>
      <c r="O50" s="619">
        <v>27545</v>
      </c>
      <c r="P50" s="619">
        <v>26404</v>
      </c>
      <c r="Q50" s="619">
        <v>28337</v>
      </c>
      <c r="R50" s="619">
        <v>28811</v>
      </c>
      <c r="S50" s="619">
        <v>30322</v>
      </c>
      <c r="T50" s="619">
        <v>31026</v>
      </c>
    </row>
    <row r="51" spans="3:20" x14ac:dyDescent="0.25">
      <c r="C51" s="12" t="s">
        <v>21</v>
      </c>
      <c r="D51" s="619">
        <v>20533</v>
      </c>
      <c r="E51" s="619">
        <v>19514</v>
      </c>
      <c r="F51" s="619">
        <v>21287</v>
      </c>
      <c r="G51" s="619">
        <v>21946</v>
      </c>
      <c r="H51" s="619">
        <v>22784</v>
      </c>
      <c r="I51" s="619">
        <v>23686</v>
      </c>
      <c r="J51" s="619">
        <v>24986</v>
      </c>
      <c r="K51" s="619">
        <v>24690</v>
      </c>
      <c r="L51" s="619">
        <v>24839</v>
      </c>
      <c r="M51" s="619">
        <v>25856</v>
      </c>
      <c r="N51" s="619">
        <v>27429</v>
      </c>
      <c r="O51" s="619">
        <v>28497</v>
      </c>
      <c r="P51" s="619">
        <v>28109</v>
      </c>
      <c r="Q51" s="619">
        <v>28101</v>
      </c>
      <c r="R51" s="619">
        <v>28793</v>
      </c>
      <c r="S51" s="619">
        <v>28581</v>
      </c>
      <c r="T51" s="619">
        <v>29323</v>
      </c>
    </row>
    <row r="52" spans="3:20" x14ac:dyDescent="0.25">
      <c r="C52" s="12" t="s">
        <v>22</v>
      </c>
      <c r="D52" s="619">
        <v>20139</v>
      </c>
      <c r="E52" s="619">
        <v>20805</v>
      </c>
      <c r="F52" s="619">
        <v>19245</v>
      </c>
      <c r="G52" s="619">
        <v>22714</v>
      </c>
      <c r="H52" s="619">
        <v>23994</v>
      </c>
      <c r="I52" s="619">
        <v>23792</v>
      </c>
      <c r="J52" s="619">
        <v>25725</v>
      </c>
      <c r="K52" s="619">
        <v>24474</v>
      </c>
      <c r="L52" s="619">
        <v>25956</v>
      </c>
      <c r="M52" s="619">
        <v>24917</v>
      </c>
      <c r="N52" s="619">
        <v>26043</v>
      </c>
      <c r="O52" s="619">
        <v>26276</v>
      </c>
      <c r="P52" s="619">
        <v>27531</v>
      </c>
      <c r="Q52" s="619">
        <v>26948</v>
      </c>
      <c r="R52" s="619">
        <v>26953</v>
      </c>
      <c r="S52" s="619">
        <v>27525</v>
      </c>
      <c r="T52" s="619">
        <v>27232</v>
      </c>
    </row>
    <row r="53" spans="3:20" x14ac:dyDescent="0.25">
      <c r="C53" s="12" t="s">
        <v>23</v>
      </c>
      <c r="D53" s="619">
        <v>20277</v>
      </c>
      <c r="E53" s="619">
        <v>22092</v>
      </c>
      <c r="F53" s="619">
        <v>22408</v>
      </c>
      <c r="G53" s="619">
        <v>23705</v>
      </c>
      <c r="H53" s="619">
        <v>23208</v>
      </c>
      <c r="I53" s="619">
        <v>23966</v>
      </c>
      <c r="J53" s="619">
        <v>27182</v>
      </c>
      <c r="K53" s="619">
        <v>26068</v>
      </c>
      <c r="L53" s="619">
        <v>25677</v>
      </c>
      <c r="M53" s="619">
        <v>25556</v>
      </c>
      <c r="N53" s="619">
        <v>26519</v>
      </c>
      <c r="O53" s="619">
        <v>24929</v>
      </c>
      <c r="P53" s="619">
        <v>23526</v>
      </c>
      <c r="Q53" s="619">
        <v>23790</v>
      </c>
      <c r="R53" s="619">
        <v>25616</v>
      </c>
      <c r="S53" s="619">
        <v>25100</v>
      </c>
      <c r="T53" s="619">
        <v>27507</v>
      </c>
    </row>
    <row r="54" spans="3:20" x14ac:dyDescent="0.25">
      <c r="C54" s="12" t="s">
        <v>8</v>
      </c>
      <c r="D54" s="619">
        <v>18644</v>
      </c>
      <c r="E54" s="619">
        <v>20047</v>
      </c>
      <c r="F54" s="619">
        <v>20700</v>
      </c>
      <c r="G54" s="619">
        <v>23234</v>
      </c>
      <c r="H54" s="619">
        <v>22614</v>
      </c>
      <c r="I54" s="619">
        <v>25500</v>
      </c>
      <c r="J54" s="619">
        <v>25472</v>
      </c>
      <c r="K54" s="619">
        <v>25552</v>
      </c>
      <c r="L54" s="619">
        <v>24752</v>
      </c>
      <c r="M54" s="619">
        <v>26548</v>
      </c>
      <c r="N54" s="619">
        <v>26339</v>
      </c>
      <c r="O54" s="619">
        <v>26133</v>
      </c>
      <c r="P54" s="619">
        <v>25118</v>
      </c>
      <c r="Q54" s="619">
        <v>26329</v>
      </c>
      <c r="R54" s="619">
        <v>29010</v>
      </c>
      <c r="S54" s="619">
        <v>29884</v>
      </c>
      <c r="T54" s="619">
        <v>29762</v>
      </c>
    </row>
    <row r="55" spans="3:20" x14ac:dyDescent="0.25">
      <c r="C55" s="12" t="s">
        <v>9</v>
      </c>
      <c r="D55" s="619">
        <v>18996</v>
      </c>
      <c r="E55" s="619">
        <v>20220</v>
      </c>
      <c r="F55" s="620">
        <v>20787</v>
      </c>
      <c r="G55" s="619">
        <v>21763</v>
      </c>
      <c r="H55" s="619">
        <v>23372</v>
      </c>
      <c r="I55" s="619">
        <v>23888</v>
      </c>
      <c r="J55" s="619">
        <v>24901</v>
      </c>
      <c r="K55" s="619">
        <v>24223</v>
      </c>
      <c r="L55" s="619">
        <v>24831</v>
      </c>
      <c r="M55" s="619">
        <v>25150</v>
      </c>
      <c r="N55" s="619">
        <v>25292</v>
      </c>
      <c r="O55" s="619">
        <v>26335</v>
      </c>
      <c r="P55" s="619">
        <v>25410</v>
      </c>
      <c r="Q55" s="619">
        <v>25336</v>
      </c>
      <c r="R55" s="619">
        <v>25031</v>
      </c>
      <c r="S55" s="619">
        <v>27541</v>
      </c>
      <c r="T55" s="619">
        <v>26958</v>
      </c>
    </row>
    <row r="56" spans="3:20" x14ac:dyDescent="0.25">
      <c r="C56" s="12" t="s">
        <v>10</v>
      </c>
      <c r="D56" s="619">
        <v>21367</v>
      </c>
      <c r="E56" s="619">
        <v>22655</v>
      </c>
      <c r="F56" s="619">
        <v>22794</v>
      </c>
      <c r="G56" s="619">
        <v>24732</v>
      </c>
      <c r="H56" s="619">
        <v>24954</v>
      </c>
      <c r="I56" s="619">
        <v>24972</v>
      </c>
      <c r="J56" s="619">
        <v>26018</v>
      </c>
      <c r="K56" s="619">
        <v>26835</v>
      </c>
      <c r="L56" s="619">
        <v>27834</v>
      </c>
      <c r="M56" s="619">
        <v>26937</v>
      </c>
      <c r="N56" s="619">
        <v>29134</v>
      </c>
      <c r="O56" s="619">
        <v>29691</v>
      </c>
      <c r="P56" s="619">
        <v>29342</v>
      </c>
      <c r="Q56" s="619">
        <v>30593</v>
      </c>
      <c r="R56" s="619">
        <v>28813</v>
      </c>
      <c r="S56" s="619">
        <v>30708</v>
      </c>
      <c r="T56" s="619">
        <v>32590</v>
      </c>
    </row>
    <row r="57" spans="3:20" x14ac:dyDescent="0.25">
      <c r="C57" s="12" t="s">
        <v>11</v>
      </c>
      <c r="D57" s="619">
        <v>23456</v>
      </c>
      <c r="E57" s="619">
        <v>24944</v>
      </c>
      <c r="F57" s="619">
        <v>26265</v>
      </c>
      <c r="G57" s="619">
        <v>26409</v>
      </c>
      <c r="H57" s="619">
        <v>27635</v>
      </c>
      <c r="I57" s="619">
        <v>28161</v>
      </c>
      <c r="J57" s="619">
        <v>29978</v>
      </c>
      <c r="K57" s="619">
        <v>28472</v>
      </c>
      <c r="L57" s="620">
        <v>26193</v>
      </c>
      <c r="M57" s="619">
        <v>27935</v>
      </c>
      <c r="N57" s="619">
        <v>27493</v>
      </c>
      <c r="O57" s="619">
        <v>29968</v>
      </c>
      <c r="P57" s="620">
        <v>28014</v>
      </c>
      <c r="Q57" s="619">
        <v>28509</v>
      </c>
      <c r="R57" s="619">
        <v>31137</v>
      </c>
      <c r="S57" s="619">
        <v>31649</v>
      </c>
      <c r="T57" s="619">
        <v>31735</v>
      </c>
    </row>
    <row r="58" spans="3:20" x14ac:dyDescent="0.25">
      <c r="C58" s="12" t="s">
        <v>12</v>
      </c>
      <c r="D58" s="619">
        <v>22768</v>
      </c>
      <c r="E58" s="619">
        <v>22290</v>
      </c>
      <c r="F58" s="619">
        <v>25605</v>
      </c>
      <c r="G58" s="619">
        <v>26541</v>
      </c>
      <c r="H58" s="619">
        <v>25388</v>
      </c>
      <c r="I58" s="619">
        <v>25748</v>
      </c>
      <c r="J58" s="619">
        <v>27223</v>
      </c>
      <c r="K58" s="619">
        <v>28653</v>
      </c>
      <c r="L58" s="619">
        <v>26526</v>
      </c>
      <c r="M58" s="619">
        <v>28619</v>
      </c>
      <c r="N58" s="619">
        <v>28731</v>
      </c>
      <c r="O58" s="619">
        <v>29024</v>
      </c>
      <c r="P58" s="619">
        <v>28731</v>
      </c>
      <c r="Q58" s="619">
        <v>30188</v>
      </c>
      <c r="R58" s="619">
        <v>31416</v>
      </c>
      <c r="S58" s="619">
        <v>32926</v>
      </c>
      <c r="T58" s="619">
        <v>33599</v>
      </c>
    </row>
    <row r="59" spans="3:20" x14ac:dyDescent="0.25">
      <c r="C59" s="12" t="s">
        <v>24</v>
      </c>
      <c r="D59" s="619">
        <v>19742</v>
      </c>
      <c r="E59" s="619">
        <v>19943</v>
      </c>
      <c r="F59" s="619">
        <v>20772</v>
      </c>
      <c r="G59" s="619">
        <v>21265</v>
      </c>
      <c r="H59" s="619">
        <v>22208</v>
      </c>
      <c r="I59" s="619">
        <v>22225</v>
      </c>
      <c r="J59" s="619">
        <v>22846</v>
      </c>
      <c r="K59" s="619">
        <v>23666</v>
      </c>
      <c r="L59" s="619">
        <v>23868</v>
      </c>
      <c r="M59" s="619">
        <v>24042</v>
      </c>
      <c r="N59" s="619">
        <v>24036</v>
      </c>
      <c r="O59" s="619">
        <v>24397</v>
      </c>
      <c r="P59" s="619">
        <v>25014</v>
      </c>
      <c r="Q59" s="619">
        <v>25049</v>
      </c>
      <c r="R59" s="619">
        <v>25994</v>
      </c>
      <c r="S59" s="619">
        <v>26738</v>
      </c>
      <c r="T59" s="619">
        <v>27954</v>
      </c>
    </row>
    <row r="60" spans="3:20" x14ac:dyDescent="0.25">
      <c r="C60" s="12" t="s">
        <v>26</v>
      </c>
      <c r="D60" s="619">
        <v>19040</v>
      </c>
      <c r="E60" s="619">
        <v>20543</v>
      </c>
      <c r="F60" s="619">
        <v>21436</v>
      </c>
      <c r="G60" s="619">
        <v>22614</v>
      </c>
      <c r="H60" s="619">
        <v>22505</v>
      </c>
      <c r="I60" s="619">
        <v>21672</v>
      </c>
      <c r="J60" s="619">
        <v>22753</v>
      </c>
      <c r="K60" s="619">
        <v>23506</v>
      </c>
      <c r="L60" s="619">
        <v>23311</v>
      </c>
      <c r="M60" s="619">
        <v>24986</v>
      </c>
      <c r="N60" s="619">
        <v>24825</v>
      </c>
      <c r="O60" s="619">
        <v>26055</v>
      </c>
      <c r="P60" s="619">
        <v>25090</v>
      </c>
      <c r="Q60" s="619">
        <v>26913</v>
      </c>
      <c r="R60" s="619">
        <v>27969</v>
      </c>
      <c r="S60" s="619">
        <v>28412</v>
      </c>
      <c r="T60" s="619">
        <v>28927</v>
      </c>
    </row>
    <row r="61" spans="3:20" x14ac:dyDescent="0.25">
      <c r="C61" s="12" t="s">
        <v>27</v>
      </c>
      <c r="D61" s="619">
        <v>19091</v>
      </c>
      <c r="E61" s="619">
        <v>18630</v>
      </c>
      <c r="F61" s="619">
        <v>19191</v>
      </c>
      <c r="G61" s="619">
        <v>20000</v>
      </c>
      <c r="H61" s="619">
        <v>20850</v>
      </c>
      <c r="I61" s="619">
        <v>21892</v>
      </c>
      <c r="J61" s="619">
        <v>23057</v>
      </c>
      <c r="K61" s="619">
        <v>21949</v>
      </c>
      <c r="L61" s="619">
        <v>22265</v>
      </c>
      <c r="M61" s="619">
        <v>23196</v>
      </c>
      <c r="N61" s="619">
        <v>23950</v>
      </c>
      <c r="O61" s="619">
        <v>24347</v>
      </c>
      <c r="P61" s="619">
        <v>24882</v>
      </c>
      <c r="Q61" s="619">
        <v>25635</v>
      </c>
      <c r="R61" s="619">
        <v>26845</v>
      </c>
      <c r="S61" s="619">
        <v>27258</v>
      </c>
      <c r="T61" s="619">
        <v>27295</v>
      </c>
    </row>
    <row r="62" spans="3:20" x14ac:dyDescent="0.25">
      <c r="C62" s="12" t="s">
        <v>28</v>
      </c>
      <c r="D62" s="619">
        <v>17291</v>
      </c>
      <c r="E62" s="619">
        <v>17956</v>
      </c>
      <c r="F62" s="619">
        <v>18709</v>
      </c>
      <c r="G62" s="619">
        <v>19574</v>
      </c>
      <c r="H62" s="619">
        <v>19594</v>
      </c>
      <c r="I62" s="619">
        <v>20333</v>
      </c>
      <c r="J62" s="619">
        <v>21231</v>
      </c>
      <c r="K62" s="619">
        <v>21768</v>
      </c>
      <c r="L62" s="619">
        <v>22357</v>
      </c>
      <c r="M62" s="619">
        <v>21882</v>
      </c>
      <c r="N62" s="619">
        <v>22516</v>
      </c>
      <c r="O62" s="619">
        <v>22363</v>
      </c>
      <c r="P62" s="619">
        <v>21739</v>
      </c>
      <c r="Q62" s="619">
        <v>22991</v>
      </c>
      <c r="R62" s="619">
        <v>23201</v>
      </c>
      <c r="S62" s="619">
        <v>23832</v>
      </c>
      <c r="T62" s="619">
        <v>24573</v>
      </c>
    </row>
    <row r="63" spans="3:20" x14ac:dyDescent="0.25">
      <c r="C63" s="12" t="s">
        <v>25</v>
      </c>
      <c r="D63" s="619">
        <v>22998</v>
      </c>
      <c r="E63" s="619">
        <v>23405</v>
      </c>
      <c r="F63" s="619">
        <v>24668</v>
      </c>
      <c r="G63" s="619">
        <v>24708</v>
      </c>
      <c r="H63" s="619">
        <v>26009</v>
      </c>
      <c r="I63" s="619">
        <v>26724</v>
      </c>
      <c r="J63" s="619">
        <v>27621</v>
      </c>
      <c r="K63" s="619">
        <v>28382</v>
      </c>
      <c r="L63" s="619">
        <v>28269</v>
      </c>
      <c r="M63" s="619">
        <v>28815</v>
      </c>
      <c r="N63" s="619">
        <v>29527</v>
      </c>
      <c r="O63" s="619">
        <v>31131</v>
      </c>
      <c r="P63" s="619">
        <v>30736</v>
      </c>
      <c r="Q63" s="619">
        <v>31988</v>
      </c>
      <c r="R63" s="619">
        <v>32000</v>
      </c>
      <c r="S63" s="619">
        <v>31906</v>
      </c>
      <c r="T63" s="619">
        <v>34046</v>
      </c>
    </row>
    <row r="64" spans="3:20" x14ac:dyDescent="0.25">
      <c r="C64" s="12" t="s">
        <v>29</v>
      </c>
      <c r="D64" s="619">
        <v>17741</v>
      </c>
      <c r="E64" s="619">
        <v>18016</v>
      </c>
      <c r="F64" s="619">
        <v>18678</v>
      </c>
      <c r="G64" s="619">
        <v>19634</v>
      </c>
      <c r="H64" s="619">
        <v>20157</v>
      </c>
      <c r="I64" s="619">
        <v>20497</v>
      </c>
      <c r="J64" s="619">
        <v>22535</v>
      </c>
      <c r="K64" s="619">
        <v>22053</v>
      </c>
      <c r="L64" s="619">
        <v>22108</v>
      </c>
      <c r="M64" s="619">
        <v>21652</v>
      </c>
      <c r="N64" s="619">
        <v>22502</v>
      </c>
      <c r="O64" s="619">
        <v>22348</v>
      </c>
      <c r="P64" s="619">
        <v>22679</v>
      </c>
      <c r="Q64" s="619">
        <v>23938</v>
      </c>
      <c r="R64" s="619">
        <v>24268</v>
      </c>
      <c r="S64" s="619">
        <v>24081</v>
      </c>
      <c r="T64" s="619">
        <v>25187</v>
      </c>
    </row>
    <row r="65" spans="3:20" x14ac:dyDescent="0.25">
      <c r="C65" s="12" t="s">
        <v>30</v>
      </c>
      <c r="D65" s="619">
        <v>17936</v>
      </c>
      <c r="E65" s="619">
        <v>18225</v>
      </c>
      <c r="F65" s="619">
        <v>18565</v>
      </c>
      <c r="G65" s="619">
        <v>19800</v>
      </c>
      <c r="H65" s="619">
        <v>20010</v>
      </c>
      <c r="I65" s="619">
        <v>21216</v>
      </c>
      <c r="J65" s="619">
        <v>22574</v>
      </c>
      <c r="K65" s="619">
        <v>21598</v>
      </c>
      <c r="L65" s="619">
        <v>21409</v>
      </c>
      <c r="M65" s="619">
        <v>21553</v>
      </c>
      <c r="N65" s="619">
        <v>23192</v>
      </c>
      <c r="O65" s="619">
        <v>23777</v>
      </c>
      <c r="P65" s="619">
        <v>22796</v>
      </c>
      <c r="Q65" s="619">
        <v>23096</v>
      </c>
      <c r="R65" s="619">
        <v>23085</v>
      </c>
      <c r="S65" s="619">
        <v>24047</v>
      </c>
      <c r="T65" s="619">
        <v>24964</v>
      </c>
    </row>
    <row r="66" spans="3:20" x14ac:dyDescent="0.25">
      <c r="C66" s="12" t="s">
        <v>2</v>
      </c>
      <c r="D66" s="619">
        <v>23280</v>
      </c>
      <c r="E66" s="619">
        <v>25383</v>
      </c>
      <c r="F66" s="619">
        <v>27401</v>
      </c>
      <c r="G66" s="619">
        <v>26716</v>
      </c>
      <c r="H66" s="619">
        <v>27900</v>
      </c>
      <c r="I66" s="619">
        <v>27989</v>
      </c>
      <c r="J66" s="619">
        <v>28977</v>
      </c>
      <c r="K66" s="619">
        <v>30391</v>
      </c>
      <c r="L66" s="619">
        <v>30237</v>
      </c>
      <c r="M66" s="619">
        <v>29633</v>
      </c>
      <c r="N66" s="619">
        <v>29423</v>
      </c>
      <c r="O66" s="619">
        <v>32028</v>
      </c>
      <c r="P66" s="619">
        <v>30829</v>
      </c>
      <c r="Q66" s="620">
        <v>31598</v>
      </c>
      <c r="R66" s="619">
        <v>30984</v>
      </c>
      <c r="S66" s="619">
        <v>33752</v>
      </c>
      <c r="T66" s="619">
        <v>34061</v>
      </c>
    </row>
    <row r="67" spans="3:20" x14ac:dyDescent="0.25">
      <c r="C67" s="12" t="s">
        <v>3</v>
      </c>
      <c r="D67" s="619">
        <v>21194</v>
      </c>
      <c r="E67" s="619">
        <v>22991</v>
      </c>
      <c r="F67" s="619">
        <v>23248</v>
      </c>
      <c r="G67" s="619">
        <v>24297</v>
      </c>
      <c r="H67" s="619">
        <v>25332</v>
      </c>
      <c r="I67" s="619">
        <v>27929</v>
      </c>
      <c r="J67" s="619">
        <v>30754</v>
      </c>
      <c r="K67" s="619">
        <v>29550</v>
      </c>
      <c r="L67" s="620">
        <v>25436</v>
      </c>
      <c r="M67" s="620">
        <v>23339</v>
      </c>
      <c r="N67" s="619">
        <v>23457</v>
      </c>
      <c r="O67" s="619">
        <v>27920</v>
      </c>
      <c r="P67" s="619">
        <v>23260</v>
      </c>
      <c r="Q67" s="619">
        <v>26077</v>
      </c>
      <c r="R67" s="619">
        <v>26380</v>
      </c>
      <c r="S67" s="619">
        <v>31469</v>
      </c>
      <c r="T67" s="619">
        <v>27122</v>
      </c>
    </row>
    <row r="68" spans="3:20" x14ac:dyDescent="0.25">
      <c r="C68" s="12" t="s">
        <v>4</v>
      </c>
      <c r="D68" s="619">
        <v>18845</v>
      </c>
      <c r="E68" s="619">
        <v>19383</v>
      </c>
      <c r="F68" s="619">
        <v>20386</v>
      </c>
      <c r="G68" s="619">
        <v>21482</v>
      </c>
      <c r="H68" s="619">
        <v>20278</v>
      </c>
      <c r="I68" s="619">
        <v>20468</v>
      </c>
      <c r="J68" s="619">
        <v>20316</v>
      </c>
      <c r="K68" s="619">
        <v>22482</v>
      </c>
      <c r="L68" s="619">
        <v>23290</v>
      </c>
      <c r="M68" s="619">
        <v>22164</v>
      </c>
      <c r="N68" s="619">
        <v>22046</v>
      </c>
      <c r="O68" s="619">
        <v>23034</v>
      </c>
      <c r="P68" s="619">
        <v>21404</v>
      </c>
      <c r="Q68" s="619">
        <v>21189</v>
      </c>
      <c r="R68" s="620">
        <v>22838</v>
      </c>
      <c r="S68" s="619">
        <v>24529</v>
      </c>
      <c r="T68" s="619">
        <v>24379</v>
      </c>
    </row>
    <row r="69" spans="3:20" x14ac:dyDescent="0.25">
      <c r="C69" s="12" t="s">
        <v>5</v>
      </c>
      <c r="D69" s="619">
        <v>20869</v>
      </c>
      <c r="E69" s="619">
        <v>20015</v>
      </c>
      <c r="F69" s="619">
        <v>20560</v>
      </c>
      <c r="G69" s="619">
        <v>23062</v>
      </c>
      <c r="H69" s="619">
        <v>24191</v>
      </c>
      <c r="I69" s="619">
        <v>23617</v>
      </c>
      <c r="J69" s="619">
        <v>24877</v>
      </c>
      <c r="K69" s="619">
        <v>23839</v>
      </c>
      <c r="L69" s="619">
        <v>25006</v>
      </c>
      <c r="M69" s="619">
        <v>26034</v>
      </c>
      <c r="N69" s="619">
        <v>25837</v>
      </c>
      <c r="O69" s="619">
        <v>26535</v>
      </c>
      <c r="P69" s="619">
        <v>27337</v>
      </c>
      <c r="Q69" s="619">
        <v>27247</v>
      </c>
      <c r="R69" s="619">
        <v>26522</v>
      </c>
      <c r="S69" s="619">
        <v>28578</v>
      </c>
      <c r="T69" s="619">
        <v>28451</v>
      </c>
    </row>
    <row r="70" spans="3:20" x14ac:dyDescent="0.25">
      <c r="C70" s="12" t="s">
        <v>6</v>
      </c>
      <c r="D70" s="619">
        <v>19491</v>
      </c>
      <c r="E70" s="619">
        <v>20498</v>
      </c>
      <c r="F70" s="619">
        <v>21176</v>
      </c>
      <c r="G70" s="619">
        <v>21946</v>
      </c>
      <c r="H70" s="619">
        <v>21825</v>
      </c>
      <c r="I70" s="619">
        <v>22304</v>
      </c>
      <c r="J70" s="619">
        <v>23264</v>
      </c>
      <c r="K70" s="619">
        <v>25216</v>
      </c>
      <c r="L70" s="619">
        <v>24298</v>
      </c>
      <c r="M70" s="619">
        <v>26595</v>
      </c>
      <c r="N70" s="619">
        <v>25349</v>
      </c>
      <c r="O70" s="619">
        <v>25203</v>
      </c>
      <c r="P70" s="619">
        <v>26405</v>
      </c>
      <c r="Q70" s="619">
        <v>27309</v>
      </c>
      <c r="R70" s="619">
        <v>28019</v>
      </c>
      <c r="S70" s="619">
        <v>28968</v>
      </c>
      <c r="T70" s="619">
        <v>29993</v>
      </c>
    </row>
    <row r="71" spans="3:20" x14ac:dyDescent="0.25">
      <c r="C71" s="12" t="s">
        <v>7</v>
      </c>
      <c r="D71" s="619">
        <v>18392</v>
      </c>
      <c r="E71" s="619">
        <v>19066</v>
      </c>
      <c r="F71" s="619">
        <v>18301</v>
      </c>
      <c r="G71" s="619">
        <v>19772</v>
      </c>
      <c r="H71" s="619">
        <v>19984</v>
      </c>
      <c r="I71" s="619">
        <v>21929</v>
      </c>
      <c r="J71" s="619">
        <v>21787</v>
      </c>
      <c r="K71" s="619">
        <v>21394</v>
      </c>
      <c r="L71" s="620">
        <v>21951</v>
      </c>
      <c r="M71" s="619">
        <v>20442</v>
      </c>
      <c r="N71" s="619">
        <v>21479</v>
      </c>
      <c r="O71" s="619">
        <v>23100</v>
      </c>
      <c r="P71" s="619">
        <v>22973</v>
      </c>
      <c r="Q71" s="619">
        <v>25647</v>
      </c>
      <c r="R71" s="619">
        <v>25259</v>
      </c>
      <c r="S71" s="619">
        <v>25060</v>
      </c>
      <c r="T71" s="619">
        <v>26050</v>
      </c>
    </row>
    <row r="72" spans="3:20" x14ac:dyDescent="0.25">
      <c r="C72" s="68" t="s">
        <v>488</v>
      </c>
      <c r="D72" s="86">
        <f>AVERAGE(D61,D62,D64,D65)</f>
        <v>18014.75</v>
      </c>
      <c r="E72" s="86">
        <f t="shared" ref="E72:P72" si="0">AVERAGE(E61,E62,E64,E65)</f>
        <v>18206.75</v>
      </c>
      <c r="F72" s="86">
        <f t="shared" si="0"/>
        <v>18785.75</v>
      </c>
      <c r="G72" s="86">
        <f t="shared" si="0"/>
        <v>19752</v>
      </c>
      <c r="H72" s="86">
        <f t="shared" si="0"/>
        <v>20152.75</v>
      </c>
      <c r="I72" s="86">
        <f t="shared" si="0"/>
        <v>20984.5</v>
      </c>
      <c r="J72" s="86">
        <f t="shared" si="0"/>
        <v>22349.25</v>
      </c>
      <c r="K72" s="86">
        <f>AVERAGE(K61,K62,K64,K65)</f>
        <v>21842</v>
      </c>
      <c r="L72" s="86">
        <f t="shared" si="0"/>
        <v>22034.75</v>
      </c>
      <c r="M72" s="86">
        <f t="shared" si="0"/>
        <v>22070.75</v>
      </c>
      <c r="N72" s="86">
        <f t="shared" si="0"/>
        <v>23040</v>
      </c>
      <c r="O72" s="86">
        <f t="shared" si="0"/>
        <v>23208.75</v>
      </c>
      <c r="P72" s="86">
        <f t="shared" si="0"/>
        <v>23024</v>
      </c>
      <c r="Q72" s="86">
        <f>AVERAGE(Q61,Q62,Q64,Q65)</f>
        <v>23915</v>
      </c>
      <c r="R72" s="86">
        <f>AVERAGE(R61,R62,R64,R65)</f>
        <v>24349.75</v>
      </c>
      <c r="S72" s="86">
        <f>AVERAGE(S61,S62,S64,S65)</f>
        <v>24804.5</v>
      </c>
      <c r="T72" s="86">
        <f>AVERAGE(T61,T62,T64,T65)</f>
        <v>25504.75</v>
      </c>
    </row>
    <row r="73" spans="3:20" x14ac:dyDescent="0.25">
      <c r="C73" s="68" t="s">
        <v>489</v>
      </c>
      <c r="D73" s="86">
        <f t="shared" ref="D73:P73" si="1">AVERAGE(D56,D58,D57,D60,D55,D54)</f>
        <v>20711.833333333332</v>
      </c>
      <c r="E73" s="86">
        <f t="shared" si="1"/>
        <v>21783.166666666668</v>
      </c>
      <c r="F73" s="86">
        <f t="shared" si="1"/>
        <v>22931.166666666668</v>
      </c>
      <c r="G73" s="86">
        <f t="shared" si="1"/>
        <v>24215.5</v>
      </c>
      <c r="H73" s="86">
        <f t="shared" si="1"/>
        <v>24411.333333333332</v>
      </c>
      <c r="I73" s="86">
        <f t="shared" si="1"/>
        <v>24990.166666666668</v>
      </c>
      <c r="J73" s="86">
        <f t="shared" si="1"/>
        <v>26057.5</v>
      </c>
      <c r="K73" s="86">
        <f>AVERAGE(K56,K58,K57,K60,K55,K54)</f>
        <v>26206.833333333332</v>
      </c>
      <c r="L73" s="86">
        <f t="shared" si="1"/>
        <v>25574.5</v>
      </c>
      <c r="M73" s="86">
        <f t="shared" si="1"/>
        <v>26695.833333333332</v>
      </c>
      <c r="N73" s="86">
        <f t="shared" si="1"/>
        <v>26969</v>
      </c>
      <c r="O73" s="86">
        <f t="shared" si="1"/>
        <v>27867.666666666668</v>
      </c>
      <c r="P73" s="86">
        <f t="shared" si="1"/>
        <v>26950.833333333332</v>
      </c>
      <c r="Q73" s="86">
        <f>AVERAGE(Q56,Q58,Q57,Q60,Q55,Q54)</f>
        <v>27978</v>
      </c>
      <c r="R73" s="86">
        <f>AVERAGE(R56,R58,R57,R60,R55,R54)</f>
        <v>28896</v>
      </c>
      <c r="S73" s="86">
        <f>AVERAGE(S56,S58,S57,S60,S55,S54)</f>
        <v>30186.666666666668</v>
      </c>
      <c r="T73" s="86">
        <f>AVERAGE(T56,T58,T57,T60,T55,T54)</f>
        <v>30595.166666666668</v>
      </c>
    </row>
    <row r="74" spans="3:20" x14ac:dyDescent="0.25">
      <c r="C74" s="68" t="s">
        <v>490</v>
      </c>
      <c r="D74" s="86">
        <f t="shared" ref="D74:P74" si="2">AVERAGE(D47,D46,D53,D71,D66,D68,D59,D63,D48)</f>
        <v>20325.222222222223</v>
      </c>
      <c r="E74" s="86">
        <f t="shared" si="2"/>
        <v>20976.111111111109</v>
      </c>
      <c r="F74" s="86">
        <f t="shared" si="2"/>
        <v>22044</v>
      </c>
      <c r="G74" s="86">
        <f t="shared" si="2"/>
        <v>22786.333333333332</v>
      </c>
      <c r="H74" s="86">
        <f t="shared" si="2"/>
        <v>23240.222222222223</v>
      </c>
      <c r="I74" s="86">
        <f t="shared" si="2"/>
        <v>23456.666666666668</v>
      </c>
      <c r="J74" s="86">
        <f t="shared" si="2"/>
        <v>24658.888888888891</v>
      </c>
      <c r="K74" s="86">
        <f>AVERAGE(K47,K46,K53,K71,K66,K68,K59,K63,K48)</f>
        <v>25161</v>
      </c>
      <c r="L74" s="86">
        <f t="shared" si="2"/>
        <v>25349</v>
      </c>
      <c r="M74" s="86">
        <f t="shared" si="2"/>
        <v>25133.111111111109</v>
      </c>
      <c r="N74" s="86">
        <f t="shared" si="2"/>
        <v>25498.888888888891</v>
      </c>
      <c r="O74" s="86">
        <f t="shared" si="2"/>
        <v>26559.333333333332</v>
      </c>
      <c r="P74" s="86">
        <f t="shared" si="2"/>
        <v>25865.111111111109</v>
      </c>
      <c r="Q74" s="86">
        <f>AVERAGE(Q47,Q46,Q53,Q71,Q66,Q68,Q59,Q63,Q48)</f>
        <v>26886</v>
      </c>
      <c r="R74" s="86">
        <f>AVERAGE(R47,R46,R53,R71,R66,R68,R59,R63,R48)</f>
        <v>27480.111111111109</v>
      </c>
      <c r="S74" s="86">
        <f>AVERAGE(S47,S46,S53,S71,S66,S68,S59,S63,S48)</f>
        <v>27934.222222222223</v>
      </c>
      <c r="T74" s="86">
        <f>AVERAGE(T47,T46,T53,T71,T66,T68,T59,T63,T48)</f>
        <v>28782.222222222223</v>
      </c>
    </row>
    <row r="75" spans="3:20" x14ac:dyDescent="0.25">
      <c r="C75" s="87" t="s">
        <v>491</v>
      </c>
      <c r="D75" s="88">
        <f t="shared" ref="D75:T75" si="3">AVERAGE(D46,D47,D48,D49,D50,D51,D52,D53,D44)</f>
        <v>19333.111111111109</v>
      </c>
      <c r="E75" s="88">
        <f t="shared" si="3"/>
        <v>19874.888888888891</v>
      </c>
      <c r="F75" s="88">
        <f t="shared" si="3"/>
        <v>20715.222222222223</v>
      </c>
      <c r="G75" s="88">
        <f t="shared" si="3"/>
        <v>22172.666666666668</v>
      </c>
      <c r="H75" s="88">
        <f t="shared" si="3"/>
        <v>22726.777777777777</v>
      </c>
      <c r="I75" s="88">
        <f t="shared" si="3"/>
        <v>22979.666666666668</v>
      </c>
      <c r="J75" s="88">
        <f t="shared" si="3"/>
        <v>24741</v>
      </c>
      <c r="K75" s="88">
        <f t="shared" si="3"/>
        <v>24346.777777777777</v>
      </c>
      <c r="L75" s="88">
        <f t="shared" si="3"/>
        <v>24751.888888888891</v>
      </c>
      <c r="M75" s="88">
        <f t="shared" si="3"/>
        <v>24644</v>
      </c>
      <c r="N75" s="88">
        <f t="shared" si="3"/>
        <v>25377.777777777777</v>
      </c>
      <c r="O75" s="88">
        <f t="shared" si="3"/>
        <v>26050.444444444445</v>
      </c>
      <c r="P75" s="88">
        <f t="shared" si="3"/>
        <v>25602</v>
      </c>
      <c r="Q75" s="88">
        <f t="shared" si="3"/>
        <v>26306.555555555555</v>
      </c>
      <c r="R75" s="88">
        <f t="shared" si="3"/>
        <v>27050.111111111109</v>
      </c>
      <c r="S75" s="88">
        <f t="shared" si="3"/>
        <v>27166.333333333332</v>
      </c>
      <c r="T75" s="88">
        <f t="shared" si="3"/>
        <v>27923.666666666668</v>
      </c>
    </row>
    <row r="76" spans="3:20" x14ac:dyDescent="0.25">
      <c r="C76" s="87" t="s">
        <v>77</v>
      </c>
      <c r="D76" s="90">
        <f t="shared" ref="D76:T76" si="4">AVERAGE(D42,D43,D45)</f>
        <v>18083</v>
      </c>
      <c r="E76" s="90">
        <f t="shared" si="4"/>
        <v>18637</v>
      </c>
      <c r="F76" s="90">
        <f t="shared" si="4"/>
        <v>19527.5</v>
      </c>
      <c r="G76" s="90">
        <f t="shared" si="4"/>
        <v>19873.5</v>
      </c>
      <c r="H76" s="90">
        <f t="shared" si="4"/>
        <v>19943.5</v>
      </c>
      <c r="I76" s="90">
        <f t="shared" si="4"/>
        <v>21487.5</v>
      </c>
      <c r="J76" s="88">
        <f t="shared" si="4"/>
        <v>22791</v>
      </c>
      <c r="K76" s="88">
        <f t="shared" si="4"/>
        <v>23000</v>
      </c>
      <c r="L76" s="88">
        <f t="shared" si="4"/>
        <v>22829</v>
      </c>
      <c r="M76" s="88">
        <f t="shared" si="4"/>
        <v>22813.666666666668</v>
      </c>
      <c r="N76" s="88">
        <f t="shared" si="4"/>
        <v>22945.333333333332</v>
      </c>
      <c r="O76" s="88">
        <f t="shared" si="4"/>
        <v>24081.666666666668</v>
      </c>
      <c r="P76" s="88">
        <f t="shared" si="4"/>
        <v>23941</v>
      </c>
      <c r="Q76" s="88">
        <f t="shared" si="4"/>
        <v>24395.333333333332</v>
      </c>
      <c r="R76" s="88">
        <f t="shared" si="4"/>
        <v>25913.333333333332</v>
      </c>
      <c r="S76" s="88">
        <f t="shared" si="4"/>
        <v>24922.333333333332</v>
      </c>
      <c r="T76" s="88">
        <f t="shared" si="4"/>
        <v>26307</v>
      </c>
    </row>
    <row r="77" spans="3:20" x14ac:dyDescent="0.25">
      <c r="C77" s="87" t="s">
        <v>78</v>
      </c>
      <c r="D77" s="88">
        <f t="shared" ref="D77:T77" si="5">AVERAGE(D66,D67,D68,D69,D70,D71)</f>
        <v>20345.166666666668</v>
      </c>
      <c r="E77" s="88">
        <f t="shared" si="5"/>
        <v>21222.666666666668</v>
      </c>
      <c r="F77" s="88">
        <f t="shared" si="5"/>
        <v>21845.333333333332</v>
      </c>
      <c r="G77" s="88">
        <f t="shared" si="5"/>
        <v>22879.166666666668</v>
      </c>
      <c r="H77" s="88">
        <f t="shared" si="5"/>
        <v>23251.666666666668</v>
      </c>
      <c r="I77" s="88">
        <f t="shared" si="5"/>
        <v>24039.333333333332</v>
      </c>
      <c r="J77" s="88">
        <f t="shared" si="5"/>
        <v>24995.833333333332</v>
      </c>
      <c r="K77" s="88">
        <f t="shared" si="5"/>
        <v>25478.666666666668</v>
      </c>
      <c r="L77" s="88">
        <f t="shared" si="5"/>
        <v>25036.333333333332</v>
      </c>
      <c r="M77" s="88">
        <f t="shared" si="5"/>
        <v>24701.166666666668</v>
      </c>
      <c r="N77" s="88">
        <f t="shared" si="5"/>
        <v>24598.5</v>
      </c>
      <c r="O77" s="88">
        <f t="shared" si="5"/>
        <v>26303.333333333332</v>
      </c>
      <c r="P77" s="88">
        <f t="shared" si="5"/>
        <v>25368</v>
      </c>
      <c r="Q77" s="88">
        <f t="shared" si="5"/>
        <v>26511.166666666668</v>
      </c>
      <c r="R77" s="88">
        <f t="shared" si="5"/>
        <v>26667</v>
      </c>
      <c r="S77" s="88">
        <f t="shared" si="5"/>
        <v>28726</v>
      </c>
      <c r="T77" s="88">
        <f t="shared" si="5"/>
        <v>28342.666666666668</v>
      </c>
    </row>
    <row r="78" spans="3:20" x14ac:dyDescent="0.25">
      <c r="C78" s="87" t="s">
        <v>454</v>
      </c>
      <c r="D78" s="88">
        <f t="shared" ref="D78:T78" si="6">AVERAGE(D13,D35,D36,D37,D15,D10,D16,D17,D38,D18,D39,D40,D19,D12,D41,D20,D14)</f>
        <v>19759.294117647059</v>
      </c>
      <c r="E78" s="88">
        <f t="shared" si="6"/>
        <v>20309.058823529413</v>
      </c>
      <c r="F78" s="88">
        <f t="shared" si="6"/>
        <v>21219.352941176472</v>
      </c>
      <c r="G78" s="88">
        <f t="shared" si="6"/>
        <v>22271.647058823528</v>
      </c>
      <c r="H78" s="88">
        <f t="shared" si="6"/>
        <v>22558.588235294119</v>
      </c>
      <c r="I78" s="88">
        <f t="shared" si="6"/>
        <v>22888.294117647059</v>
      </c>
      <c r="J78" s="88">
        <f t="shared" si="6"/>
        <v>24239.529411764706</v>
      </c>
      <c r="K78" s="88">
        <f t="shared" si="6"/>
        <v>25150</v>
      </c>
      <c r="L78" s="88">
        <f t="shared" si="6"/>
        <v>24852.941176470587</v>
      </c>
      <c r="M78" s="88">
        <f t="shared" si="6"/>
        <v>24658.235294117647</v>
      </c>
      <c r="N78" s="88">
        <f t="shared" si="6"/>
        <v>25342.352941176472</v>
      </c>
      <c r="O78" s="88">
        <f t="shared" si="6"/>
        <v>25580.529411764706</v>
      </c>
      <c r="P78" s="88">
        <f t="shared" si="6"/>
        <v>25852.235294117647</v>
      </c>
      <c r="Q78" s="88">
        <f t="shared" si="6"/>
        <v>26004.058823529413</v>
      </c>
      <c r="R78" s="88">
        <f t="shared" si="6"/>
        <v>27202.352941176472</v>
      </c>
      <c r="S78" s="88">
        <f t="shared" si="6"/>
        <v>27501.058823529413</v>
      </c>
      <c r="T78" s="88">
        <f t="shared" si="6"/>
        <v>28368.647058823528</v>
      </c>
    </row>
    <row r="79" spans="3:20" x14ac:dyDescent="0.25">
      <c r="C79" s="87" t="s">
        <v>492</v>
      </c>
      <c r="D79" s="88">
        <f t="shared" ref="D79:T79" si="7">AVERAGE(D28,D29,D30,D8,D9,D31,D32,D33,D34)</f>
        <v>18792.666666666668</v>
      </c>
      <c r="E79" s="88">
        <f t="shared" si="7"/>
        <v>19307.777777777777</v>
      </c>
      <c r="F79" s="88">
        <f t="shared" si="7"/>
        <v>19537.444444444445</v>
      </c>
      <c r="G79" s="88">
        <f t="shared" si="7"/>
        <v>20679.111111111109</v>
      </c>
      <c r="H79" s="88">
        <f t="shared" si="7"/>
        <v>20957.111111111109</v>
      </c>
      <c r="I79" s="88">
        <f t="shared" si="7"/>
        <v>21433.444444444445</v>
      </c>
      <c r="J79" s="88">
        <f t="shared" si="7"/>
        <v>22087.111111111109</v>
      </c>
      <c r="K79" s="88">
        <f t="shared" si="7"/>
        <v>23120.222222222223</v>
      </c>
      <c r="L79" s="88">
        <f t="shared" si="7"/>
        <v>23625.888888888891</v>
      </c>
      <c r="M79" s="88">
        <f t="shared" si="7"/>
        <v>23437.777777777777</v>
      </c>
      <c r="N79" s="88">
        <f t="shared" si="7"/>
        <v>24218.222222222223</v>
      </c>
      <c r="O79" s="88">
        <f t="shared" si="7"/>
        <v>24853.555555555555</v>
      </c>
      <c r="P79" s="88">
        <f t="shared" si="7"/>
        <v>24442.222222222223</v>
      </c>
      <c r="Q79" s="88">
        <f t="shared" si="7"/>
        <v>24442.222222222223</v>
      </c>
      <c r="R79" s="88">
        <f t="shared" si="7"/>
        <v>25290.222222222223</v>
      </c>
      <c r="S79" s="88">
        <f t="shared" si="7"/>
        <v>25145.888888888891</v>
      </c>
      <c r="T79" s="88">
        <f t="shared" si="7"/>
        <v>26459.555555555555</v>
      </c>
    </row>
    <row r="80" spans="3:20" x14ac:dyDescent="0.25">
      <c r="C80" s="87" t="s">
        <v>493</v>
      </c>
      <c r="D80" s="88">
        <f t="shared" ref="D80:T80" si="8">AVERAGE(D21,D22,D23,D24,D11,D25,D26,D27)</f>
        <v>19707.25</v>
      </c>
      <c r="E80" s="88">
        <f t="shared" si="8"/>
        <v>20854.5</v>
      </c>
      <c r="F80" s="88">
        <f t="shared" si="8"/>
        <v>21563.25</v>
      </c>
      <c r="G80" s="88">
        <f t="shared" si="8"/>
        <v>22939.25</v>
      </c>
      <c r="H80" s="88">
        <f t="shared" si="8"/>
        <v>22891.625</v>
      </c>
      <c r="I80" s="88">
        <f t="shared" si="8"/>
        <v>23092.875</v>
      </c>
      <c r="J80" s="88">
        <f t="shared" si="8"/>
        <v>24754.75</v>
      </c>
      <c r="K80" s="88">
        <f t="shared" si="8"/>
        <v>25519</v>
      </c>
      <c r="L80" s="88">
        <f t="shared" si="8"/>
        <v>25262.125</v>
      </c>
      <c r="M80" s="88">
        <f t="shared" si="8"/>
        <v>25547.375</v>
      </c>
      <c r="N80" s="88">
        <f t="shared" si="8"/>
        <v>25216.375</v>
      </c>
      <c r="O80" s="88">
        <f t="shared" si="8"/>
        <v>25400</v>
      </c>
      <c r="P80" s="88">
        <f t="shared" si="8"/>
        <v>25587.875</v>
      </c>
      <c r="Q80" s="88">
        <f t="shared" si="8"/>
        <v>25462.625</v>
      </c>
      <c r="R80" s="88">
        <f t="shared" si="8"/>
        <v>26923.75</v>
      </c>
      <c r="S80" s="88">
        <f t="shared" si="8"/>
        <v>27809.625</v>
      </c>
      <c r="T80" s="88">
        <f t="shared" si="8"/>
        <v>28533.5</v>
      </c>
    </row>
    <row r="81" spans="3:20" x14ac:dyDescent="0.25"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</row>
    <row r="82" spans="3:20" x14ac:dyDescent="0.25">
      <c r="C82" s="13" t="s">
        <v>80</v>
      </c>
      <c r="D82" s="89">
        <f t="shared" ref="D82:T82" si="9">AVERAGE(D72,D73,D74,D75,D76,D77,D78,D79,D80)</f>
        <v>19452.477124183006</v>
      </c>
      <c r="E82" s="89">
        <f t="shared" si="9"/>
        <v>20130.213326071171</v>
      </c>
      <c r="F82" s="89">
        <f t="shared" si="9"/>
        <v>20907.668845315904</v>
      </c>
      <c r="G82" s="89">
        <f t="shared" si="9"/>
        <v>21952.130537400146</v>
      </c>
      <c r="H82" s="89">
        <f t="shared" si="9"/>
        <v>22237.063816267248</v>
      </c>
      <c r="I82" s="89">
        <f t="shared" si="9"/>
        <v>22816.938543936092</v>
      </c>
      <c r="J82" s="89">
        <f t="shared" si="9"/>
        <v>24074.984749455336</v>
      </c>
      <c r="K82" s="89">
        <f t="shared" si="9"/>
        <v>24424.944444444445</v>
      </c>
      <c r="L82" s="89">
        <f t="shared" si="9"/>
        <v>24368.491920842407</v>
      </c>
      <c r="M82" s="89">
        <f t="shared" si="9"/>
        <v>24411.323983297025</v>
      </c>
      <c r="N82" s="89">
        <f t="shared" si="9"/>
        <v>24800.716684822077</v>
      </c>
      <c r="O82" s="89">
        <f t="shared" si="9"/>
        <v>25545.031045751632</v>
      </c>
      <c r="P82" s="89">
        <f t="shared" si="9"/>
        <v>25181.475217864921</v>
      </c>
      <c r="Q82" s="89">
        <f t="shared" si="9"/>
        <v>25766.773511256353</v>
      </c>
      <c r="R82" s="89">
        <f t="shared" si="9"/>
        <v>26641.40341321714</v>
      </c>
      <c r="S82" s="89">
        <f t="shared" si="9"/>
        <v>27132.958696441536</v>
      </c>
      <c r="T82" s="89">
        <f t="shared" si="9"/>
        <v>27868.574981844591</v>
      </c>
    </row>
    <row r="83" spans="3:20" x14ac:dyDescent="0.25"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</row>
    <row r="84" spans="3:20" x14ac:dyDescent="0.25"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</row>
    <row r="85" spans="3:20" x14ac:dyDescent="0.25"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</row>
    <row r="86" spans="3:20" x14ac:dyDescent="0.25"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</row>
    <row r="87" spans="3:20" x14ac:dyDescent="0.25">
      <c r="C87" s="13" t="s">
        <v>147</v>
      </c>
      <c r="D87" s="15">
        <f t="shared" ref="D87:T87" si="10">AVERAGE(D8:D71)</f>
        <v>19587.380952380954</v>
      </c>
      <c r="E87" s="15">
        <f t="shared" si="10"/>
        <v>20257.428571428572</v>
      </c>
      <c r="F87" s="15">
        <f t="shared" si="10"/>
        <v>21012.79365079365</v>
      </c>
      <c r="G87" s="15">
        <f t="shared" si="10"/>
        <v>22144.349206349205</v>
      </c>
      <c r="H87" s="15">
        <f t="shared" si="10"/>
        <v>22452.015873015873</v>
      </c>
      <c r="I87" s="15">
        <f t="shared" si="10"/>
        <v>22914.301587301587</v>
      </c>
      <c r="J87" s="15">
        <f t="shared" si="10"/>
        <v>24158.125</v>
      </c>
      <c r="K87" s="15">
        <f t="shared" si="10"/>
        <v>24647.40625</v>
      </c>
      <c r="L87" s="15">
        <f t="shared" si="10"/>
        <v>24569.140625</v>
      </c>
      <c r="M87" s="15">
        <f t="shared" si="10"/>
        <v>24597.9375</v>
      </c>
      <c r="N87" s="15">
        <f t="shared" si="10"/>
        <v>25044.984375</v>
      </c>
      <c r="O87" s="15">
        <f t="shared" si="10"/>
        <v>25653.734375</v>
      </c>
      <c r="P87" s="15">
        <f t="shared" si="10"/>
        <v>25440.171875</v>
      </c>
      <c r="Q87" s="15">
        <f t="shared" si="10"/>
        <v>25864.484375</v>
      </c>
      <c r="R87" s="15">
        <f t="shared" si="10"/>
        <v>26803.1875</v>
      </c>
      <c r="S87" s="15">
        <f t="shared" si="10"/>
        <v>27295.46875</v>
      </c>
      <c r="T87" s="15">
        <f t="shared" si="10"/>
        <v>28071.109375</v>
      </c>
    </row>
    <row r="91" spans="3:20" x14ac:dyDescent="0.25">
      <c r="C91" s="13" t="s">
        <v>114</v>
      </c>
      <c r="D91" s="618">
        <v>20739</v>
      </c>
      <c r="E91" s="618">
        <v>21518</v>
      </c>
      <c r="F91" s="618">
        <v>22438</v>
      </c>
      <c r="G91" s="618">
        <v>23313</v>
      </c>
      <c r="H91" s="618">
        <v>23757</v>
      </c>
      <c r="I91" s="618">
        <v>24500</v>
      </c>
      <c r="J91" s="618">
        <v>25558</v>
      </c>
      <c r="K91" s="618">
        <v>26145</v>
      </c>
      <c r="L91" s="618">
        <v>26276</v>
      </c>
      <c r="M91" s="618">
        <v>26500</v>
      </c>
      <c r="N91" s="618">
        <v>26826</v>
      </c>
      <c r="O91" s="618">
        <v>27375</v>
      </c>
      <c r="P91" s="618">
        <v>27500</v>
      </c>
      <c r="Q91" s="618">
        <v>27838</v>
      </c>
      <c r="R91" s="618">
        <v>28500</v>
      </c>
      <c r="S91" s="618">
        <v>29085</v>
      </c>
      <c r="T91" s="618">
        <v>29869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E1965-71A0-4555-B683-A3800E4AAF82}">
  <dimension ref="B1:U107"/>
  <sheetViews>
    <sheetView zoomScale="60" zoomScaleNormal="60" workbookViewId="0">
      <selection activeCell="M34" sqref="M34"/>
    </sheetView>
  </sheetViews>
  <sheetFormatPr defaultRowHeight="15" x14ac:dyDescent="0.25"/>
  <cols>
    <col min="3" max="3" width="39.28515625" style="93" customWidth="1"/>
    <col min="4" max="4" width="11.140625" style="93" customWidth="1"/>
    <col min="5" max="6" width="11.140625" style="93" bestFit="1" customWidth="1"/>
    <col min="7" max="16" width="9.140625" style="93"/>
    <col min="17" max="17" width="9.42578125" style="93" bestFit="1" customWidth="1"/>
    <col min="18" max="19" width="9.140625" style="93"/>
    <col min="21" max="21" width="30.85546875" bestFit="1" customWidth="1"/>
  </cols>
  <sheetData>
    <row r="1" spans="2:21" x14ac:dyDescent="0.25">
      <c r="U1" s="230" t="s">
        <v>876</v>
      </c>
    </row>
    <row r="2" spans="2:21" x14ac:dyDescent="0.25">
      <c r="B2" t="s">
        <v>440</v>
      </c>
    </row>
    <row r="3" spans="2:21" x14ac:dyDescent="0.25">
      <c r="C3" s="254"/>
      <c r="D3" s="255">
        <v>2002</v>
      </c>
      <c r="E3" s="255" t="s">
        <v>149</v>
      </c>
      <c r="F3" s="255">
        <v>2004</v>
      </c>
      <c r="G3" s="255">
        <v>2005</v>
      </c>
      <c r="H3" s="255">
        <v>2006</v>
      </c>
      <c r="I3" s="255">
        <v>2007</v>
      </c>
      <c r="J3" s="255">
        <v>2008</v>
      </c>
      <c r="K3" s="255">
        <v>2009</v>
      </c>
      <c r="L3" s="255">
        <v>2010</v>
      </c>
      <c r="M3" s="255">
        <v>2011</v>
      </c>
      <c r="N3" s="255">
        <v>2012</v>
      </c>
      <c r="O3" s="255">
        <v>2013</v>
      </c>
      <c r="P3" s="255">
        <v>2014</v>
      </c>
      <c r="Q3" s="255">
        <v>2015</v>
      </c>
      <c r="R3" s="255">
        <v>2016</v>
      </c>
      <c r="S3" s="255">
        <v>2017</v>
      </c>
      <c r="U3" s="7" t="s">
        <v>411</v>
      </c>
    </row>
    <row r="4" spans="2:21" x14ac:dyDescent="0.25">
      <c r="C4" s="256" t="s">
        <v>494</v>
      </c>
      <c r="D4" s="257">
        <f>D92</f>
        <v>4.1273105026924526</v>
      </c>
      <c r="E4" s="257">
        <f t="shared" ref="E4:S4" si="0">E92</f>
        <v>4.9930174975493999</v>
      </c>
      <c r="F4" s="257">
        <f t="shared" si="0"/>
        <v>5.829962026866097</v>
      </c>
      <c r="G4" s="257">
        <f t="shared" si="0"/>
        <v>6.0080225776901059</v>
      </c>
      <c r="H4" s="257">
        <f t="shared" si="0"/>
        <v>6.2094716589594601</v>
      </c>
      <c r="I4" s="257">
        <f t="shared" si="0"/>
        <v>6.4650136890750982</v>
      </c>
      <c r="J4" s="257">
        <f t="shared" si="0"/>
        <v>6.1432957985149921</v>
      </c>
      <c r="K4" s="257">
        <f t="shared" si="0"/>
        <v>5.5880315753305689</v>
      </c>
      <c r="L4" s="257">
        <f t="shared" si="0"/>
        <v>5.909550535001669</v>
      </c>
      <c r="M4" s="257">
        <f t="shared" si="0"/>
        <v>5.7727458094809778</v>
      </c>
      <c r="N4" s="257">
        <f t="shared" si="0"/>
        <v>5.6563939012239848</v>
      </c>
      <c r="O4" s="257">
        <f t="shared" si="0"/>
        <v>5.60159735516089</v>
      </c>
      <c r="P4" s="257">
        <f t="shared" si="0"/>
        <v>5.9494930200820431</v>
      </c>
      <c r="Q4" s="257">
        <f t="shared" si="0"/>
        <v>6.1003777501363778</v>
      </c>
      <c r="R4" s="257">
        <f t="shared" si="0"/>
        <v>6.2113257285164307</v>
      </c>
      <c r="S4" s="257">
        <f t="shared" si="0"/>
        <v>6.4223715016801091</v>
      </c>
      <c r="U4" s="77">
        <f>S4-R4</f>
        <v>0.21104577316367834</v>
      </c>
    </row>
    <row r="5" spans="2:21" x14ac:dyDescent="0.25">
      <c r="C5" s="258" t="s">
        <v>114</v>
      </c>
      <c r="D5" s="259">
        <v>5.1100000000000003</v>
      </c>
      <c r="E5" s="259">
        <v>5.9</v>
      </c>
      <c r="F5" s="259">
        <v>6.57</v>
      </c>
      <c r="G5" s="259">
        <v>6.78</v>
      </c>
      <c r="H5" s="259">
        <v>6.95</v>
      </c>
      <c r="I5" s="259">
        <v>7.14</v>
      </c>
      <c r="J5" s="259">
        <v>6.94</v>
      </c>
      <c r="K5" s="259">
        <v>6.39</v>
      </c>
      <c r="L5" s="259">
        <v>6.85</v>
      </c>
      <c r="M5" s="259">
        <v>6.79</v>
      </c>
      <c r="N5" s="259">
        <v>6.77</v>
      </c>
      <c r="O5" s="259">
        <v>6.76</v>
      </c>
      <c r="P5" s="259">
        <v>7.09</v>
      </c>
      <c r="Q5" s="259">
        <v>7.53</v>
      </c>
      <c r="R5" s="259">
        <v>7.72</v>
      </c>
      <c r="S5" s="259">
        <v>7.91</v>
      </c>
      <c r="U5" s="77">
        <f>S5-R5</f>
        <v>0.19000000000000039</v>
      </c>
    </row>
    <row r="6" spans="2:21" x14ac:dyDescent="0.25">
      <c r="C6" s="260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U6" s="91"/>
    </row>
    <row r="7" spans="2:21" x14ac:dyDescent="0.25">
      <c r="C7" s="254" t="s">
        <v>452</v>
      </c>
      <c r="D7" s="259">
        <f t="shared" ref="D7:D15" si="1">D95</f>
        <v>3.7322888188845251</v>
      </c>
      <c r="E7" s="259">
        <f t="shared" ref="E7:S7" si="2">E95</f>
        <v>4.4894064014719817</v>
      </c>
      <c r="F7" s="259">
        <f t="shared" si="2"/>
        <v>5.3143206952078037</v>
      </c>
      <c r="G7" s="259">
        <f t="shared" si="2"/>
        <v>5.6260125556905631</v>
      </c>
      <c r="H7" s="259">
        <f t="shared" si="2"/>
        <v>5.8921859299599308</v>
      </c>
      <c r="I7" s="259">
        <f t="shared" si="2"/>
        <v>5.9323548333293621</v>
      </c>
      <c r="J7" s="259">
        <f t="shared" si="2"/>
        <v>5.5986218776916452</v>
      </c>
      <c r="K7" s="259">
        <f t="shared" si="2"/>
        <v>5.3824169032139917</v>
      </c>
      <c r="L7" s="259">
        <f t="shared" si="2"/>
        <v>5.4913262006603203</v>
      </c>
      <c r="M7" s="259">
        <f t="shared" si="2"/>
        <v>5.3790084161163527</v>
      </c>
      <c r="N7" s="259">
        <f t="shared" si="2"/>
        <v>5.0564236111111107</v>
      </c>
      <c r="O7" s="259">
        <f t="shared" si="2"/>
        <v>5.0869822803899387</v>
      </c>
      <c r="P7" s="259">
        <f t="shared" si="2"/>
        <v>5.3965427380125091</v>
      </c>
      <c r="Q7" s="259">
        <f t="shared" si="2"/>
        <v>5.3627430482960481</v>
      </c>
      <c r="R7" s="259">
        <f t="shared" si="2"/>
        <v>5.5282395096458892</v>
      </c>
      <c r="S7" s="259">
        <f t="shared" si="2"/>
        <v>5.6743736015642323</v>
      </c>
      <c r="U7" s="91"/>
    </row>
    <row r="8" spans="2:21" x14ac:dyDescent="0.25">
      <c r="C8" s="254" t="s">
        <v>453</v>
      </c>
      <c r="D8" s="259">
        <f t="shared" si="1"/>
        <v>4.7396415897514306</v>
      </c>
      <c r="E8" s="259">
        <f t="shared" ref="E8:S8" si="3">E96</f>
        <v>5.4166405251761676</v>
      </c>
      <c r="F8" s="259">
        <f t="shared" si="3"/>
        <v>6.0228509960970147</v>
      </c>
      <c r="G8" s="259">
        <f t="shared" si="3"/>
        <v>6.2373961581080986</v>
      </c>
      <c r="H8" s="259">
        <f t="shared" si="3"/>
        <v>6.4418507796924924</v>
      </c>
      <c r="I8" s="259">
        <f t="shared" si="3"/>
        <v>6.5904255673898398</v>
      </c>
      <c r="J8" s="259">
        <f t="shared" si="3"/>
        <v>6.3495634654130289</v>
      </c>
      <c r="K8" s="259">
        <f t="shared" si="3"/>
        <v>5.9240274483118274</v>
      </c>
      <c r="L8" s="259">
        <f t="shared" si="3"/>
        <v>6.4061206801045314</v>
      </c>
      <c r="M8" s="259">
        <f t="shared" si="3"/>
        <v>6.0621195567348218</v>
      </c>
      <c r="N8" s="259">
        <f t="shared" si="3"/>
        <v>6.099564932576909</v>
      </c>
      <c r="O8" s="259">
        <f t="shared" si="3"/>
        <v>6.0162314749470713</v>
      </c>
      <c r="P8" s="259">
        <f t="shared" si="3"/>
        <v>6.6055440462570729</v>
      </c>
      <c r="Q8" s="259">
        <f t="shared" si="3"/>
        <v>6.6406343079085941</v>
      </c>
      <c r="R8" s="259">
        <f t="shared" si="3"/>
        <v>6.9415605389442598</v>
      </c>
      <c r="S8" s="259">
        <f t="shared" si="3"/>
        <v>6.971198652826855</v>
      </c>
      <c r="U8" s="91"/>
    </row>
    <row r="9" spans="2:21" x14ac:dyDescent="0.25">
      <c r="C9" s="254" t="s">
        <v>455</v>
      </c>
      <c r="D9" s="259">
        <f t="shared" si="1"/>
        <v>4.5419757608226234</v>
      </c>
      <c r="E9" s="259">
        <f t="shared" ref="E9:S9" si="4">E97</f>
        <v>5.3923775723706866</v>
      </c>
      <c r="F9" s="259">
        <f t="shared" si="4"/>
        <v>6.1215951934514807</v>
      </c>
      <c r="G9" s="259">
        <f t="shared" si="4"/>
        <v>6.3567586808857159</v>
      </c>
      <c r="H9" s="259">
        <f t="shared" si="4"/>
        <v>6.4447653015366084</v>
      </c>
      <c r="I9" s="259">
        <f t="shared" si="4"/>
        <v>6.7592724172232481</v>
      </c>
      <c r="J9" s="259">
        <f t="shared" si="4"/>
        <v>6.4372775199387195</v>
      </c>
      <c r="K9" s="259">
        <f t="shared" si="4"/>
        <v>5.8887431607116829</v>
      </c>
      <c r="L9" s="259">
        <f t="shared" si="4"/>
        <v>6.2349599589727402</v>
      </c>
      <c r="M9" s="259">
        <f t="shared" si="4"/>
        <v>6.1361948381506464</v>
      </c>
      <c r="N9" s="259">
        <f t="shared" si="4"/>
        <v>5.9920911586561498</v>
      </c>
      <c r="O9" s="259">
        <f t="shared" si="4"/>
        <v>5.8922580051373448</v>
      </c>
      <c r="P9" s="259">
        <f t="shared" si="4"/>
        <v>6.3585224197331458</v>
      </c>
      <c r="Q9" s="259">
        <f t="shared" si="4"/>
        <v>6.411639267028689</v>
      </c>
      <c r="R9" s="259">
        <f t="shared" si="4"/>
        <v>6.5754626578414292</v>
      </c>
      <c r="S9" s="259">
        <f t="shared" si="4"/>
        <v>6.8951664227073124</v>
      </c>
      <c r="U9" s="91"/>
    </row>
    <row r="10" spans="2:21" x14ac:dyDescent="0.25">
      <c r="C10" s="262" t="s">
        <v>495</v>
      </c>
      <c r="D10" s="259">
        <f t="shared" si="1"/>
        <v>3.8572282440028047</v>
      </c>
      <c r="E10" s="259">
        <f t="shared" ref="E10:S10" si="5">E98</f>
        <v>4.6566298064559408</v>
      </c>
      <c r="F10" s="259">
        <f t="shared" si="5"/>
        <v>5.5348187323331741</v>
      </c>
      <c r="G10" s="259">
        <f t="shared" si="5"/>
        <v>5.6756567144732752</v>
      </c>
      <c r="H10" s="259">
        <f t="shared" si="5"/>
        <v>5.8350159625698526</v>
      </c>
      <c r="I10" s="259">
        <f t="shared" si="5"/>
        <v>6.168080960462631</v>
      </c>
      <c r="J10" s="259">
        <f t="shared" si="5"/>
        <v>5.7765113239831312</v>
      </c>
      <c r="K10" s="259">
        <f t="shared" si="5"/>
        <v>5.4958219431273134</v>
      </c>
      <c r="L10" s="259">
        <f t="shared" si="5"/>
        <v>5.6626430306104583</v>
      </c>
      <c r="M10" s="259">
        <f t="shared" si="5"/>
        <v>5.5298337210770256</v>
      </c>
      <c r="N10" s="259">
        <f t="shared" si="5"/>
        <v>5.3781742556917695</v>
      </c>
      <c r="O10" s="259">
        <f t="shared" si="5"/>
        <v>5.3526491337319895</v>
      </c>
      <c r="P10" s="259">
        <f t="shared" si="5"/>
        <v>5.6658984975132158</v>
      </c>
      <c r="Q10" s="259">
        <f t="shared" si="5"/>
        <v>5.7120320663628412</v>
      </c>
      <c r="R10" s="259">
        <f t="shared" si="5"/>
        <v>5.7937736957334334</v>
      </c>
      <c r="S10" s="259">
        <f t="shared" si="5"/>
        <v>6.0859642449600617</v>
      </c>
      <c r="U10" s="91"/>
    </row>
    <row r="11" spans="2:21" x14ac:dyDescent="0.25">
      <c r="C11" s="262" t="s">
        <v>77</v>
      </c>
      <c r="D11" s="259">
        <f t="shared" si="1"/>
        <v>4.9769581006101493</v>
      </c>
      <c r="E11" s="259">
        <f t="shared" ref="E11:S11" si="6">E99</f>
        <v>6.036379245586736</v>
      </c>
      <c r="F11" s="259">
        <f t="shared" si="6"/>
        <v>7.0106260401997185</v>
      </c>
      <c r="G11" s="259">
        <f t="shared" si="6"/>
        <v>7.3129208913041657</v>
      </c>
      <c r="H11" s="259">
        <f t="shared" si="6"/>
        <v>7.7803127167581749</v>
      </c>
      <c r="I11" s="259">
        <f t="shared" si="6"/>
        <v>7.6013185960829945</v>
      </c>
      <c r="J11" s="259">
        <f t="shared" si="6"/>
        <v>7.3786436166322957</v>
      </c>
      <c r="K11" s="259">
        <f t="shared" si="6"/>
        <v>6.7746376811594198</v>
      </c>
      <c r="L11" s="259">
        <f t="shared" si="6"/>
        <v>7.2743732387168363</v>
      </c>
      <c r="M11" s="259">
        <f t="shared" si="6"/>
        <v>6.9972677196417354</v>
      </c>
      <c r="N11" s="259">
        <f t="shared" si="6"/>
        <v>6.9974286710442222</v>
      </c>
      <c r="O11" s="259">
        <f t="shared" si="6"/>
        <v>6.706083465983804</v>
      </c>
      <c r="P11" s="259">
        <f t="shared" si="6"/>
        <v>6.9197889255530951</v>
      </c>
      <c r="Q11" s="259">
        <f t="shared" si="6"/>
        <v>7.0361817834011973</v>
      </c>
      <c r="R11" s="259">
        <f t="shared" si="6"/>
        <v>6.8619758168253151</v>
      </c>
      <c r="S11" s="259">
        <f t="shared" si="6"/>
        <v>7.5434349378736609</v>
      </c>
      <c r="U11" s="91"/>
    </row>
    <row r="12" spans="2:21" x14ac:dyDescent="0.25">
      <c r="C12" s="262" t="s">
        <v>78</v>
      </c>
      <c r="D12" s="259">
        <f t="shared" si="1"/>
        <v>5.3735121363796479</v>
      </c>
      <c r="E12" s="259">
        <f t="shared" ref="E12:S12" si="7">E100</f>
        <v>6.348950807312935</v>
      </c>
      <c r="F12" s="259">
        <f t="shared" si="7"/>
        <v>7.0554733276367188</v>
      </c>
      <c r="G12" s="259">
        <f t="shared" si="7"/>
        <v>7.2114368967401195</v>
      </c>
      <c r="H12" s="259">
        <f t="shared" si="7"/>
        <v>7.33961723173966</v>
      </c>
      <c r="I12" s="259">
        <f t="shared" si="7"/>
        <v>7.607324107712361</v>
      </c>
      <c r="J12" s="259">
        <f t="shared" si="7"/>
        <v>7.3770628438073018</v>
      </c>
      <c r="K12" s="259">
        <f t="shared" si="7"/>
        <v>6.5839395049453131</v>
      </c>
      <c r="L12" s="259">
        <f t="shared" si="7"/>
        <v>6.9931699263736711</v>
      </c>
      <c r="M12" s="259">
        <f t="shared" si="7"/>
        <v>7.1231453305174517</v>
      </c>
      <c r="N12" s="259">
        <f t="shared" si="7"/>
        <v>7.1078182273986892</v>
      </c>
      <c r="O12" s="259">
        <f t="shared" si="7"/>
        <v>6.6476999112913449</v>
      </c>
      <c r="P12" s="259">
        <f t="shared" si="7"/>
        <v>7.2742562808787978</v>
      </c>
      <c r="Q12" s="259">
        <f t="shared" si="7"/>
        <v>7.2705212269043855</v>
      </c>
      <c r="R12" s="259">
        <f t="shared" si="7"/>
        <v>7.674904063699203</v>
      </c>
      <c r="S12" s="259">
        <f t="shared" si="7"/>
        <v>7.4964695165819588</v>
      </c>
      <c r="U12" s="91"/>
    </row>
    <row r="13" spans="2:21" x14ac:dyDescent="0.25">
      <c r="C13" s="262" t="s">
        <v>454</v>
      </c>
      <c r="D13" s="259">
        <f t="shared" si="1"/>
        <v>3.6018790859401975</v>
      </c>
      <c r="E13" s="259">
        <f t="shared" ref="E13:S13" si="8">E101</f>
        <v>4.4462193052071806</v>
      </c>
      <c r="F13" s="259">
        <f t="shared" si="8"/>
        <v>5.281658807581314</v>
      </c>
      <c r="G13" s="259">
        <f t="shared" si="8"/>
        <v>5.5311025888890653</v>
      </c>
      <c r="H13" s="259">
        <f t="shared" si="8"/>
        <v>5.7197989027264944</v>
      </c>
      <c r="I13" s="259">
        <f t="shared" si="8"/>
        <v>6.011703902071698</v>
      </c>
      <c r="J13" s="259">
        <f t="shared" si="8"/>
        <v>5.5918625871206977</v>
      </c>
      <c r="K13" s="259">
        <f t="shared" si="8"/>
        <v>5.0691147234241614</v>
      </c>
      <c r="L13" s="259">
        <f t="shared" si="8"/>
        <v>5.3780473372781064</v>
      </c>
      <c r="M13" s="259">
        <f t="shared" si="8"/>
        <v>5.261048689138577</v>
      </c>
      <c r="N13" s="259">
        <f t="shared" si="8"/>
        <v>5.1186110208439715</v>
      </c>
      <c r="O13" s="259">
        <f t="shared" si="8"/>
        <v>5.1582200616737452</v>
      </c>
      <c r="P13" s="259">
        <f t="shared" si="8"/>
        <v>5.364753986456968</v>
      </c>
      <c r="Q13" s="259">
        <f t="shared" si="8"/>
        <v>5.5674566640049408</v>
      </c>
      <c r="R13" s="259">
        <f t="shared" si="8"/>
        <v>5.6049876740766367</v>
      </c>
      <c r="S13" s="259">
        <f t="shared" si="8"/>
        <v>5.8174123777052431</v>
      </c>
      <c r="U13" s="91"/>
    </row>
    <row r="14" spans="2:21" x14ac:dyDescent="0.25">
      <c r="C14" s="262" t="s">
        <v>496</v>
      </c>
      <c r="D14" s="259">
        <f t="shared" si="1"/>
        <v>3.6135549327751955</v>
      </c>
      <c r="E14" s="259">
        <f t="shared" ref="E14:S14" si="9">E102</f>
        <v>4.5027910456350346</v>
      </c>
      <c r="F14" s="259">
        <f t="shared" si="9"/>
        <v>5.6255225009525862</v>
      </c>
      <c r="G14" s="259">
        <f t="shared" si="9"/>
        <v>5.7015399329436045</v>
      </c>
      <c r="H14" s="259">
        <f t="shared" si="9"/>
        <v>5.978612404169362</v>
      </c>
      <c r="I14" s="259">
        <f t="shared" si="9"/>
        <v>6.2933447727072434</v>
      </c>
      <c r="J14" s="259">
        <f t="shared" si="9"/>
        <v>6.1570599243399871</v>
      </c>
      <c r="K14" s="259">
        <f t="shared" si="9"/>
        <v>5.3812919906575294</v>
      </c>
      <c r="L14" s="259">
        <f t="shared" si="9"/>
        <v>5.5788612303828664</v>
      </c>
      <c r="M14" s="259">
        <f t="shared" si="9"/>
        <v>5.4458613823836162</v>
      </c>
      <c r="N14" s="259">
        <f t="shared" si="9"/>
        <v>5.2519911545025781</v>
      </c>
      <c r="O14" s="259">
        <f t="shared" si="9"/>
        <v>5.1456979104264091</v>
      </c>
      <c r="P14" s="259">
        <f t="shared" si="9"/>
        <v>5.6309664514955911</v>
      </c>
      <c r="Q14" s="259">
        <f t="shared" si="9"/>
        <v>5.8368942631148277</v>
      </c>
      <c r="R14" s="259">
        <f t="shared" si="9"/>
        <v>5.8954382897211044</v>
      </c>
      <c r="S14" s="259">
        <f t="shared" si="9"/>
        <v>6.2497514504248537</v>
      </c>
      <c r="U14" s="91"/>
    </row>
    <row r="15" spans="2:21" x14ac:dyDescent="0.25">
      <c r="C15" s="262" t="s">
        <v>493</v>
      </c>
      <c r="D15" s="259">
        <f t="shared" si="1"/>
        <v>4.3949561709523142</v>
      </c>
      <c r="E15" s="259">
        <f t="shared" ref="E15:S15" si="10">E103</f>
        <v>5.3465678870267812</v>
      </c>
      <c r="F15" s="259">
        <f t="shared" si="10"/>
        <v>6.1328301624291326</v>
      </c>
      <c r="G15" s="259">
        <f t="shared" si="10"/>
        <v>6.1942140654119031</v>
      </c>
      <c r="H15" s="259">
        <f t="shared" si="10"/>
        <v>6.4322104699862939</v>
      </c>
      <c r="I15" s="259">
        <f t="shared" si="10"/>
        <v>6.7328667391998618</v>
      </c>
      <c r="J15" s="259">
        <f t="shared" si="10"/>
        <v>6.295508942728163</v>
      </c>
      <c r="K15" s="259">
        <f t="shared" si="10"/>
        <v>5.5755025667149969</v>
      </c>
      <c r="L15" s="259">
        <f t="shared" si="10"/>
        <v>5.9956357590661913</v>
      </c>
      <c r="M15" s="259">
        <f t="shared" si="10"/>
        <v>5.8518732355085401</v>
      </c>
      <c r="N15" s="259">
        <f t="shared" si="10"/>
        <v>5.8467711953046386</v>
      </c>
      <c r="O15" s="259">
        <f t="shared" si="10"/>
        <v>5.9251968503937009</v>
      </c>
      <c r="P15" s="259">
        <f t="shared" si="10"/>
        <v>6.1868780623635216</v>
      </c>
      <c r="Q15" s="259">
        <f t="shared" si="10"/>
        <v>6.5284166498937166</v>
      </c>
      <c r="R15" s="259">
        <f t="shared" si="10"/>
        <v>6.5877942337155853</v>
      </c>
      <c r="S15" s="259">
        <f t="shared" si="10"/>
        <v>6.7309204996471541</v>
      </c>
      <c r="U15" s="91"/>
    </row>
    <row r="16" spans="2:21" x14ac:dyDescent="0.25">
      <c r="C16" s="263" t="s">
        <v>448</v>
      </c>
      <c r="D16" s="264">
        <f t="shared" ref="D16:S16" si="11">D105</f>
        <v>4.3256790817433002</v>
      </c>
      <c r="E16" s="264">
        <f t="shared" si="11"/>
        <v>5.1959999085474866</v>
      </c>
      <c r="F16" s="264">
        <f t="shared" si="11"/>
        <v>6.0201120203432739</v>
      </c>
      <c r="G16" s="264">
        <f t="shared" si="11"/>
        <v>6.2072613393827849</v>
      </c>
      <c r="H16" s="264">
        <f t="shared" si="11"/>
        <v>6.4246121243493848</v>
      </c>
      <c r="I16" s="264">
        <f t="shared" si="11"/>
        <v>6.6405299003810976</v>
      </c>
      <c r="J16" s="264">
        <f t="shared" si="11"/>
        <v>6.3328691879951222</v>
      </c>
      <c r="K16" s="264">
        <f t="shared" si="11"/>
        <v>5.7888806336403507</v>
      </c>
      <c r="L16" s="264">
        <f t="shared" si="11"/>
        <v>6.1150129550445458</v>
      </c>
      <c r="M16" s="264">
        <f t="shared" si="11"/>
        <v>5.9785612967242869</v>
      </c>
      <c r="N16" s="264">
        <f t="shared" si="11"/>
        <v>5.8691084170423933</v>
      </c>
      <c r="O16" s="264">
        <f t="shared" si="11"/>
        <v>5.7777854962164703</v>
      </c>
      <c r="P16" s="264">
        <f t="shared" si="11"/>
        <v>6.1625125656936541</v>
      </c>
      <c r="Q16" s="264">
        <f t="shared" si="11"/>
        <v>6.2732066357054324</v>
      </c>
      <c r="R16" s="264">
        <f t="shared" si="11"/>
        <v>6.3978465812348766</v>
      </c>
      <c r="S16" s="264">
        <f t="shared" si="11"/>
        <v>6.620894890322182</v>
      </c>
      <c r="U16" s="91"/>
    </row>
    <row r="17" spans="3:21" x14ac:dyDescent="0.25">
      <c r="C17" s="260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U17" s="91"/>
    </row>
    <row r="19" spans="3:21" ht="15.75" thickBot="1" x14ac:dyDescent="0.3"/>
    <row r="20" spans="3:21" x14ac:dyDescent="0.25">
      <c r="C20" s="265" t="s">
        <v>129</v>
      </c>
      <c r="D20" s="265">
        <v>2002</v>
      </c>
      <c r="E20" s="265">
        <v>2003</v>
      </c>
      <c r="F20" s="265">
        <v>2004</v>
      </c>
      <c r="G20" s="265">
        <v>2005</v>
      </c>
      <c r="H20" s="265">
        <v>2006</v>
      </c>
      <c r="I20" s="265">
        <v>2007</v>
      </c>
      <c r="J20" s="265">
        <v>2008</v>
      </c>
      <c r="K20" s="265">
        <v>2009</v>
      </c>
      <c r="L20" s="265">
        <v>2010</v>
      </c>
      <c r="M20" s="265">
        <v>2011</v>
      </c>
      <c r="N20" s="265">
        <v>2012</v>
      </c>
      <c r="O20" s="265">
        <v>2013</v>
      </c>
      <c r="P20" s="265">
        <v>2014</v>
      </c>
      <c r="Q20" s="265">
        <v>2015</v>
      </c>
      <c r="R20" s="265">
        <v>2016</v>
      </c>
      <c r="S20" s="265">
        <v>2017</v>
      </c>
      <c r="T20" s="265">
        <v>2018</v>
      </c>
    </row>
    <row r="21" spans="3:21" x14ac:dyDescent="0.25">
      <c r="C21" s="12" t="s">
        <v>35</v>
      </c>
      <c r="D21" s="621">
        <v>3.45</v>
      </c>
      <c r="E21" s="621">
        <v>4.25</v>
      </c>
      <c r="F21" s="621">
        <v>5.01</v>
      </c>
      <c r="G21" s="621">
        <v>5.0199999999999996</v>
      </c>
      <c r="H21" s="621">
        <v>5.48</v>
      </c>
      <c r="I21" s="621">
        <v>5.92</v>
      </c>
      <c r="J21" s="621">
        <v>5.56</v>
      </c>
      <c r="K21" s="621">
        <v>5.22</v>
      </c>
      <c r="L21" s="621">
        <v>5.31</v>
      </c>
      <c r="M21" s="621">
        <v>5.0999999999999996</v>
      </c>
      <c r="N21" s="621">
        <v>4.95</v>
      </c>
      <c r="O21" s="621">
        <v>5.04</v>
      </c>
      <c r="P21" s="621">
        <v>5.1100000000000003</v>
      </c>
      <c r="Q21" s="621">
        <v>5.38</v>
      </c>
      <c r="R21" s="621">
        <v>5.21</v>
      </c>
      <c r="S21" s="621">
        <v>5.0599999999999996</v>
      </c>
      <c r="T21" s="621">
        <v>5.39</v>
      </c>
    </row>
    <row r="22" spans="3:21" x14ac:dyDescent="0.25">
      <c r="C22" s="12" t="s">
        <v>41</v>
      </c>
      <c r="D22" s="621">
        <v>3.09</v>
      </c>
      <c r="E22" s="621">
        <v>3.78</v>
      </c>
      <c r="F22" s="621">
        <v>4.4400000000000004</v>
      </c>
      <c r="G22" s="621">
        <v>4.8899999999999997</v>
      </c>
      <c r="H22" s="621">
        <v>5.0999999999999996</v>
      </c>
      <c r="I22" s="621">
        <v>5.84</v>
      </c>
      <c r="J22" s="621">
        <v>5.45</v>
      </c>
      <c r="K22" s="621">
        <v>4.5</v>
      </c>
      <c r="L22" s="621">
        <v>4.71</v>
      </c>
      <c r="M22" s="621">
        <v>4.88</v>
      </c>
      <c r="N22" s="621">
        <v>4.8499999999999996</v>
      </c>
      <c r="O22" s="621">
        <v>4.6100000000000003</v>
      </c>
      <c r="P22" s="621">
        <v>4.79</v>
      </c>
      <c r="Q22" s="621">
        <v>4.93</v>
      </c>
      <c r="R22" s="621">
        <v>4.95</v>
      </c>
      <c r="S22" s="621">
        <v>5.27</v>
      </c>
      <c r="T22" s="621">
        <v>5.32</v>
      </c>
    </row>
    <row r="23" spans="3:21" x14ac:dyDescent="0.25">
      <c r="C23" s="12" t="s">
        <v>42</v>
      </c>
      <c r="D23" s="621">
        <v>3.31</v>
      </c>
      <c r="E23" s="621">
        <v>3.89</v>
      </c>
      <c r="F23" s="621">
        <v>4.63</v>
      </c>
      <c r="G23" s="621">
        <v>5.0999999999999996</v>
      </c>
      <c r="H23" s="621">
        <v>5.39</v>
      </c>
      <c r="I23" s="621">
        <v>5.3</v>
      </c>
      <c r="J23" s="621">
        <v>5.1100000000000003</v>
      </c>
      <c r="K23" s="621">
        <v>4.72</v>
      </c>
      <c r="L23" s="621">
        <v>5.13</v>
      </c>
      <c r="M23" s="621">
        <v>5.0599999999999996</v>
      </c>
      <c r="N23" s="621">
        <v>4.7699999999999996</v>
      </c>
      <c r="O23" s="621">
        <v>4.83</v>
      </c>
      <c r="P23" s="621">
        <v>4.91</v>
      </c>
      <c r="Q23" s="621">
        <v>5.03</v>
      </c>
      <c r="R23" s="621">
        <v>5.0599999999999996</v>
      </c>
      <c r="S23" s="621">
        <v>5.37</v>
      </c>
      <c r="T23" s="621">
        <v>5.0999999999999996</v>
      </c>
    </row>
    <row r="24" spans="3:21" x14ac:dyDescent="0.25">
      <c r="C24" s="12" t="s">
        <v>24</v>
      </c>
      <c r="D24" s="621">
        <v>3.8</v>
      </c>
      <c r="E24" s="621">
        <v>4.66</v>
      </c>
      <c r="F24" s="621">
        <v>5.54</v>
      </c>
      <c r="G24" s="621">
        <v>5.83</v>
      </c>
      <c r="H24" s="621">
        <v>5.72</v>
      </c>
      <c r="I24" s="621">
        <v>6.07</v>
      </c>
      <c r="J24" s="621">
        <v>5.82</v>
      </c>
      <c r="K24" s="621">
        <v>5.26</v>
      </c>
      <c r="L24" s="621">
        <v>5.45</v>
      </c>
      <c r="M24" s="621">
        <v>5.2</v>
      </c>
      <c r="N24" s="621">
        <v>5.2</v>
      </c>
      <c r="O24" s="621">
        <v>5.12</v>
      </c>
      <c r="P24" s="621">
        <v>5.36</v>
      </c>
      <c r="Q24" s="621">
        <v>5.55</v>
      </c>
      <c r="R24" s="621">
        <v>5.7</v>
      </c>
      <c r="S24" s="621">
        <v>5.91</v>
      </c>
      <c r="T24" s="621">
        <v>5.99</v>
      </c>
    </row>
    <row r="25" spans="3:21" x14ac:dyDescent="0.25">
      <c r="C25" s="12" t="s">
        <v>49</v>
      </c>
      <c r="D25" s="621">
        <v>4.45</v>
      </c>
      <c r="E25" s="621">
        <v>5.46</v>
      </c>
      <c r="F25" s="621">
        <v>5.9</v>
      </c>
      <c r="G25" s="621">
        <v>5.86</v>
      </c>
      <c r="H25" s="621">
        <v>6.47</v>
      </c>
      <c r="I25" s="621">
        <v>6.75</v>
      </c>
      <c r="J25" s="621">
        <v>6.07</v>
      </c>
      <c r="K25" s="621">
        <v>5.09</v>
      </c>
      <c r="L25" s="621">
        <v>5.38</v>
      </c>
      <c r="M25" s="621">
        <v>5.52</v>
      </c>
      <c r="N25" s="621">
        <v>5.58</v>
      </c>
      <c r="O25" s="621">
        <v>5.45</v>
      </c>
      <c r="P25" s="621">
        <v>5.79</v>
      </c>
      <c r="Q25" s="621">
        <v>6.12</v>
      </c>
      <c r="R25" s="621">
        <v>5.93</v>
      </c>
      <c r="S25" s="621">
        <v>6.27</v>
      </c>
      <c r="T25" s="621">
        <v>6.95</v>
      </c>
    </row>
    <row r="26" spans="3:21" x14ac:dyDescent="0.25">
      <c r="C26" s="12" t="s">
        <v>32</v>
      </c>
      <c r="D26" s="621">
        <v>2.5299999999999998</v>
      </c>
      <c r="E26" s="621">
        <v>3.44</v>
      </c>
      <c r="F26" s="621">
        <v>4</v>
      </c>
      <c r="G26" s="621">
        <v>4.63</v>
      </c>
      <c r="H26" s="621">
        <v>4.63</v>
      </c>
      <c r="I26" s="621">
        <v>4.6500000000000004</v>
      </c>
      <c r="J26" s="621">
        <v>5.04</v>
      </c>
      <c r="K26" s="621">
        <v>4.0999999999999996</v>
      </c>
      <c r="L26" s="621">
        <v>4.33</v>
      </c>
      <c r="M26" s="622">
        <v>4.26</v>
      </c>
      <c r="N26" s="621">
        <v>3.63</v>
      </c>
      <c r="O26" s="621">
        <v>3.99</v>
      </c>
      <c r="P26" s="621">
        <v>4.29</v>
      </c>
      <c r="Q26" s="621">
        <v>4.5999999999999996</v>
      </c>
      <c r="R26" s="621">
        <v>4.5</v>
      </c>
      <c r="S26" s="621">
        <v>5.09</v>
      </c>
      <c r="T26" s="621">
        <v>4.97</v>
      </c>
    </row>
    <row r="27" spans="3:21" x14ac:dyDescent="0.25">
      <c r="C27" s="12" t="s">
        <v>56</v>
      </c>
      <c r="D27" s="621">
        <v>3.79</v>
      </c>
      <c r="E27" s="621">
        <v>4.5599999999999996</v>
      </c>
      <c r="F27" s="621">
        <v>5.6</v>
      </c>
      <c r="G27" s="621">
        <v>5.99</v>
      </c>
      <c r="H27" s="621">
        <v>6.23</v>
      </c>
      <c r="I27" s="621">
        <v>5.99</v>
      </c>
      <c r="J27" s="621">
        <v>6.2</v>
      </c>
      <c r="K27" s="621">
        <v>5.65</v>
      </c>
      <c r="L27" s="621">
        <v>5.84</v>
      </c>
      <c r="M27" s="621">
        <v>5.87</v>
      </c>
      <c r="N27" s="621">
        <v>6.1</v>
      </c>
      <c r="O27" s="621">
        <v>5.89</v>
      </c>
      <c r="P27" s="621">
        <v>6.23</v>
      </c>
      <c r="Q27" s="621">
        <v>6.63</v>
      </c>
      <c r="R27" s="621">
        <v>6.5</v>
      </c>
      <c r="S27" s="621">
        <v>6.88</v>
      </c>
      <c r="T27" s="621">
        <v>6.97</v>
      </c>
    </row>
    <row r="28" spans="3:21" x14ac:dyDescent="0.25">
      <c r="C28" s="12" t="s">
        <v>2</v>
      </c>
      <c r="D28" s="621">
        <v>5.58</v>
      </c>
      <c r="E28" s="621">
        <v>5.97</v>
      </c>
      <c r="F28" s="621">
        <v>6.57</v>
      </c>
      <c r="G28" s="621">
        <v>7.11</v>
      </c>
      <c r="H28" s="621">
        <v>6.99</v>
      </c>
      <c r="I28" s="621">
        <v>7.18</v>
      </c>
      <c r="J28" s="621">
        <v>7.25</v>
      </c>
      <c r="K28" s="621">
        <v>6.09</v>
      </c>
      <c r="L28" s="621">
        <v>6.49</v>
      </c>
      <c r="M28" s="621">
        <v>6.75</v>
      </c>
      <c r="N28" s="621">
        <v>6.8</v>
      </c>
      <c r="O28" s="621">
        <v>6.24</v>
      </c>
      <c r="P28" s="621">
        <v>6.97</v>
      </c>
      <c r="Q28" s="622">
        <v>7.28</v>
      </c>
      <c r="R28" s="621">
        <v>7.84</v>
      </c>
      <c r="S28" s="621">
        <v>7.7</v>
      </c>
      <c r="T28" s="621">
        <v>7.9</v>
      </c>
    </row>
    <row r="29" spans="3:21" x14ac:dyDescent="0.25">
      <c r="C29" s="12" t="s">
        <v>45</v>
      </c>
      <c r="D29" s="621">
        <v>3.93</v>
      </c>
      <c r="E29" s="621">
        <v>4.82</v>
      </c>
      <c r="F29" s="621">
        <v>5.67</v>
      </c>
      <c r="G29" s="621">
        <v>6</v>
      </c>
      <c r="H29" s="621">
        <v>5.6</v>
      </c>
      <c r="I29" s="621">
        <v>5.96</v>
      </c>
      <c r="J29" s="621">
        <v>5.2</v>
      </c>
      <c r="K29" s="621">
        <v>4.96</v>
      </c>
      <c r="L29" s="621">
        <v>5.09</v>
      </c>
      <c r="M29" s="621">
        <v>5.24</v>
      </c>
      <c r="N29" s="621">
        <v>4.8499999999999996</v>
      </c>
      <c r="O29" s="621">
        <v>4.97</v>
      </c>
      <c r="P29" s="621">
        <v>4.92</v>
      </c>
      <c r="Q29" s="621">
        <v>5.07</v>
      </c>
      <c r="R29" s="621">
        <v>5.18</v>
      </c>
      <c r="S29" s="621">
        <v>5.44</v>
      </c>
      <c r="T29" s="621">
        <v>5.85</v>
      </c>
    </row>
    <row r="30" spans="3:21" x14ac:dyDescent="0.25">
      <c r="C30" s="12" t="s">
        <v>16</v>
      </c>
      <c r="D30" s="621">
        <v>3.64</v>
      </c>
      <c r="E30" s="621">
        <v>4.59</v>
      </c>
      <c r="F30" s="621">
        <v>5.45</v>
      </c>
      <c r="G30" s="621">
        <v>5.35</v>
      </c>
      <c r="H30" s="621">
        <v>5.32</v>
      </c>
      <c r="I30" s="621">
        <v>5.78</v>
      </c>
      <c r="J30" s="621">
        <v>5.29</v>
      </c>
      <c r="K30" s="621">
        <v>5.21</v>
      </c>
      <c r="L30" s="621">
        <v>5.33</v>
      </c>
      <c r="M30" s="621">
        <v>5.22</v>
      </c>
      <c r="N30" s="621">
        <v>5.44</v>
      </c>
      <c r="O30" s="621">
        <v>5.09</v>
      </c>
      <c r="P30" s="621">
        <v>5.38</v>
      </c>
      <c r="Q30" s="621">
        <v>5.07</v>
      </c>
      <c r="R30" s="621">
        <v>5.36</v>
      </c>
      <c r="S30" s="621">
        <v>5.31</v>
      </c>
      <c r="T30" s="621">
        <v>5.83</v>
      </c>
    </row>
    <row r="31" spans="3:21" x14ac:dyDescent="0.25">
      <c r="C31" s="12" t="s">
        <v>50</v>
      </c>
      <c r="D31" s="621">
        <v>4.26</v>
      </c>
      <c r="E31" s="621">
        <v>5.57</v>
      </c>
      <c r="F31" s="621">
        <v>6.32</v>
      </c>
      <c r="G31" s="621">
        <v>6.26</v>
      </c>
      <c r="H31" s="621">
        <v>6.06</v>
      </c>
      <c r="I31" s="621">
        <v>6.59</v>
      </c>
      <c r="J31" s="621">
        <v>6.18</v>
      </c>
      <c r="K31" s="621">
        <v>5.49</v>
      </c>
      <c r="L31" s="621">
        <v>5.89</v>
      </c>
      <c r="M31" s="621">
        <v>5.9</v>
      </c>
      <c r="N31" s="621">
        <v>5.96</v>
      </c>
      <c r="O31" s="621">
        <v>5.56</v>
      </c>
      <c r="P31" s="621">
        <v>5.9</v>
      </c>
      <c r="Q31" s="621">
        <v>5.98</v>
      </c>
      <c r="R31" s="621">
        <v>6.15</v>
      </c>
      <c r="S31" s="621">
        <v>6.78</v>
      </c>
      <c r="T31" s="621">
        <v>6.51</v>
      </c>
    </row>
    <row r="32" spans="3:21" x14ac:dyDescent="0.25">
      <c r="C32" s="12" t="s">
        <v>33</v>
      </c>
      <c r="D32" s="621">
        <v>2.95</v>
      </c>
      <c r="E32" s="621">
        <v>3.49</v>
      </c>
      <c r="F32" s="621">
        <v>4.59</v>
      </c>
      <c r="G32" s="621">
        <v>4.8099999999999996</v>
      </c>
      <c r="H32" s="621">
        <v>5.29</v>
      </c>
      <c r="I32" s="621">
        <v>5.71</v>
      </c>
      <c r="J32" s="621">
        <v>5.34</v>
      </c>
      <c r="K32" s="621">
        <v>4.93</v>
      </c>
      <c r="L32" s="621">
        <v>5.13</v>
      </c>
      <c r="M32" s="621">
        <v>4.87</v>
      </c>
      <c r="N32" s="621">
        <v>4.8899999999999997</v>
      </c>
      <c r="O32" s="621">
        <v>5.01</v>
      </c>
      <c r="P32" s="621">
        <v>5.17</v>
      </c>
      <c r="Q32" s="621">
        <v>4.9000000000000004</v>
      </c>
      <c r="R32" s="621">
        <v>5.24</v>
      </c>
      <c r="S32" s="621">
        <v>5.42</v>
      </c>
      <c r="T32" s="621">
        <v>5.68</v>
      </c>
    </row>
    <row r="33" spans="3:20" x14ac:dyDescent="0.25">
      <c r="C33" s="12" t="s">
        <v>26</v>
      </c>
      <c r="D33" s="621">
        <v>3.62</v>
      </c>
      <c r="E33" s="621">
        <v>4.09</v>
      </c>
      <c r="F33" s="621">
        <v>4.7699999999999996</v>
      </c>
      <c r="G33" s="621">
        <v>5.09</v>
      </c>
      <c r="H33" s="621">
        <v>5.33</v>
      </c>
      <c r="I33" s="621">
        <v>5.88</v>
      </c>
      <c r="J33" s="621">
        <v>5.49</v>
      </c>
      <c r="K33" s="621">
        <v>4.8899999999999997</v>
      </c>
      <c r="L33" s="621">
        <v>5.15</v>
      </c>
      <c r="M33" s="621">
        <v>4.8</v>
      </c>
      <c r="N33" s="621">
        <v>4.83</v>
      </c>
      <c r="O33" s="621">
        <v>4.76</v>
      </c>
      <c r="P33" s="621">
        <v>5.18</v>
      </c>
      <c r="Q33" s="621">
        <v>5.03</v>
      </c>
      <c r="R33" s="621">
        <v>5.31</v>
      </c>
      <c r="S33" s="621">
        <v>5.63</v>
      </c>
      <c r="T33" s="621">
        <v>5.9</v>
      </c>
    </row>
    <row r="34" spans="3:20" x14ac:dyDescent="0.25">
      <c r="C34" s="12" t="s">
        <v>31</v>
      </c>
      <c r="D34" s="621">
        <v>3.03</v>
      </c>
      <c r="E34" s="621">
        <v>3.68</v>
      </c>
      <c r="F34" s="621">
        <v>4.53</v>
      </c>
      <c r="G34" s="621">
        <v>4.84</v>
      </c>
      <c r="H34" s="621">
        <v>5.14</v>
      </c>
      <c r="I34" s="621">
        <v>5.85</v>
      </c>
      <c r="J34" s="621">
        <v>5.04</v>
      </c>
      <c r="K34" s="621">
        <v>4.5199999999999996</v>
      </c>
      <c r="L34" s="621">
        <v>4.71</v>
      </c>
      <c r="M34" s="621">
        <v>4.53</v>
      </c>
      <c r="N34" s="621">
        <v>4.45</v>
      </c>
      <c r="O34" s="621">
        <v>4.72</v>
      </c>
      <c r="P34" s="621">
        <v>4.74</v>
      </c>
      <c r="Q34" s="621">
        <v>4.7699999999999996</v>
      </c>
      <c r="R34" s="621">
        <v>4.9000000000000004</v>
      </c>
      <c r="S34" s="621">
        <v>5.05</v>
      </c>
      <c r="T34" s="621">
        <v>4.6900000000000004</v>
      </c>
    </row>
    <row r="35" spans="3:20" x14ac:dyDescent="0.25">
      <c r="C35" s="12" t="s">
        <v>37</v>
      </c>
      <c r="D35" s="621">
        <v>4.96</v>
      </c>
      <c r="E35" s="621">
        <v>6.27</v>
      </c>
      <c r="F35" s="621">
        <v>7.32</v>
      </c>
      <c r="G35" s="621">
        <v>7.74</v>
      </c>
      <c r="H35" s="621">
        <v>8.3800000000000008</v>
      </c>
      <c r="I35" s="621">
        <v>8.6300000000000008</v>
      </c>
      <c r="J35" s="621">
        <v>7.03</v>
      </c>
      <c r="K35" s="621">
        <v>6.31</v>
      </c>
      <c r="L35" s="621">
        <v>7.29</v>
      </c>
      <c r="M35" s="621">
        <v>7.19</v>
      </c>
      <c r="N35" s="622">
        <v>7.13</v>
      </c>
      <c r="O35" s="622">
        <v>7.4</v>
      </c>
      <c r="P35" s="621">
        <v>7.56</v>
      </c>
      <c r="Q35" s="621">
        <v>8.2100000000000009</v>
      </c>
      <c r="R35" s="621">
        <v>7.24</v>
      </c>
      <c r="S35" s="621">
        <v>7.54</v>
      </c>
      <c r="T35" s="621">
        <v>7.9</v>
      </c>
    </row>
    <row r="36" spans="3:20" x14ac:dyDescent="0.25">
      <c r="C36" s="12" t="s">
        <v>27</v>
      </c>
      <c r="D36" s="621">
        <v>4.03</v>
      </c>
      <c r="E36" s="621">
        <v>4.88</v>
      </c>
      <c r="F36" s="621">
        <v>5.84</v>
      </c>
      <c r="G36" s="621">
        <v>6</v>
      </c>
      <c r="H36" s="621">
        <v>6.14</v>
      </c>
      <c r="I36" s="621">
        <v>6.08</v>
      </c>
      <c r="J36" s="621">
        <v>5.86</v>
      </c>
      <c r="K36" s="621">
        <v>5.74</v>
      </c>
      <c r="L36" s="621">
        <v>6.06</v>
      </c>
      <c r="M36" s="621">
        <v>5.6</v>
      </c>
      <c r="N36" s="621">
        <v>5.39</v>
      </c>
      <c r="O36" s="621">
        <v>5.34</v>
      </c>
      <c r="P36" s="621">
        <v>5.43</v>
      </c>
      <c r="Q36" s="621">
        <v>5.54</v>
      </c>
      <c r="R36" s="621">
        <v>5.59</v>
      </c>
      <c r="S36" s="621">
        <v>5.69</v>
      </c>
      <c r="T36" s="621">
        <v>5.92</v>
      </c>
    </row>
    <row r="37" spans="3:20" x14ac:dyDescent="0.25">
      <c r="C37" s="12" t="s">
        <v>57</v>
      </c>
      <c r="D37" s="621">
        <v>4.38</v>
      </c>
      <c r="E37" s="621">
        <v>5.44</v>
      </c>
      <c r="F37" s="622">
        <v>6.98</v>
      </c>
      <c r="G37" s="621">
        <v>6.83</v>
      </c>
      <c r="H37" s="621">
        <v>6.98</v>
      </c>
      <c r="I37" s="621">
        <v>7.34</v>
      </c>
      <c r="J37" s="621">
        <v>6.92</v>
      </c>
      <c r="K37" s="621">
        <v>5.92</v>
      </c>
      <c r="L37" s="621">
        <v>6.38</v>
      </c>
      <c r="M37" s="621">
        <v>5.99</v>
      </c>
      <c r="N37" s="621">
        <v>5.56</v>
      </c>
      <c r="O37" s="621">
        <v>5.34</v>
      </c>
      <c r="P37" s="621">
        <v>5.69</v>
      </c>
      <c r="Q37" s="622">
        <v>6.01</v>
      </c>
      <c r="R37" s="621">
        <v>5.92</v>
      </c>
      <c r="S37" s="621">
        <v>6.54</v>
      </c>
      <c r="T37" s="621">
        <v>6.39</v>
      </c>
    </row>
    <row r="38" spans="3:20" x14ac:dyDescent="0.25">
      <c r="C38" s="12" t="s">
        <v>17</v>
      </c>
      <c r="D38" s="621">
        <v>3.76</v>
      </c>
      <c r="E38" s="621">
        <v>4.6100000000000003</v>
      </c>
      <c r="F38" s="621">
        <v>5.0599999999999996</v>
      </c>
      <c r="G38" s="621">
        <v>5.7</v>
      </c>
      <c r="H38" s="621">
        <v>5.75</v>
      </c>
      <c r="I38" s="621">
        <v>6.48</v>
      </c>
      <c r="J38" s="621">
        <v>5.91</v>
      </c>
      <c r="K38" s="621">
        <v>5.65</v>
      </c>
      <c r="L38" s="621">
        <v>6.08</v>
      </c>
      <c r="M38" s="621">
        <v>5.42</v>
      </c>
      <c r="N38" s="621">
        <v>5.38</v>
      </c>
      <c r="O38" s="621">
        <v>5.42</v>
      </c>
      <c r="P38" s="621">
        <v>5.74</v>
      </c>
      <c r="Q38" s="621">
        <v>5.97</v>
      </c>
      <c r="R38" s="621">
        <v>5.6</v>
      </c>
      <c r="S38" s="621">
        <v>6.13</v>
      </c>
      <c r="T38" s="621">
        <v>6.26</v>
      </c>
    </row>
    <row r="39" spans="3:20" x14ac:dyDescent="0.25">
      <c r="C39" s="12" t="s">
        <v>38</v>
      </c>
      <c r="D39" s="621">
        <v>3.49</v>
      </c>
      <c r="E39" s="621">
        <v>4.38</v>
      </c>
      <c r="F39" s="621">
        <v>4.93</v>
      </c>
      <c r="G39" s="621">
        <v>5.3</v>
      </c>
      <c r="H39" s="621">
        <v>5.37</v>
      </c>
      <c r="I39" s="621">
        <v>5.44</v>
      </c>
      <c r="J39" s="621">
        <v>5.14</v>
      </c>
      <c r="K39" s="621">
        <v>4.58</v>
      </c>
      <c r="L39" s="621">
        <v>4.96</v>
      </c>
      <c r="M39" s="621">
        <v>4.8</v>
      </c>
      <c r="N39" s="621">
        <v>4.5199999999999996</v>
      </c>
      <c r="O39" s="621">
        <v>4.37</v>
      </c>
      <c r="P39" s="621">
        <v>4.76</v>
      </c>
      <c r="Q39" s="621">
        <v>5.07</v>
      </c>
      <c r="R39" s="621">
        <v>5.19</v>
      </c>
      <c r="S39" s="621">
        <v>5.4</v>
      </c>
      <c r="T39" s="621">
        <v>5.52</v>
      </c>
    </row>
    <row r="40" spans="3:20" x14ac:dyDescent="0.25">
      <c r="C40" s="12" t="s">
        <v>46</v>
      </c>
      <c r="D40" s="621">
        <v>3.92</v>
      </c>
      <c r="E40" s="621">
        <v>4.92</v>
      </c>
      <c r="F40" s="621">
        <v>5.68</v>
      </c>
      <c r="G40" s="621">
        <v>5.57</v>
      </c>
      <c r="H40" s="621">
        <v>6</v>
      </c>
      <c r="I40" s="621">
        <v>5.46</v>
      </c>
      <c r="J40" s="621">
        <v>5.16</v>
      </c>
      <c r="K40" s="621">
        <v>4.93</v>
      </c>
      <c r="L40" s="621">
        <v>5.63</v>
      </c>
      <c r="M40" s="621">
        <v>5.09</v>
      </c>
      <c r="N40" s="621">
        <v>4.8</v>
      </c>
      <c r="O40" s="621">
        <v>4.74</v>
      </c>
      <c r="P40" s="621">
        <v>5.23</v>
      </c>
      <c r="Q40" s="621">
        <v>5.32</v>
      </c>
      <c r="R40" s="621">
        <v>5.42</v>
      </c>
      <c r="S40" s="621">
        <v>5.89</v>
      </c>
      <c r="T40" s="621">
        <v>5.85</v>
      </c>
    </row>
    <row r="41" spans="3:20" x14ac:dyDescent="0.25">
      <c r="C41" s="12" t="s">
        <v>51</v>
      </c>
      <c r="D41" s="621">
        <v>4.62</v>
      </c>
      <c r="E41" s="621">
        <v>5.88</v>
      </c>
      <c r="F41" s="621">
        <v>6.68</v>
      </c>
      <c r="G41" s="621">
        <v>6.8</v>
      </c>
      <c r="H41" s="621">
        <v>7.23</v>
      </c>
      <c r="I41" s="621">
        <v>7.43</v>
      </c>
      <c r="J41" s="621">
        <v>6.9</v>
      </c>
      <c r="K41" s="622">
        <v>6.48</v>
      </c>
      <c r="L41" s="621">
        <v>6.98</v>
      </c>
      <c r="M41" s="621">
        <v>6.18</v>
      </c>
      <c r="N41" s="621">
        <v>6.01</v>
      </c>
      <c r="O41" s="621">
        <v>6.47</v>
      </c>
      <c r="P41" s="621">
        <v>6.83</v>
      </c>
      <c r="Q41" s="622">
        <v>7.3</v>
      </c>
      <c r="R41" s="621">
        <v>6.96</v>
      </c>
      <c r="S41" s="621">
        <v>6.76</v>
      </c>
      <c r="T41" s="621">
        <v>7.33</v>
      </c>
    </row>
    <row r="42" spans="3:20" x14ac:dyDescent="0.25">
      <c r="C42" s="12" t="s">
        <v>1</v>
      </c>
      <c r="D42" s="621">
        <v>5.88</v>
      </c>
      <c r="E42" s="621">
        <v>7.11</v>
      </c>
      <c r="F42" s="621">
        <v>8.18</v>
      </c>
      <c r="G42" s="621">
        <v>8.41</v>
      </c>
      <c r="H42" s="621">
        <v>8.8699999999999992</v>
      </c>
      <c r="I42" s="621">
        <v>8.86</v>
      </c>
      <c r="J42" s="621">
        <v>8.76</v>
      </c>
      <c r="K42" s="621">
        <v>7.95</v>
      </c>
      <c r="L42" s="621">
        <v>9.18</v>
      </c>
      <c r="M42" s="621">
        <v>8.75</v>
      </c>
      <c r="N42" s="621">
        <v>8.66</v>
      </c>
      <c r="O42" s="621">
        <v>8.52</v>
      </c>
      <c r="P42" s="621">
        <v>8.16</v>
      </c>
      <c r="Q42" s="621">
        <v>8.85</v>
      </c>
      <c r="R42" s="621">
        <v>8</v>
      </c>
      <c r="S42" s="621">
        <v>9.2200000000000006</v>
      </c>
      <c r="T42" s="621">
        <v>8.9600000000000009</v>
      </c>
    </row>
    <row r="43" spans="3:20" x14ac:dyDescent="0.25">
      <c r="C43" s="12" t="s">
        <v>39</v>
      </c>
      <c r="D43" s="621">
        <v>3.76</v>
      </c>
      <c r="E43" s="621">
        <v>4.6100000000000003</v>
      </c>
      <c r="F43" s="621">
        <v>5.77</v>
      </c>
      <c r="G43" s="621">
        <v>5.93</v>
      </c>
      <c r="H43" s="621">
        <v>6.09</v>
      </c>
      <c r="I43" s="621">
        <v>6.91</v>
      </c>
      <c r="J43" s="621">
        <v>6.31</v>
      </c>
      <c r="K43" s="621">
        <v>5.59</v>
      </c>
      <c r="L43" s="621">
        <v>5.61</v>
      </c>
      <c r="M43" s="621">
        <v>5.51</v>
      </c>
      <c r="N43" s="621">
        <v>5.72</v>
      </c>
      <c r="O43" s="621">
        <v>5.54</v>
      </c>
      <c r="P43" s="621">
        <v>5.61</v>
      </c>
      <c r="Q43" s="621">
        <v>6.08</v>
      </c>
      <c r="R43" s="621">
        <v>6.49</v>
      </c>
      <c r="S43" s="621">
        <v>6.02</v>
      </c>
      <c r="T43" s="621">
        <v>6.4</v>
      </c>
    </row>
    <row r="44" spans="3:20" x14ac:dyDescent="0.25">
      <c r="C44" s="12" t="s">
        <v>52</v>
      </c>
      <c r="D44" s="621">
        <v>4.25</v>
      </c>
      <c r="E44" s="621">
        <v>5.25</v>
      </c>
      <c r="F44" s="621">
        <v>5.63</v>
      </c>
      <c r="G44" s="621">
        <v>5.92</v>
      </c>
      <c r="H44" s="621">
        <v>5.92</v>
      </c>
      <c r="I44" s="621">
        <v>6.57</v>
      </c>
      <c r="J44" s="621">
        <v>6.18</v>
      </c>
      <c r="K44" s="621">
        <v>5.35</v>
      </c>
      <c r="L44" s="621">
        <v>5.86</v>
      </c>
      <c r="M44" s="621">
        <v>5.62</v>
      </c>
      <c r="N44" s="621">
        <v>5.61</v>
      </c>
      <c r="O44" s="621">
        <v>5.65</v>
      </c>
      <c r="P44" s="621">
        <v>5.95</v>
      </c>
      <c r="Q44" s="621">
        <v>6.31</v>
      </c>
      <c r="R44" s="621">
        <v>6.33</v>
      </c>
      <c r="S44" s="621">
        <v>6.66</v>
      </c>
      <c r="T44" s="621">
        <v>6.73</v>
      </c>
    </row>
    <row r="45" spans="3:20" x14ac:dyDescent="0.25">
      <c r="C45" s="12" t="s">
        <v>48</v>
      </c>
      <c r="D45" s="621">
        <v>3.98</v>
      </c>
      <c r="E45" s="621">
        <v>4.78</v>
      </c>
      <c r="F45" s="621">
        <v>5.93</v>
      </c>
      <c r="G45" s="621">
        <v>6.1</v>
      </c>
      <c r="H45" s="621">
        <v>6.17</v>
      </c>
      <c r="I45" s="621">
        <v>6.17</v>
      </c>
      <c r="J45" s="621">
        <v>6.22</v>
      </c>
      <c r="K45" s="621">
        <v>5.66</v>
      </c>
      <c r="L45" s="621">
        <v>5.73</v>
      </c>
      <c r="M45" s="621">
        <v>5.63</v>
      </c>
      <c r="N45" s="621">
        <v>5.77</v>
      </c>
      <c r="O45" s="621">
        <v>5.55</v>
      </c>
      <c r="P45" s="621">
        <v>5.65</v>
      </c>
      <c r="Q45" s="621">
        <v>6.02</v>
      </c>
      <c r="R45" s="621">
        <v>6.32</v>
      </c>
      <c r="S45" s="621">
        <v>6.78</v>
      </c>
      <c r="T45" s="621">
        <v>7.24</v>
      </c>
    </row>
    <row r="46" spans="3:20" x14ac:dyDescent="0.25">
      <c r="C46" s="12" t="s">
        <v>18</v>
      </c>
      <c r="D46" s="621">
        <v>4.6399999999999997</v>
      </c>
      <c r="E46" s="621">
        <v>5.91</v>
      </c>
      <c r="F46" s="621">
        <v>6.39</v>
      </c>
      <c r="G46" s="621">
        <v>6.77</v>
      </c>
      <c r="H46" s="621">
        <v>6.79</v>
      </c>
      <c r="I46" s="621">
        <v>7.59</v>
      </c>
      <c r="J46" s="621">
        <v>7.23</v>
      </c>
      <c r="K46" s="621">
        <v>6.16</v>
      </c>
      <c r="L46" s="621">
        <v>6.5</v>
      </c>
      <c r="M46" s="621">
        <v>6.44</v>
      </c>
      <c r="N46" s="621">
        <v>6.11</v>
      </c>
      <c r="O46" s="621">
        <v>6.08</v>
      </c>
      <c r="P46" s="621">
        <v>6.67</v>
      </c>
      <c r="Q46" s="622">
        <v>6.45</v>
      </c>
      <c r="R46" s="621">
        <v>6.62</v>
      </c>
      <c r="S46" s="621">
        <v>7.43</v>
      </c>
      <c r="T46" s="621">
        <v>7.33</v>
      </c>
    </row>
    <row r="47" spans="3:20" x14ac:dyDescent="0.25">
      <c r="C47" s="12" t="s">
        <v>58</v>
      </c>
      <c r="D47" s="621">
        <v>3.34</v>
      </c>
      <c r="E47" s="621">
        <v>4.46</v>
      </c>
      <c r="F47" s="621">
        <v>5.09</v>
      </c>
      <c r="G47" s="621">
        <v>5.31</v>
      </c>
      <c r="H47" s="621">
        <v>5.78</v>
      </c>
      <c r="I47" s="621">
        <v>5.88</v>
      </c>
      <c r="J47" s="621">
        <v>5.79</v>
      </c>
      <c r="K47" s="621">
        <v>4.9800000000000004</v>
      </c>
      <c r="L47" s="621">
        <v>4.71</v>
      </c>
      <c r="M47" s="621">
        <v>4.84</v>
      </c>
      <c r="N47" s="621">
        <v>5</v>
      </c>
      <c r="O47" s="621">
        <v>4.8899999999999997</v>
      </c>
      <c r="P47" s="621">
        <v>5.17</v>
      </c>
      <c r="Q47" s="621">
        <v>5.66</v>
      </c>
      <c r="R47" s="621">
        <v>5.52</v>
      </c>
      <c r="S47" s="621">
        <v>6.12</v>
      </c>
      <c r="T47" s="621">
        <v>5.81</v>
      </c>
    </row>
    <row r="48" spans="3:20" x14ac:dyDescent="0.25">
      <c r="C48" s="12" t="s">
        <v>3</v>
      </c>
      <c r="D48" s="621">
        <v>6.37</v>
      </c>
      <c r="E48" s="621">
        <v>7.18</v>
      </c>
      <c r="F48" s="621">
        <v>7.74</v>
      </c>
      <c r="G48" s="621">
        <v>8.11</v>
      </c>
      <c r="H48" s="621">
        <v>8.0500000000000007</v>
      </c>
      <c r="I48" s="621">
        <v>8.1</v>
      </c>
      <c r="J48" s="621">
        <v>7.19</v>
      </c>
      <c r="K48" s="621">
        <v>6.77</v>
      </c>
      <c r="L48" s="622">
        <v>8.16</v>
      </c>
      <c r="M48" s="622">
        <v>9.02</v>
      </c>
      <c r="N48" s="621">
        <v>8.84</v>
      </c>
      <c r="O48" s="621">
        <v>7.27</v>
      </c>
      <c r="P48" s="621">
        <v>9.24</v>
      </c>
      <c r="Q48" s="621">
        <v>8.44</v>
      </c>
      <c r="R48" s="621">
        <v>8.91</v>
      </c>
      <c r="S48" s="621">
        <v>7.94</v>
      </c>
      <c r="T48" s="621">
        <v>9.73</v>
      </c>
    </row>
    <row r="49" spans="3:20" x14ac:dyDescent="0.25">
      <c r="C49" s="12" t="s">
        <v>43</v>
      </c>
      <c r="D49" s="621">
        <v>2.71</v>
      </c>
      <c r="E49" s="621">
        <v>3.33</v>
      </c>
      <c r="F49" s="622">
        <v>4.41</v>
      </c>
      <c r="G49" s="621">
        <v>4.6100000000000003</v>
      </c>
      <c r="H49" s="621">
        <v>4.8099999999999996</v>
      </c>
      <c r="I49" s="621">
        <v>4.95</v>
      </c>
      <c r="J49" s="621">
        <v>4.96</v>
      </c>
      <c r="K49" s="621">
        <v>4.3600000000000003</v>
      </c>
      <c r="L49" s="621">
        <v>4.68</v>
      </c>
      <c r="M49" s="621">
        <v>4.87</v>
      </c>
      <c r="N49" s="621">
        <v>4.66</v>
      </c>
      <c r="O49" s="621">
        <v>4.92</v>
      </c>
      <c r="P49" s="621">
        <v>5.0199999999999996</v>
      </c>
      <c r="Q49" s="621">
        <v>5</v>
      </c>
      <c r="R49" s="621">
        <v>5.42</v>
      </c>
      <c r="S49" s="621">
        <v>5.35</v>
      </c>
      <c r="T49" s="622">
        <v>5.52</v>
      </c>
    </row>
    <row r="50" spans="3:20" x14ac:dyDescent="0.25">
      <c r="C50" s="12" t="s">
        <v>53</v>
      </c>
      <c r="D50" s="621">
        <v>4.9000000000000004</v>
      </c>
      <c r="E50" s="621">
        <v>4.97</v>
      </c>
      <c r="F50" s="621">
        <v>5.86</v>
      </c>
      <c r="G50" s="621">
        <v>5.9</v>
      </c>
      <c r="H50" s="621">
        <v>6.65</v>
      </c>
      <c r="I50" s="621">
        <v>6.4</v>
      </c>
      <c r="J50" s="621">
        <v>6.4</v>
      </c>
      <c r="K50" s="621">
        <v>5.78</v>
      </c>
      <c r="L50" s="621">
        <v>6.3</v>
      </c>
      <c r="M50" s="621">
        <v>6.59</v>
      </c>
      <c r="N50" s="621">
        <v>6.67</v>
      </c>
      <c r="O50" s="621">
        <v>6.83</v>
      </c>
      <c r="P50" s="621">
        <v>6.87</v>
      </c>
      <c r="Q50" s="622">
        <v>6.74</v>
      </c>
      <c r="R50" s="621">
        <v>7.44</v>
      </c>
      <c r="S50" s="621">
        <v>7.16</v>
      </c>
      <c r="T50" s="621">
        <v>7.38</v>
      </c>
    </row>
    <row r="51" spans="3:20" x14ac:dyDescent="0.25">
      <c r="C51" s="12" t="s">
        <v>44</v>
      </c>
      <c r="D51" s="621">
        <v>3.69</v>
      </c>
      <c r="E51" s="621">
        <v>4.71</v>
      </c>
      <c r="F51" s="621">
        <v>5.98</v>
      </c>
      <c r="G51" s="621">
        <v>5.95</v>
      </c>
      <c r="H51" s="621">
        <v>5.59</v>
      </c>
      <c r="I51" s="621">
        <v>6.49</v>
      </c>
      <c r="J51" s="621">
        <v>6.41</v>
      </c>
      <c r="K51" s="622">
        <v>5.6</v>
      </c>
      <c r="L51" s="621">
        <v>6.26</v>
      </c>
      <c r="M51" s="621">
        <v>6.06</v>
      </c>
      <c r="N51" s="621">
        <v>6.1</v>
      </c>
      <c r="O51" s="621">
        <v>6.14</v>
      </c>
      <c r="P51" s="621">
        <v>6.14</v>
      </c>
      <c r="Q51" s="622">
        <v>6.1</v>
      </c>
      <c r="R51" s="621">
        <v>6.37</v>
      </c>
      <c r="S51" s="621">
        <v>6.66</v>
      </c>
      <c r="T51" s="621">
        <v>6.42</v>
      </c>
    </row>
    <row r="52" spans="3:20" x14ac:dyDescent="0.25">
      <c r="C52" s="12" t="s">
        <v>19</v>
      </c>
      <c r="D52" s="621">
        <v>3.51</v>
      </c>
      <c r="E52" s="621">
        <v>3.83</v>
      </c>
      <c r="F52" s="621">
        <v>4.68</v>
      </c>
      <c r="G52" s="621">
        <v>5.01</v>
      </c>
      <c r="H52" s="621">
        <v>5.6</v>
      </c>
      <c r="I52" s="622">
        <v>5.21</v>
      </c>
      <c r="J52" s="621">
        <v>5.2</v>
      </c>
      <c r="K52" s="621">
        <v>5.07</v>
      </c>
      <c r="L52" s="621">
        <v>5.13</v>
      </c>
      <c r="M52" s="621">
        <v>5.18</v>
      </c>
      <c r="N52" s="621">
        <v>5.26</v>
      </c>
      <c r="O52" s="621">
        <v>4.93</v>
      </c>
      <c r="P52" s="621">
        <v>5.08</v>
      </c>
      <c r="Q52" s="621">
        <v>5.17</v>
      </c>
      <c r="R52" s="621">
        <v>5.0999999999999996</v>
      </c>
      <c r="S52" s="621">
        <v>5.54</v>
      </c>
      <c r="T52" s="621">
        <v>5.33</v>
      </c>
    </row>
    <row r="53" spans="3:20" x14ac:dyDescent="0.25">
      <c r="C53" s="12" t="s">
        <v>34</v>
      </c>
      <c r="D53" s="621">
        <v>3.69</v>
      </c>
      <c r="E53" s="621">
        <v>4.38</v>
      </c>
      <c r="F53" s="621">
        <v>5.68</v>
      </c>
      <c r="G53" s="621">
        <v>5.95</v>
      </c>
      <c r="H53" s="621">
        <v>6.2</v>
      </c>
      <c r="I53" s="621">
        <v>6.38</v>
      </c>
      <c r="J53" s="621">
        <v>6.03</v>
      </c>
      <c r="K53" s="621">
        <v>5.74</v>
      </c>
      <c r="L53" s="621">
        <v>5.49</v>
      </c>
      <c r="M53" s="621">
        <v>5.54</v>
      </c>
      <c r="N53" s="621">
        <v>5.61</v>
      </c>
      <c r="O53" s="621">
        <v>5.47</v>
      </c>
      <c r="P53" s="621">
        <v>5.84</v>
      </c>
      <c r="Q53" s="621">
        <v>5.74</v>
      </c>
      <c r="R53" s="621">
        <v>5.93</v>
      </c>
      <c r="S53" s="621">
        <v>6.5</v>
      </c>
      <c r="T53" s="621">
        <v>6.15</v>
      </c>
    </row>
    <row r="54" spans="3:20" x14ac:dyDescent="0.25">
      <c r="C54" s="12" t="s">
        <v>63</v>
      </c>
      <c r="D54" s="621">
        <v>2.59</v>
      </c>
      <c r="E54" s="621">
        <v>2.75</v>
      </c>
      <c r="F54" s="621">
        <v>3.74</v>
      </c>
      <c r="G54" s="621">
        <v>3.98</v>
      </c>
      <c r="H54" s="621">
        <v>4.7</v>
      </c>
      <c r="I54" s="621">
        <v>5.08</v>
      </c>
      <c r="J54" s="621">
        <v>4.8899999999999997</v>
      </c>
      <c r="K54" s="621">
        <v>4.26</v>
      </c>
      <c r="L54" s="621">
        <v>4.9800000000000004</v>
      </c>
      <c r="M54" s="621">
        <v>4.5199999999999996</v>
      </c>
      <c r="N54" s="621">
        <v>4.2300000000000004</v>
      </c>
      <c r="O54" s="621">
        <v>4.25</v>
      </c>
      <c r="P54" s="621">
        <v>4.8099999999999996</v>
      </c>
      <c r="Q54" s="621">
        <v>4.83</v>
      </c>
      <c r="R54" s="621">
        <v>4.55</v>
      </c>
      <c r="S54" s="621">
        <v>5.33</v>
      </c>
      <c r="T54" s="621">
        <v>4.95</v>
      </c>
    </row>
    <row r="55" spans="3:20" x14ac:dyDescent="0.25">
      <c r="C55" s="12" t="s">
        <v>59</v>
      </c>
      <c r="D55" s="621">
        <v>4.54</v>
      </c>
      <c r="E55" s="621">
        <v>6.21</v>
      </c>
      <c r="F55" s="621">
        <v>7.07</v>
      </c>
      <c r="G55" s="621">
        <v>6.97</v>
      </c>
      <c r="H55" s="621">
        <v>6.85</v>
      </c>
      <c r="I55" s="621">
        <v>7.38</v>
      </c>
      <c r="J55" s="621">
        <v>7.16</v>
      </c>
      <c r="K55" s="621">
        <v>6.04</v>
      </c>
      <c r="L55" s="621">
        <v>6.47</v>
      </c>
      <c r="M55" s="621">
        <v>6.4</v>
      </c>
      <c r="N55" s="621">
        <v>5.91</v>
      </c>
      <c r="O55" s="621">
        <v>5.63</v>
      </c>
      <c r="P55" s="621">
        <v>5.9</v>
      </c>
      <c r="Q55" s="621">
        <v>6</v>
      </c>
      <c r="R55" s="622">
        <v>6.52</v>
      </c>
      <c r="S55" s="621">
        <v>6.56</v>
      </c>
      <c r="T55" s="621">
        <v>6.03</v>
      </c>
    </row>
    <row r="56" spans="3:20" x14ac:dyDescent="0.25">
      <c r="C56" s="12" t="s">
        <v>64</v>
      </c>
      <c r="D56" s="621">
        <v>2.4500000000000002</v>
      </c>
      <c r="E56" s="621">
        <v>3.18</v>
      </c>
      <c r="F56" s="621">
        <v>4.1100000000000003</v>
      </c>
      <c r="G56" s="621">
        <v>3.9</v>
      </c>
      <c r="H56" s="621">
        <v>4.4400000000000004</v>
      </c>
      <c r="I56" s="621">
        <v>4.74</v>
      </c>
      <c r="J56" s="621">
        <v>4.8899999999999997</v>
      </c>
      <c r="K56" s="621">
        <v>4.62</v>
      </c>
      <c r="L56" s="621">
        <v>4.59</v>
      </c>
      <c r="M56" s="621">
        <v>4.34</v>
      </c>
      <c r="N56" s="621">
        <v>4.18</v>
      </c>
      <c r="O56" s="621">
        <v>4.09</v>
      </c>
      <c r="P56" s="621">
        <v>4.3600000000000003</v>
      </c>
      <c r="Q56" s="621">
        <v>4.33</v>
      </c>
      <c r="R56" s="621">
        <v>4.49</v>
      </c>
      <c r="S56" s="621">
        <v>4.8600000000000003</v>
      </c>
      <c r="T56" s="621">
        <v>4.79</v>
      </c>
    </row>
    <row r="57" spans="3:20" x14ac:dyDescent="0.25">
      <c r="C57" s="12" t="s">
        <v>8</v>
      </c>
      <c r="D57" s="621">
        <v>4.63</v>
      </c>
      <c r="E57" s="621">
        <v>5.24</v>
      </c>
      <c r="F57" s="621">
        <v>6.04</v>
      </c>
      <c r="G57" s="621">
        <v>5.81</v>
      </c>
      <c r="H57" s="621">
        <v>6.41</v>
      </c>
      <c r="I57" s="621">
        <v>5.83</v>
      </c>
      <c r="J57" s="621">
        <v>5.89</v>
      </c>
      <c r="K57" s="621">
        <v>5.67</v>
      </c>
      <c r="L57" s="621">
        <v>6.06</v>
      </c>
      <c r="M57" s="621">
        <v>5.35</v>
      </c>
      <c r="N57" s="621">
        <v>5.66</v>
      </c>
      <c r="O57" s="621">
        <v>5.55</v>
      </c>
      <c r="P57" s="621">
        <v>6.13</v>
      </c>
      <c r="Q57" s="621">
        <v>6.08</v>
      </c>
      <c r="R57" s="621">
        <v>5.95</v>
      </c>
      <c r="S57" s="621">
        <v>6.02</v>
      </c>
      <c r="T57" s="621">
        <v>6.28</v>
      </c>
    </row>
    <row r="58" spans="3:20" x14ac:dyDescent="0.25">
      <c r="C58" s="12" t="s">
        <v>54</v>
      </c>
      <c r="D58" s="621">
        <v>4.26</v>
      </c>
      <c r="E58" s="621">
        <v>5.0999999999999996</v>
      </c>
      <c r="F58" s="621">
        <v>6.04</v>
      </c>
      <c r="G58" s="621">
        <v>6.16</v>
      </c>
      <c r="H58" s="621">
        <v>6.27</v>
      </c>
      <c r="I58" s="621">
        <v>6.4</v>
      </c>
      <c r="J58" s="621">
        <v>5.94</v>
      </c>
      <c r="K58" s="621">
        <v>5.45</v>
      </c>
      <c r="L58" s="621">
        <v>5.92</v>
      </c>
      <c r="M58" s="621">
        <v>5.86</v>
      </c>
      <c r="N58" s="621">
        <v>5.49</v>
      </c>
      <c r="O58" s="621">
        <v>5.72</v>
      </c>
      <c r="P58" s="621">
        <v>5.82</v>
      </c>
      <c r="Q58" s="621">
        <v>6.13</v>
      </c>
      <c r="R58" s="621">
        <v>6.37</v>
      </c>
      <c r="S58" s="621">
        <v>6.42</v>
      </c>
      <c r="T58" s="621">
        <v>6.16</v>
      </c>
    </row>
    <row r="59" spans="3:20" x14ac:dyDescent="0.25">
      <c r="C59" s="12" t="s">
        <v>40</v>
      </c>
      <c r="D59" s="621">
        <v>3.4</v>
      </c>
      <c r="E59" s="621">
        <v>4.47</v>
      </c>
      <c r="F59" s="621">
        <v>4.8600000000000003</v>
      </c>
      <c r="G59" s="621">
        <v>4.8499999999999996</v>
      </c>
      <c r="H59" s="621">
        <v>4.99</v>
      </c>
      <c r="I59" s="621">
        <v>4.8600000000000003</v>
      </c>
      <c r="J59" s="621">
        <v>5.04</v>
      </c>
      <c r="K59" s="621">
        <v>4.32</v>
      </c>
      <c r="L59" s="621">
        <v>4.53</v>
      </c>
      <c r="M59" s="621">
        <v>4.13</v>
      </c>
      <c r="N59" s="621">
        <v>4.24</v>
      </c>
      <c r="O59" s="621">
        <v>4.28</v>
      </c>
      <c r="P59" s="621">
        <v>4.7699999999999996</v>
      </c>
      <c r="Q59" s="621">
        <v>4.87</v>
      </c>
      <c r="R59" s="621">
        <v>5.05</v>
      </c>
      <c r="S59" s="621">
        <v>5.43</v>
      </c>
      <c r="T59" s="621">
        <v>5.66</v>
      </c>
    </row>
    <row r="60" spans="3:20" x14ac:dyDescent="0.25">
      <c r="C60" s="12" t="s">
        <v>9</v>
      </c>
      <c r="D60" s="621">
        <v>3.63</v>
      </c>
      <c r="E60" s="621">
        <v>4.1500000000000004</v>
      </c>
      <c r="F60" s="622">
        <v>5.01</v>
      </c>
      <c r="G60" s="621">
        <v>5.4</v>
      </c>
      <c r="H60" s="621">
        <v>5.26</v>
      </c>
      <c r="I60" s="621">
        <v>5.32</v>
      </c>
      <c r="J60" s="621">
        <v>5.13</v>
      </c>
      <c r="K60" s="621">
        <v>4.87</v>
      </c>
      <c r="L60" s="621">
        <v>5.05</v>
      </c>
      <c r="M60" s="621">
        <v>4.8899999999999997</v>
      </c>
      <c r="N60" s="621">
        <v>4.9400000000000004</v>
      </c>
      <c r="O60" s="621">
        <v>4.75</v>
      </c>
      <c r="P60" s="621">
        <v>5.19</v>
      </c>
      <c r="Q60" s="621">
        <v>5.38</v>
      </c>
      <c r="R60" s="621">
        <v>5.83</v>
      </c>
      <c r="S60" s="621">
        <v>5.63</v>
      </c>
      <c r="T60" s="621">
        <v>6.12</v>
      </c>
    </row>
    <row r="61" spans="3:20" x14ac:dyDescent="0.25">
      <c r="C61" s="12" t="s">
        <v>55</v>
      </c>
      <c r="D61" s="621">
        <v>4.33</v>
      </c>
      <c r="E61" s="621">
        <v>5.64</v>
      </c>
      <c r="F61" s="621">
        <v>6.72</v>
      </c>
      <c r="G61" s="621">
        <v>6.55</v>
      </c>
      <c r="H61" s="621">
        <v>6.64</v>
      </c>
      <c r="I61" s="621">
        <v>7.52</v>
      </c>
      <c r="J61" s="621">
        <v>6.42</v>
      </c>
      <c r="K61" s="621">
        <v>5.34</v>
      </c>
      <c r="L61" s="621">
        <v>5.78</v>
      </c>
      <c r="M61" s="621">
        <v>5.53</v>
      </c>
      <c r="N61" s="621">
        <v>5.72</v>
      </c>
      <c r="O61" s="621">
        <v>6.17</v>
      </c>
      <c r="P61" s="621">
        <v>6.65</v>
      </c>
      <c r="Q61" s="621">
        <v>7.68</v>
      </c>
      <c r="R61" s="621">
        <v>7.29</v>
      </c>
      <c r="S61" s="622">
        <v>7.08</v>
      </c>
      <c r="T61" s="621">
        <v>7.46</v>
      </c>
    </row>
    <row r="62" spans="3:20" x14ac:dyDescent="0.25">
      <c r="C62" s="12" t="s">
        <v>4</v>
      </c>
      <c r="D62" s="621">
        <v>4.72</v>
      </c>
      <c r="E62" s="621">
        <v>5.62</v>
      </c>
      <c r="F62" s="621">
        <v>6.18</v>
      </c>
      <c r="G62" s="621">
        <v>6.14</v>
      </c>
      <c r="H62" s="621">
        <v>6.85</v>
      </c>
      <c r="I62" s="621">
        <v>7.18</v>
      </c>
      <c r="J62" s="621">
        <v>7.19</v>
      </c>
      <c r="K62" s="621">
        <v>6.34</v>
      </c>
      <c r="L62" s="621">
        <v>6.26</v>
      </c>
      <c r="M62" s="621">
        <v>6.54</v>
      </c>
      <c r="N62" s="621">
        <v>6.45</v>
      </c>
      <c r="O62" s="621">
        <v>6.47</v>
      </c>
      <c r="P62" s="621">
        <v>7.3</v>
      </c>
      <c r="Q62" s="621">
        <v>7.79</v>
      </c>
      <c r="R62" s="622">
        <v>7.66</v>
      </c>
      <c r="S62" s="621">
        <v>7.54</v>
      </c>
      <c r="T62" s="621">
        <v>7.79</v>
      </c>
    </row>
    <row r="63" spans="3:20" x14ac:dyDescent="0.25">
      <c r="C63" s="12" t="s">
        <v>10</v>
      </c>
      <c r="D63" s="621">
        <v>4.32</v>
      </c>
      <c r="E63" s="621">
        <v>4.8600000000000003</v>
      </c>
      <c r="F63" s="621">
        <v>5.75</v>
      </c>
      <c r="G63" s="621">
        <v>5.81</v>
      </c>
      <c r="H63" s="621">
        <v>5.97</v>
      </c>
      <c r="I63" s="621">
        <v>6.21</v>
      </c>
      <c r="J63" s="621">
        <v>6.15</v>
      </c>
      <c r="K63" s="621">
        <v>5.31</v>
      </c>
      <c r="L63" s="621">
        <v>5.48</v>
      </c>
      <c r="M63" s="621">
        <v>5.61</v>
      </c>
      <c r="N63" s="621">
        <v>5.25</v>
      </c>
      <c r="O63" s="621">
        <v>5.29</v>
      </c>
      <c r="P63" s="621">
        <v>5.86</v>
      </c>
      <c r="Q63" s="621">
        <v>5.82</v>
      </c>
      <c r="R63" s="621">
        <v>6.51</v>
      </c>
      <c r="S63" s="621">
        <v>6.59</v>
      </c>
      <c r="T63" s="621">
        <v>6.75</v>
      </c>
    </row>
    <row r="64" spans="3:20" x14ac:dyDescent="0.25">
      <c r="C64" s="12" t="s">
        <v>47</v>
      </c>
      <c r="D64" s="621">
        <v>4.6399999999999997</v>
      </c>
      <c r="E64" s="621">
        <v>5.62</v>
      </c>
      <c r="F64" s="621">
        <v>6.26</v>
      </c>
      <c r="G64" s="621">
        <v>6.36</v>
      </c>
      <c r="H64" s="621">
        <v>6.48</v>
      </c>
      <c r="I64" s="621">
        <v>6.8</v>
      </c>
      <c r="J64" s="621">
        <v>5.99</v>
      </c>
      <c r="K64" s="621">
        <v>5.51</v>
      </c>
      <c r="L64" s="621">
        <v>5.88</v>
      </c>
      <c r="M64" s="621">
        <v>5.9</v>
      </c>
      <c r="N64" s="621">
        <v>5.88</v>
      </c>
      <c r="O64" s="621">
        <v>5.85</v>
      </c>
      <c r="P64" s="621">
        <v>6.23</v>
      </c>
      <c r="Q64" s="621">
        <v>7.04</v>
      </c>
      <c r="R64" s="621">
        <v>6.84</v>
      </c>
      <c r="S64" s="621">
        <v>6.87</v>
      </c>
      <c r="T64" s="621">
        <v>7.24</v>
      </c>
    </row>
    <row r="65" spans="3:20" x14ac:dyDescent="0.25">
      <c r="C65" s="12" t="s">
        <v>28</v>
      </c>
      <c r="D65" s="621">
        <v>3.47</v>
      </c>
      <c r="E65" s="621">
        <v>4.2300000000000004</v>
      </c>
      <c r="F65" s="621">
        <v>4.9400000000000004</v>
      </c>
      <c r="G65" s="621">
        <v>5.34</v>
      </c>
      <c r="H65" s="621">
        <v>5.72</v>
      </c>
      <c r="I65" s="621">
        <v>5.9</v>
      </c>
      <c r="J65" s="621">
        <v>5.56</v>
      </c>
      <c r="K65" s="621">
        <v>5.0199999999999996</v>
      </c>
      <c r="L65" s="621">
        <v>4.92</v>
      </c>
      <c r="M65" s="621">
        <v>5.0199999999999996</v>
      </c>
      <c r="N65" s="621">
        <v>4.66</v>
      </c>
      <c r="O65" s="621">
        <v>4.8099999999999996</v>
      </c>
      <c r="P65" s="621">
        <v>5.15</v>
      </c>
      <c r="Q65" s="621">
        <v>5.1100000000000003</v>
      </c>
      <c r="R65" s="621">
        <v>5.3</v>
      </c>
      <c r="S65" s="621">
        <v>5.45</v>
      </c>
      <c r="T65" s="621">
        <v>5.7</v>
      </c>
    </row>
    <row r="66" spans="3:20" x14ac:dyDescent="0.25">
      <c r="C66" s="12" t="s">
        <v>14</v>
      </c>
      <c r="D66" s="621" t="s">
        <v>146</v>
      </c>
      <c r="E66" s="621" t="s">
        <v>146</v>
      </c>
      <c r="F66" s="621" t="s">
        <v>146</v>
      </c>
      <c r="G66" s="621" t="s">
        <v>146</v>
      </c>
      <c r="H66" s="621" t="s">
        <v>146</v>
      </c>
      <c r="I66" s="621" t="s">
        <v>146</v>
      </c>
      <c r="J66" s="621">
        <v>7.64</v>
      </c>
      <c r="K66" s="621">
        <v>6.69</v>
      </c>
      <c r="L66" s="621">
        <v>6.88</v>
      </c>
      <c r="M66" s="621">
        <v>6.74</v>
      </c>
      <c r="N66" s="621">
        <v>6.74</v>
      </c>
      <c r="O66" s="621">
        <v>6.18</v>
      </c>
      <c r="P66" s="621">
        <v>6.85</v>
      </c>
      <c r="Q66" s="621">
        <v>7.04</v>
      </c>
      <c r="R66" s="621">
        <v>6.91</v>
      </c>
      <c r="S66" s="621">
        <v>7.24</v>
      </c>
      <c r="T66" s="621">
        <v>7.23</v>
      </c>
    </row>
    <row r="67" spans="3:20" x14ac:dyDescent="0.25">
      <c r="C67" s="12" t="s">
        <v>25</v>
      </c>
      <c r="D67" s="621">
        <v>5.65</v>
      </c>
      <c r="E67" s="621">
        <v>6.71</v>
      </c>
      <c r="F67" s="621">
        <v>7.2</v>
      </c>
      <c r="G67" s="621">
        <v>7.67</v>
      </c>
      <c r="H67" s="621">
        <v>7.5</v>
      </c>
      <c r="I67" s="621">
        <v>7.48</v>
      </c>
      <c r="J67" s="621">
        <v>7.24</v>
      </c>
      <c r="K67" s="621">
        <v>6.52</v>
      </c>
      <c r="L67" s="621">
        <v>7.61</v>
      </c>
      <c r="M67" s="621">
        <v>7.14</v>
      </c>
      <c r="N67" s="621">
        <v>6.77</v>
      </c>
      <c r="O67" s="621">
        <v>6.65</v>
      </c>
      <c r="P67" s="621">
        <v>7</v>
      </c>
      <c r="Q67" s="621">
        <v>7.27</v>
      </c>
      <c r="R67" s="621">
        <v>7.5</v>
      </c>
      <c r="S67" s="621">
        <v>8.15</v>
      </c>
      <c r="T67" s="621">
        <v>8</v>
      </c>
    </row>
    <row r="68" spans="3:20" x14ac:dyDescent="0.25">
      <c r="C68" s="12" t="s">
        <v>36</v>
      </c>
      <c r="D68" s="621">
        <v>3.61</v>
      </c>
      <c r="E68" s="621">
        <v>4.5999999999999996</v>
      </c>
      <c r="F68" s="621">
        <v>5.22</v>
      </c>
      <c r="G68" s="621">
        <v>5.65</v>
      </c>
      <c r="H68" s="621">
        <v>6.07</v>
      </c>
      <c r="I68" s="622">
        <v>6.49</v>
      </c>
      <c r="J68" s="621">
        <v>5.78</v>
      </c>
      <c r="K68" s="621">
        <v>5.74</v>
      </c>
      <c r="L68" s="621">
        <v>5.97</v>
      </c>
      <c r="M68" s="621">
        <v>5.66</v>
      </c>
      <c r="N68" s="621">
        <v>5.5</v>
      </c>
      <c r="O68" s="621">
        <v>5.17</v>
      </c>
      <c r="P68" s="621">
        <v>5.47</v>
      </c>
      <c r="Q68" s="621">
        <v>5.94</v>
      </c>
      <c r="R68" s="621">
        <v>5.6</v>
      </c>
      <c r="S68" s="621">
        <v>5.83</v>
      </c>
      <c r="T68" s="621">
        <v>5.46</v>
      </c>
    </row>
    <row r="69" spans="3:20" x14ac:dyDescent="0.25">
      <c r="C69" s="12" t="s">
        <v>60</v>
      </c>
      <c r="D69" s="621">
        <v>4.0599999999999996</v>
      </c>
      <c r="E69" s="621">
        <v>4.91</v>
      </c>
      <c r="F69" s="621">
        <v>6.45</v>
      </c>
      <c r="G69" s="621">
        <v>6.46</v>
      </c>
      <c r="H69" s="621">
        <v>6.55</v>
      </c>
      <c r="I69" s="621">
        <v>7.18</v>
      </c>
      <c r="J69" s="621">
        <v>6.68</v>
      </c>
      <c r="K69" s="621">
        <v>5.62</v>
      </c>
      <c r="L69" s="621">
        <v>5.75</v>
      </c>
      <c r="M69" s="621">
        <v>5.77</v>
      </c>
      <c r="N69" s="621">
        <v>5.56</v>
      </c>
      <c r="O69" s="621">
        <v>5.6</v>
      </c>
      <c r="P69" s="621">
        <v>5.94</v>
      </c>
      <c r="Q69" s="621">
        <v>6.46</v>
      </c>
      <c r="R69" s="621">
        <v>6.37</v>
      </c>
      <c r="S69" s="621">
        <v>6.82</v>
      </c>
      <c r="T69" s="621">
        <v>7.25</v>
      </c>
    </row>
    <row r="70" spans="3:20" x14ac:dyDescent="0.25">
      <c r="C70" s="12" t="s">
        <v>61</v>
      </c>
      <c r="D70" s="621">
        <v>4.4400000000000004</v>
      </c>
      <c r="E70" s="621">
        <v>5.44</v>
      </c>
      <c r="F70" s="621">
        <v>6.33</v>
      </c>
      <c r="G70" s="621">
        <v>6.4</v>
      </c>
      <c r="H70" s="621">
        <v>6.59</v>
      </c>
      <c r="I70" s="621">
        <v>6.8</v>
      </c>
      <c r="J70" s="621">
        <v>6.57</v>
      </c>
      <c r="K70" s="621">
        <v>5.84</v>
      </c>
      <c r="L70" s="621">
        <v>6.16</v>
      </c>
      <c r="M70" s="621">
        <v>5.81</v>
      </c>
      <c r="N70" s="621">
        <v>5.64</v>
      </c>
      <c r="O70" s="621">
        <v>5.69</v>
      </c>
      <c r="P70" s="621">
        <v>6.37</v>
      </c>
      <c r="Q70" s="621">
        <v>6.87</v>
      </c>
      <c r="R70" s="622">
        <v>7.42</v>
      </c>
      <c r="S70" s="621">
        <v>7.25</v>
      </c>
      <c r="T70" s="621">
        <v>7.74</v>
      </c>
    </row>
    <row r="71" spans="3:20" x14ac:dyDescent="0.25">
      <c r="C71" s="12" t="s">
        <v>20</v>
      </c>
      <c r="D71" s="621">
        <v>4.8</v>
      </c>
      <c r="E71" s="621">
        <v>5.94</v>
      </c>
      <c r="F71" s="621">
        <v>6.92</v>
      </c>
      <c r="G71" s="621">
        <v>6.49</v>
      </c>
      <c r="H71" s="621">
        <v>6.69</v>
      </c>
      <c r="I71" s="621">
        <v>7.2</v>
      </c>
      <c r="J71" s="621">
        <v>6.8</v>
      </c>
      <c r="K71" s="621">
        <v>6.81</v>
      </c>
      <c r="L71" s="621">
        <v>6.68</v>
      </c>
      <c r="M71" s="621">
        <v>6.46</v>
      </c>
      <c r="N71" s="621">
        <v>6.31</v>
      </c>
      <c r="O71" s="621">
        <v>6.17</v>
      </c>
      <c r="P71" s="621">
        <v>6.63</v>
      </c>
      <c r="Q71" s="621">
        <v>6.53</v>
      </c>
      <c r="R71" s="621">
        <v>6.68</v>
      </c>
      <c r="S71" s="621">
        <v>6.76</v>
      </c>
      <c r="T71" s="621">
        <v>6.85</v>
      </c>
    </row>
    <row r="72" spans="3:20" x14ac:dyDescent="0.25">
      <c r="C72" s="12" t="s">
        <v>21</v>
      </c>
      <c r="D72" s="621">
        <v>4.1399999999999997</v>
      </c>
      <c r="E72" s="621">
        <v>5.48</v>
      </c>
      <c r="F72" s="621">
        <v>6.1</v>
      </c>
      <c r="G72" s="621">
        <v>6.47</v>
      </c>
      <c r="H72" s="621">
        <v>6.45</v>
      </c>
      <c r="I72" s="621">
        <v>6.76</v>
      </c>
      <c r="J72" s="621">
        <v>6.48</v>
      </c>
      <c r="K72" s="621">
        <v>6.08</v>
      </c>
      <c r="L72" s="621">
        <v>6.24</v>
      </c>
      <c r="M72" s="621">
        <v>6.07</v>
      </c>
      <c r="N72" s="621">
        <v>5.58</v>
      </c>
      <c r="O72" s="621">
        <v>5.51</v>
      </c>
      <c r="P72" s="621">
        <v>5.87</v>
      </c>
      <c r="Q72" s="621">
        <v>5.87</v>
      </c>
      <c r="R72" s="621">
        <v>6.04</v>
      </c>
      <c r="S72" s="621">
        <v>6.3</v>
      </c>
      <c r="T72" s="621">
        <v>6.31</v>
      </c>
    </row>
    <row r="73" spans="3:20" x14ac:dyDescent="0.25">
      <c r="C73" s="12" t="s">
        <v>22</v>
      </c>
      <c r="D73" s="621">
        <v>3.48</v>
      </c>
      <c r="E73" s="621">
        <v>4.18</v>
      </c>
      <c r="F73" s="621">
        <v>5.98</v>
      </c>
      <c r="G73" s="621">
        <v>5.5</v>
      </c>
      <c r="H73" s="621">
        <v>5.52</v>
      </c>
      <c r="I73" s="621">
        <v>5.88</v>
      </c>
      <c r="J73" s="621">
        <v>5.52</v>
      </c>
      <c r="K73" s="621">
        <v>5.25</v>
      </c>
      <c r="L73" s="621">
        <v>5.32</v>
      </c>
      <c r="M73" s="621">
        <v>5.42</v>
      </c>
      <c r="N73" s="621">
        <v>5.18</v>
      </c>
      <c r="O73" s="621">
        <v>5.18</v>
      </c>
      <c r="P73" s="621">
        <v>5.09</v>
      </c>
      <c r="Q73" s="621">
        <v>5.56</v>
      </c>
      <c r="R73" s="621">
        <v>5.64</v>
      </c>
      <c r="S73" s="621">
        <v>5.7</v>
      </c>
      <c r="T73" s="621">
        <v>5.95</v>
      </c>
    </row>
    <row r="74" spans="3:20" x14ac:dyDescent="0.25">
      <c r="C74" s="12" t="s">
        <v>15</v>
      </c>
      <c r="D74" s="621">
        <v>2.3199999999999998</v>
      </c>
      <c r="E74" s="621">
        <v>2.5099999999999998</v>
      </c>
      <c r="F74" s="621">
        <v>3.43</v>
      </c>
      <c r="G74" s="621">
        <v>4.01</v>
      </c>
      <c r="H74" s="621">
        <v>4.22</v>
      </c>
      <c r="I74" s="621">
        <v>4.49</v>
      </c>
      <c r="J74" s="621">
        <v>4.2699999999999996</v>
      </c>
      <c r="K74" s="621">
        <v>3.95</v>
      </c>
      <c r="L74" s="621">
        <v>4</v>
      </c>
      <c r="M74" s="621">
        <v>3.89</v>
      </c>
      <c r="N74" s="621">
        <v>3.9</v>
      </c>
      <c r="O74" s="621">
        <v>3.97</v>
      </c>
      <c r="P74" s="621">
        <v>4.1399999999999997</v>
      </c>
      <c r="Q74" s="621">
        <v>4.18</v>
      </c>
      <c r="R74" s="621">
        <v>4.3899999999999997</v>
      </c>
      <c r="S74" s="621">
        <v>4.4000000000000004</v>
      </c>
      <c r="T74" s="621">
        <v>4.34</v>
      </c>
    </row>
    <row r="75" spans="3:20" x14ac:dyDescent="0.25">
      <c r="C75" s="12" t="s">
        <v>11</v>
      </c>
      <c r="D75" s="621">
        <v>6.18</v>
      </c>
      <c r="E75" s="621">
        <v>7.02</v>
      </c>
      <c r="F75" s="621">
        <v>7.43</v>
      </c>
      <c r="G75" s="621">
        <v>7.95</v>
      </c>
      <c r="H75" s="621">
        <v>7.98</v>
      </c>
      <c r="I75" s="621">
        <v>8.17</v>
      </c>
      <c r="J75" s="621">
        <v>7.67</v>
      </c>
      <c r="K75" s="621">
        <v>7.9</v>
      </c>
      <c r="L75" s="622">
        <v>8.7799999999999994</v>
      </c>
      <c r="M75" s="621">
        <v>8.23</v>
      </c>
      <c r="N75" s="621">
        <v>8.5500000000000007</v>
      </c>
      <c r="O75" s="621">
        <v>8.01</v>
      </c>
      <c r="P75" s="622">
        <v>8.92</v>
      </c>
      <c r="Q75" s="621">
        <v>9.1199999999999992</v>
      </c>
      <c r="R75" s="621">
        <v>8.99</v>
      </c>
      <c r="S75" s="621">
        <v>9.16</v>
      </c>
      <c r="T75" s="621">
        <v>9.4499999999999993</v>
      </c>
    </row>
    <row r="76" spans="3:20" x14ac:dyDescent="0.25">
      <c r="C76" s="12" t="s">
        <v>23</v>
      </c>
      <c r="D76" s="621">
        <v>3.94</v>
      </c>
      <c r="E76" s="621">
        <v>4.3</v>
      </c>
      <c r="F76" s="621">
        <v>5.31</v>
      </c>
      <c r="G76" s="621">
        <v>5.28</v>
      </c>
      <c r="H76" s="621">
        <v>5.73</v>
      </c>
      <c r="I76" s="621">
        <v>5.8</v>
      </c>
      <c r="J76" s="621">
        <v>5</v>
      </c>
      <c r="K76" s="621">
        <v>4.95</v>
      </c>
      <c r="L76" s="621">
        <v>5.3</v>
      </c>
      <c r="M76" s="621">
        <v>5.2</v>
      </c>
      <c r="N76" s="621">
        <v>4.8600000000000003</v>
      </c>
      <c r="O76" s="621">
        <v>5.41</v>
      </c>
      <c r="P76" s="621">
        <v>6.04</v>
      </c>
      <c r="Q76" s="621">
        <v>6.18</v>
      </c>
      <c r="R76" s="621">
        <v>6.25</v>
      </c>
      <c r="S76" s="621">
        <v>6.77</v>
      </c>
      <c r="T76" s="621">
        <v>6.62</v>
      </c>
    </row>
    <row r="77" spans="3:20" x14ac:dyDescent="0.25">
      <c r="C77" s="12" t="s">
        <v>13</v>
      </c>
      <c r="D77" s="621">
        <v>3.82</v>
      </c>
      <c r="E77" s="621">
        <v>4.53</v>
      </c>
      <c r="F77" s="621">
        <v>5.46</v>
      </c>
      <c r="G77" s="621">
        <v>5.76</v>
      </c>
      <c r="H77" s="621">
        <v>6.14</v>
      </c>
      <c r="I77" s="621">
        <v>5.89</v>
      </c>
      <c r="J77" s="621">
        <v>5.79</v>
      </c>
      <c r="K77" s="621">
        <v>5.71</v>
      </c>
      <c r="L77" s="621">
        <v>5.95</v>
      </c>
      <c r="M77" s="621">
        <v>5.7</v>
      </c>
      <c r="N77" s="621">
        <v>5.76</v>
      </c>
      <c r="O77" s="621">
        <v>5.68</v>
      </c>
      <c r="P77" s="621">
        <v>5.79</v>
      </c>
      <c r="Q77" s="621">
        <v>5.4</v>
      </c>
      <c r="R77" s="621">
        <v>5.69</v>
      </c>
      <c r="S77" s="621">
        <v>6.27</v>
      </c>
      <c r="T77" s="621">
        <v>5.98</v>
      </c>
    </row>
    <row r="78" spans="3:20" x14ac:dyDescent="0.25">
      <c r="C78" s="12" t="s">
        <v>29</v>
      </c>
      <c r="D78" s="621">
        <v>3.83</v>
      </c>
      <c r="E78" s="621">
        <v>4.55</v>
      </c>
      <c r="F78" s="621">
        <v>5.37</v>
      </c>
      <c r="G78" s="621">
        <v>5.86</v>
      </c>
      <c r="H78" s="621">
        <v>5.95</v>
      </c>
      <c r="I78" s="621">
        <v>6.1</v>
      </c>
      <c r="J78" s="621">
        <v>5.55</v>
      </c>
      <c r="K78" s="621">
        <v>5.44</v>
      </c>
      <c r="L78" s="621">
        <v>5.61</v>
      </c>
      <c r="M78" s="621">
        <v>5.54</v>
      </c>
      <c r="N78" s="621">
        <v>5.33</v>
      </c>
      <c r="O78" s="621">
        <v>5.41</v>
      </c>
      <c r="P78" s="621">
        <v>5.73</v>
      </c>
      <c r="Q78" s="621">
        <v>5.43</v>
      </c>
      <c r="R78" s="621">
        <v>5.65</v>
      </c>
      <c r="S78" s="621">
        <v>6.02</v>
      </c>
      <c r="T78" s="621">
        <v>6.03</v>
      </c>
    </row>
    <row r="79" spans="3:20" x14ac:dyDescent="0.25">
      <c r="C79" s="12" t="s">
        <v>12</v>
      </c>
      <c r="D79" s="621">
        <v>5.6</v>
      </c>
      <c r="E79" s="621">
        <v>6.73</v>
      </c>
      <c r="F79" s="621">
        <v>6.68</v>
      </c>
      <c r="G79" s="621">
        <v>6.97</v>
      </c>
      <c r="H79" s="621">
        <v>7.33</v>
      </c>
      <c r="I79" s="621">
        <v>7.77</v>
      </c>
      <c r="J79" s="621">
        <v>7.35</v>
      </c>
      <c r="K79" s="621">
        <v>6.49</v>
      </c>
      <c r="L79" s="621">
        <v>7.73</v>
      </c>
      <c r="M79" s="621">
        <v>7.16</v>
      </c>
      <c r="N79" s="621">
        <v>7.14</v>
      </c>
      <c r="O79" s="621">
        <v>7.41</v>
      </c>
      <c r="P79" s="621">
        <v>8.01</v>
      </c>
      <c r="Q79" s="621">
        <v>8.1199999999999992</v>
      </c>
      <c r="R79" s="621">
        <v>8.56</v>
      </c>
      <c r="S79" s="621">
        <v>8.36</v>
      </c>
      <c r="T79" s="621">
        <v>8.7100000000000009</v>
      </c>
    </row>
    <row r="80" spans="3:20" x14ac:dyDescent="0.25">
      <c r="C80" s="12" t="s">
        <v>62</v>
      </c>
      <c r="D80" s="621">
        <v>3.2</v>
      </c>
      <c r="E80" s="621">
        <v>3.93</v>
      </c>
      <c r="F80" s="621">
        <v>5.55</v>
      </c>
      <c r="G80" s="621">
        <v>5.95</v>
      </c>
      <c r="H80" s="621">
        <v>5.98</v>
      </c>
      <c r="I80" s="621">
        <v>6.56</v>
      </c>
      <c r="J80" s="621">
        <v>6.47</v>
      </c>
      <c r="K80" s="621">
        <v>5.58</v>
      </c>
      <c r="L80" s="621">
        <v>5.51</v>
      </c>
      <c r="M80" s="621">
        <v>5.66</v>
      </c>
      <c r="N80" s="622">
        <v>5.3</v>
      </c>
      <c r="O80" s="621">
        <v>5.09</v>
      </c>
      <c r="P80" s="621">
        <v>6.41</v>
      </c>
      <c r="Q80" s="621">
        <v>6.07</v>
      </c>
      <c r="R80" s="621">
        <v>6.08</v>
      </c>
      <c r="S80" s="621">
        <v>5.99</v>
      </c>
      <c r="T80" s="621">
        <v>5.95</v>
      </c>
    </row>
    <row r="81" spans="3:20" x14ac:dyDescent="0.25">
      <c r="C81" s="12" t="s">
        <v>30</v>
      </c>
      <c r="D81" s="621">
        <v>3.57</v>
      </c>
      <c r="E81" s="621">
        <v>4.28</v>
      </c>
      <c r="F81" s="621">
        <v>5.09</v>
      </c>
      <c r="G81" s="621">
        <v>5.3</v>
      </c>
      <c r="H81" s="621">
        <v>5.75</v>
      </c>
      <c r="I81" s="621">
        <v>5.66</v>
      </c>
      <c r="J81" s="621">
        <v>5.43</v>
      </c>
      <c r="K81" s="621">
        <v>5.32</v>
      </c>
      <c r="L81" s="621">
        <v>5.37</v>
      </c>
      <c r="M81" s="621">
        <v>5.33</v>
      </c>
      <c r="N81" s="621">
        <v>4.83</v>
      </c>
      <c r="O81" s="621">
        <v>4.78</v>
      </c>
      <c r="P81" s="621">
        <v>5.26</v>
      </c>
      <c r="Q81" s="621">
        <v>5.35</v>
      </c>
      <c r="R81" s="621">
        <v>5.57</v>
      </c>
      <c r="S81" s="621">
        <v>5.53</v>
      </c>
      <c r="T81" s="621">
        <v>5.63</v>
      </c>
    </row>
    <row r="82" spans="3:20" x14ac:dyDescent="0.25">
      <c r="C82" s="12" t="s">
        <v>5</v>
      </c>
      <c r="D82" s="621">
        <v>4.55</v>
      </c>
      <c r="E82" s="621">
        <v>5.9</v>
      </c>
      <c r="F82" s="621">
        <v>6.65</v>
      </c>
      <c r="G82" s="621">
        <v>6.24</v>
      </c>
      <c r="H82" s="621">
        <v>6.32</v>
      </c>
      <c r="I82" s="621">
        <v>6.9</v>
      </c>
      <c r="J82" s="621">
        <v>6.63</v>
      </c>
      <c r="K82" s="621">
        <v>6.38</v>
      </c>
      <c r="L82" s="621">
        <v>6.24</v>
      </c>
      <c r="M82" s="621">
        <v>5.95</v>
      </c>
      <c r="N82" s="621">
        <v>6.15</v>
      </c>
      <c r="O82" s="621">
        <v>6</v>
      </c>
      <c r="P82" s="621">
        <v>5.96</v>
      </c>
      <c r="Q82" s="621">
        <v>6.24</v>
      </c>
      <c r="R82" s="621">
        <v>6.79</v>
      </c>
      <c r="S82" s="621">
        <v>6.47</v>
      </c>
      <c r="T82" s="621">
        <v>6.75</v>
      </c>
    </row>
    <row r="83" spans="3:20" x14ac:dyDescent="0.25">
      <c r="C83" s="12" t="s">
        <v>6</v>
      </c>
      <c r="D83" s="621">
        <v>6.16</v>
      </c>
      <c r="E83" s="621">
        <v>7.56</v>
      </c>
      <c r="F83" s="621">
        <v>8.0299999999999994</v>
      </c>
      <c r="G83" s="621">
        <v>8.52</v>
      </c>
      <c r="H83" s="621">
        <v>8.6999999999999993</v>
      </c>
      <c r="I83" s="621">
        <v>9.19</v>
      </c>
      <c r="J83" s="621">
        <v>9.11</v>
      </c>
      <c r="K83" s="621">
        <v>7.22</v>
      </c>
      <c r="L83" s="621">
        <v>8.0299999999999994</v>
      </c>
      <c r="M83" s="621">
        <v>7.48</v>
      </c>
      <c r="N83" s="621">
        <v>7.73</v>
      </c>
      <c r="O83" s="621">
        <v>7.66</v>
      </c>
      <c r="P83" s="621">
        <v>7.88</v>
      </c>
      <c r="Q83" s="621">
        <v>8</v>
      </c>
      <c r="R83" s="621">
        <v>8.39</v>
      </c>
      <c r="S83" s="621">
        <v>8.4600000000000009</v>
      </c>
      <c r="T83" s="621">
        <v>8.4</v>
      </c>
    </row>
    <row r="84" spans="3:20" x14ac:dyDescent="0.25">
      <c r="C84" s="12" t="s">
        <v>7</v>
      </c>
      <c r="D84" s="621">
        <v>4.7300000000000004</v>
      </c>
      <c r="E84" s="621">
        <v>5.77</v>
      </c>
      <c r="F84" s="621">
        <v>7.21</v>
      </c>
      <c r="G84" s="621">
        <v>7.08</v>
      </c>
      <c r="H84" s="621">
        <v>7.16</v>
      </c>
      <c r="I84" s="621">
        <v>7.07</v>
      </c>
      <c r="J84" s="621">
        <v>6.99</v>
      </c>
      <c r="K84" s="621">
        <v>6.78</v>
      </c>
      <c r="L84" s="622">
        <v>6.83</v>
      </c>
      <c r="M84" s="621">
        <v>7.15</v>
      </c>
      <c r="N84" s="621">
        <v>6.73</v>
      </c>
      <c r="O84" s="621">
        <v>6.28</v>
      </c>
      <c r="P84" s="621">
        <v>6.53</v>
      </c>
      <c r="Q84" s="621">
        <v>5.97</v>
      </c>
      <c r="R84" s="621">
        <v>6.33</v>
      </c>
      <c r="S84" s="621">
        <v>6.66</v>
      </c>
      <c r="T84" s="621">
        <v>6.91</v>
      </c>
    </row>
    <row r="85" spans="3:20" x14ac:dyDescent="0.25">
      <c r="C85" s="623"/>
      <c r="D85" s="624"/>
      <c r="E85" s="624"/>
      <c r="F85" s="624"/>
      <c r="G85" s="624"/>
      <c r="H85" s="624"/>
      <c r="I85" s="624"/>
      <c r="J85" s="624"/>
      <c r="K85" s="624"/>
      <c r="L85" s="625"/>
      <c r="M85" s="624"/>
      <c r="N85" s="624"/>
      <c r="O85" s="624"/>
      <c r="P85" s="624"/>
      <c r="Q85" s="624"/>
      <c r="R85" s="624"/>
      <c r="S85" s="624"/>
    </row>
    <row r="86" spans="3:20" x14ac:dyDescent="0.25">
      <c r="C86" s="623"/>
      <c r="D86" s="624"/>
      <c r="E86" s="624"/>
      <c r="F86" s="624"/>
      <c r="G86" s="624"/>
      <c r="H86" s="624"/>
      <c r="I86" s="624"/>
      <c r="J86" s="624"/>
      <c r="K86" s="624"/>
      <c r="L86" s="625"/>
      <c r="M86" s="624"/>
      <c r="N86" s="624"/>
      <c r="O86" s="624"/>
      <c r="P86" s="624"/>
      <c r="Q86" s="624"/>
      <c r="R86" s="624"/>
      <c r="S86" s="624"/>
    </row>
    <row r="87" spans="3:20" x14ac:dyDescent="0.25">
      <c r="C87" s="267"/>
      <c r="D87" s="268"/>
      <c r="E87" s="268"/>
      <c r="F87" s="268"/>
      <c r="G87" s="268"/>
      <c r="H87" s="268"/>
      <c r="I87" s="268"/>
      <c r="J87" s="268"/>
      <c r="K87" s="268"/>
      <c r="L87" s="269"/>
      <c r="M87" s="268"/>
      <c r="N87" s="268"/>
      <c r="O87" s="268"/>
      <c r="P87" s="268"/>
      <c r="Q87" s="268"/>
      <c r="R87" s="268"/>
      <c r="S87" s="268"/>
    </row>
    <row r="88" spans="3:20" x14ac:dyDescent="0.25">
      <c r="C88" s="267"/>
      <c r="D88" s="268"/>
      <c r="E88" s="268"/>
      <c r="F88" s="268"/>
      <c r="G88" s="268"/>
      <c r="H88" s="268"/>
      <c r="I88" s="268"/>
      <c r="J88" s="268"/>
      <c r="K88" s="268"/>
      <c r="L88" s="269"/>
      <c r="M88" s="268"/>
      <c r="N88" s="268"/>
      <c r="O88" s="268"/>
      <c r="P88" s="268"/>
      <c r="Q88" s="268"/>
      <c r="R88" s="268"/>
      <c r="S88" s="268"/>
    </row>
    <row r="89" spans="3:20" ht="15.75" thickBot="1" x14ac:dyDescent="0.3">
      <c r="C89" s="267"/>
      <c r="D89" s="268"/>
      <c r="E89" s="268"/>
      <c r="F89" s="268"/>
      <c r="G89" s="268"/>
      <c r="H89" s="268"/>
      <c r="I89" s="268"/>
      <c r="J89" s="268"/>
      <c r="K89" s="268"/>
      <c r="L89" s="269"/>
      <c r="M89" s="268"/>
      <c r="N89" s="268"/>
      <c r="O89" s="268"/>
      <c r="P89" s="268"/>
      <c r="Q89" s="268"/>
      <c r="R89" s="268"/>
      <c r="S89" s="268"/>
    </row>
    <row r="90" spans="3:20" x14ac:dyDescent="0.25">
      <c r="C90" s="270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</row>
    <row r="91" spans="3:20" x14ac:dyDescent="0.25">
      <c r="C91" s="254"/>
      <c r="D91" s="271">
        <v>2002</v>
      </c>
      <c r="E91" s="271" t="s">
        <v>149</v>
      </c>
      <c r="F91" s="271">
        <v>2004</v>
      </c>
      <c r="G91" s="271">
        <v>2005</v>
      </c>
      <c r="H91" s="271">
        <v>2006</v>
      </c>
      <c r="I91" s="271">
        <v>2007</v>
      </c>
      <c r="J91" s="271">
        <v>2008</v>
      </c>
      <c r="K91" s="271">
        <v>2009</v>
      </c>
      <c r="L91" s="271">
        <v>2010</v>
      </c>
      <c r="M91" s="271">
        <v>2011</v>
      </c>
      <c r="N91" s="271">
        <v>2012</v>
      </c>
      <c r="O91" s="271">
        <v>2013</v>
      </c>
      <c r="P91" s="271">
        <v>2014</v>
      </c>
      <c r="Q91" s="271">
        <v>2015</v>
      </c>
      <c r="R91" s="271">
        <v>2016</v>
      </c>
      <c r="S91" s="271">
        <v>2017</v>
      </c>
      <c r="T91" s="271" t="s">
        <v>685</v>
      </c>
    </row>
    <row r="92" spans="3:20" x14ac:dyDescent="0.25">
      <c r="C92" s="256" t="s">
        <v>504</v>
      </c>
      <c r="D92" s="272">
        <f>'Median House Price'!D100/'Median gross Pay'!D87</f>
        <v>4.1273105026924526</v>
      </c>
      <c r="E92" s="272">
        <f>'Median House Price'!E100/'Median gross Pay'!E87</f>
        <v>4.9930174975493999</v>
      </c>
      <c r="F92" s="272">
        <f>'Median House Price'!F100/'Median gross Pay'!F87</f>
        <v>5.829962026866097</v>
      </c>
      <c r="G92" s="272">
        <f>'Median House Price'!G100/'Median gross Pay'!G87</f>
        <v>6.0080225776901059</v>
      </c>
      <c r="H92" s="272">
        <f>'Median House Price'!H100/'Median gross Pay'!H87</f>
        <v>6.2094716589594601</v>
      </c>
      <c r="I92" s="272">
        <f>'Median House Price'!I100/'Median gross Pay'!I87</f>
        <v>6.4650136890750982</v>
      </c>
      <c r="J92" s="272">
        <f>'Median House Price'!J100/'Median gross Pay'!J87</f>
        <v>6.1432957985149921</v>
      </c>
      <c r="K92" s="272">
        <f>'Median House Price'!K100/'Median gross Pay'!K87</f>
        <v>5.5880315753305689</v>
      </c>
      <c r="L92" s="272">
        <f>'Median House Price'!L100/'Median gross Pay'!L87</f>
        <v>5.909550535001669</v>
      </c>
      <c r="M92" s="272">
        <f>'Median House Price'!M100/'Median gross Pay'!M87</f>
        <v>5.7727458094809778</v>
      </c>
      <c r="N92" s="272">
        <f>'Median House Price'!N100/'Median gross Pay'!N87</f>
        <v>5.6563939012239848</v>
      </c>
      <c r="O92" s="272">
        <f>'Median House Price'!O100/'Median gross Pay'!O87</f>
        <v>5.60159735516089</v>
      </c>
      <c r="P92" s="272">
        <f>'Median House Price'!P100/'Median gross Pay'!P87</f>
        <v>5.9494930200820431</v>
      </c>
      <c r="Q92" s="272">
        <f>'Median House Price'!Q100/'Median gross Pay'!Q87</f>
        <v>6.1003777501363778</v>
      </c>
      <c r="R92" s="272">
        <f>'Median House Price'!R100/'Median gross Pay'!R87</f>
        <v>6.2113257285164307</v>
      </c>
      <c r="S92" s="272">
        <f>'Median House Price'!S100/'Median gross Pay'!S87</f>
        <v>6.4223715016801091</v>
      </c>
      <c r="T92" s="272">
        <f>'Median House Price'!T100/'Median gross Pay'!T87</f>
        <v>6.528470385755818</v>
      </c>
    </row>
    <row r="93" spans="3:20" x14ac:dyDescent="0.25">
      <c r="C93" s="273" t="s">
        <v>114</v>
      </c>
      <c r="D93" s="259">
        <v>5.1100000000000003</v>
      </c>
      <c r="E93" s="259">
        <v>5.9</v>
      </c>
      <c r="F93" s="259">
        <v>6.57</v>
      </c>
      <c r="G93" s="259">
        <v>6.78</v>
      </c>
      <c r="H93" s="259">
        <v>6.95</v>
      </c>
      <c r="I93" s="259">
        <v>7.14</v>
      </c>
      <c r="J93" s="259">
        <v>6.94</v>
      </c>
      <c r="K93" s="259">
        <v>6.39</v>
      </c>
      <c r="L93" s="259">
        <v>6.85</v>
      </c>
      <c r="M93" s="259">
        <v>6.79</v>
      </c>
      <c r="N93" s="259">
        <v>6.77</v>
      </c>
      <c r="O93" s="259">
        <v>6.76</v>
      </c>
      <c r="P93" s="259">
        <v>7.09</v>
      </c>
      <c r="Q93" s="259">
        <v>7.53</v>
      </c>
      <c r="R93" s="259">
        <v>7.72</v>
      </c>
      <c r="S93" s="259">
        <v>7.91</v>
      </c>
      <c r="T93" s="259">
        <v>7.91</v>
      </c>
    </row>
    <row r="95" spans="3:20" x14ac:dyDescent="0.25">
      <c r="C95" s="254" t="s">
        <v>452</v>
      </c>
      <c r="D95" s="137">
        <f>'Median House Price'!D85/'Median gross Pay'!D72</f>
        <v>3.7322888188845251</v>
      </c>
      <c r="E95" s="137">
        <f>'Median House Price'!E85/'Median gross Pay'!E72</f>
        <v>4.4894064014719817</v>
      </c>
      <c r="F95" s="137">
        <f>'Median House Price'!F85/'Median gross Pay'!F72</f>
        <v>5.3143206952078037</v>
      </c>
      <c r="G95" s="137">
        <f>'Median House Price'!G85/'Median gross Pay'!G72</f>
        <v>5.6260125556905631</v>
      </c>
      <c r="H95" s="137">
        <f>'Median House Price'!H85/'Median gross Pay'!H72</f>
        <v>5.8921859299599308</v>
      </c>
      <c r="I95" s="137">
        <f>'Median House Price'!I85/'Median gross Pay'!I72</f>
        <v>5.9323548333293621</v>
      </c>
      <c r="J95" s="137">
        <f>'Median House Price'!J85/'Median gross Pay'!J72</f>
        <v>5.5986218776916452</v>
      </c>
      <c r="K95" s="137">
        <f>'Median House Price'!K85/'Median gross Pay'!K72</f>
        <v>5.3824169032139917</v>
      </c>
      <c r="L95" s="137">
        <f>'Median House Price'!L85/'Median gross Pay'!L72</f>
        <v>5.4913262006603203</v>
      </c>
      <c r="M95" s="137">
        <f>'Median House Price'!M85/'Median gross Pay'!M72</f>
        <v>5.3790084161163527</v>
      </c>
      <c r="N95" s="137">
        <f>'Median House Price'!N85/'Median gross Pay'!N72</f>
        <v>5.0564236111111107</v>
      </c>
      <c r="O95" s="137">
        <f>'Median House Price'!O85/'Median gross Pay'!O72</f>
        <v>5.0869822803899387</v>
      </c>
      <c r="P95" s="137">
        <f>'Median House Price'!P85/'Median gross Pay'!P72</f>
        <v>5.3965427380125091</v>
      </c>
      <c r="Q95" s="137">
        <f>'Median House Price'!Q85/'Median gross Pay'!Q72</f>
        <v>5.3627430482960481</v>
      </c>
      <c r="R95" s="137">
        <f>'Median House Price'!R85/'Median gross Pay'!R72</f>
        <v>5.5282395096458892</v>
      </c>
      <c r="S95" s="137">
        <f>'Median House Price'!S85/'Median gross Pay'!S72</f>
        <v>5.6743736015642323</v>
      </c>
      <c r="T95" s="137">
        <f>'Median House Price'!T85/'Median gross Pay'!T72</f>
        <v>5.8224448387065157</v>
      </c>
    </row>
    <row r="96" spans="3:20" x14ac:dyDescent="0.25">
      <c r="C96" s="254" t="s">
        <v>453</v>
      </c>
      <c r="D96" s="137">
        <f>'Median House Price'!D86/'Median gross Pay'!D73</f>
        <v>4.7396415897514306</v>
      </c>
      <c r="E96" s="137">
        <f>'Median House Price'!E86/'Median gross Pay'!E73</f>
        <v>5.4166405251761676</v>
      </c>
      <c r="F96" s="137">
        <f>'Median House Price'!F86/'Median gross Pay'!F73</f>
        <v>6.0228509960970147</v>
      </c>
      <c r="G96" s="137">
        <f>'Median House Price'!G86/'Median gross Pay'!G73</f>
        <v>6.2373961581080986</v>
      </c>
      <c r="H96" s="137">
        <f>'Median House Price'!H86/'Median gross Pay'!H73</f>
        <v>6.4418507796924924</v>
      </c>
      <c r="I96" s="137">
        <f>'Median House Price'!I86/'Median gross Pay'!I73</f>
        <v>6.5904255673898398</v>
      </c>
      <c r="J96" s="137">
        <f>'Median House Price'!J86/'Median gross Pay'!J73</f>
        <v>6.3495634654130289</v>
      </c>
      <c r="K96" s="137">
        <f>'Median House Price'!K86/'Median gross Pay'!K73</f>
        <v>5.9240274483118274</v>
      </c>
      <c r="L96" s="137">
        <f>'Median House Price'!L86/'Median gross Pay'!L73</f>
        <v>6.4061206801045314</v>
      </c>
      <c r="M96" s="137">
        <f>'Median House Price'!M86/'Median gross Pay'!M73</f>
        <v>6.0621195567348218</v>
      </c>
      <c r="N96" s="137">
        <f>'Median House Price'!N86/'Median gross Pay'!N73</f>
        <v>6.099564932576909</v>
      </c>
      <c r="O96" s="137">
        <f>'Median House Price'!O86/'Median gross Pay'!O73</f>
        <v>6.0162314749470713</v>
      </c>
      <c r="P96" s="137">
        <f>'Median House Price'!P86/'Median gross Pay'!P73</f>
        <v>6.6055440462570729</v>
      </c>
      <c r="Q96" s="137">
        <f>'Median House Price'!Q86/'Median gross Pay'!Q73</f>
        <v>6.6406343079085941</v>
      </c>
      <c r="R96" s="137">
        <f>'Median House Price'!R86/'Median gross Pay'!R73</f>
        <v>6.9415605389442598</v>
      </c>
      <c r="S96" s="137">
        <f>'Median House Price'!S86/'Median gross Pay'!S73</f>
        <v>6.971198652826855</v>
      </c>
      <c r="T96" s="137">
        <f>'Median House Price'!T86/'Median gross Pay'!T73</f>
        <v>7.2737523900834002</v>
      </c>
    </row>
    <row r="97" spans="3:20" x14ac:dyDescent="0.25">
      <c r="C97" s="254" t="s">
        <v>455</v>
      </c>
      <c r="D97" s="137">
        <f>'Median House Price'!D87/'Median gross Pay'!D74</f>
        <v>4.5419757608226234</v>
      </c>
      <c r="E97" s="137">
        <f>'Median House Price'!E87/'Median gross Pay'!E74</f>
        <v>5.3923775723706866</v>
      </c>
      <c r="F97" s="137">
        <f>'Median House Price'!F87/'Median gross Pay'!F74</f>
        <v>6.1215951934514807</v>
      </c>
      <c r="G97" s="137">
        <f>'Median House Price'!G87/'Median gross Pay'!G74</f>
        <v>6.3567586808857159</v>
      </c>
      <c r="H97" s="137">
        <f>'Median House Price'!H87/'Median gross Pay'!H74</f>
        <v>6.4447653015366084</v>
      </c>
      <c r="I97" s="137">
        <f>'Median House Price'!I87/'Median gross Pay'!I74</f>
        <v>6.7592724172232481</v>
      </c>
      <c r="J97" s="137">
        <f>'Median House Price'!J87/'Median gross Pay'!J74</f>
        <v>6.4372775199387195</v>
      </c>
      <c r="K97" s="137">
        <f>'Median House Price'!K87/'Median gross Pay'!K74</f>
        <v>5.8887431607116829</v>
      </c>
      <c r="L97" s="137">
        <f>'Median House Price'!L87/'Median gross Pay'!L74</f>
        <v>6.2349599589727402</v>
      </c>
      <c r="M97" s="137">
        <f>'Median House Price'!M87/'Median gross Pay'!M74</f>
        <v>6.1361948381506464</v>
      </c>
      <c r="N97" s="137">
        <f>'Median House Price'!N87/'Median gross Pay'!N74</f>
        <v>5.9920911586561498</v>
      </c>
      <c r="O97" s="137">
        <f>'Median House Price'!O87/'Median gross Pay'!O74</f>
        <v>5.8922580051373448</v>
      </c>
      <c r="P97" s="137">
        <f>'Median House Price'!P87/'Median gross Pay'!P74</f>
        <v>6.3585224197331458</v>
      </c>
      <c r="Q97" s="137">
        <f>'Median House Price'!Q87/'Median gross Pay'!Q74</f>
        <v>6.411639267028689</v>
      </c>
      <c r="R97" s="137">
        <f>'Median House Price'!R87/'Median gross Pay'!R74</f>
        <v>6.5754626578414292</v>
      </c>
      <c r="S97" s="137">
        <f>'Median House Price'!S87/'Median gross Pay'!S74</f>
        <v>6.8951664227073124</v>
      </c>
      <c r="T97" s="137">
        <f>'Median House Price'!T87/'Median gross Pay'!T74</f>
        <v>7.0105003088326123</v>
      </c>
    </row>
    <row r="98" spans="3:20" x14ac:dyDescent="0.25">
      <c r="C98" s="262" t="s">
        <v>495</v>
      </c>
      <c r="D98" s="137">
        <f>'Median House Price'!D88/'Median gross Pay'!D75</f>
        <v>3.8572282440028047</v>
      </c>
      <c r="E98" s="137">
        <f>'Median House Price'!E88/'Median gross Pay'!E75</f>
        <v>4.6566298064559408</v>
      </c>
      <c r="F98" s="137">
        <f>'Median House Price'!F88/'Median gross Pay'!F75</f>
        <v>5.5348187323331741</v>
      </c>
      <c r="G98" s="137">
        <f>'Median House Price'!G88/'Median gross Pay'!G75</f>
        <v>5.6756567144732752</v>
      </c>
      <c r="H98" s="137">
        <f>'Median House Price'!H88/'Median gross Pay'!H75</f>
        <v>5.8350159625698526</v>
      </c>
      <c r="I98" s="137">
        <f>'Median House Price'!I88/'Median gross Pay'!I75</f>
        <v>6.168080960462631</v>
      </c>
      <c r="J98" s="137">
        <f>'Median House Price'!J88/'Median gross Pay'!J75</f>
        <v>5.7765113239831312</v>
      </c>
      <c r="K98" s="137">
        <f>'Median House Price'!K88/'Median gross Pay'!K75</f>
        <v>5.4958219431273134</v>
      </c>
      <c r="L98" s="137">
        <f>'Median House Price'!L88/'Median gross Pay'!L75</f>
        <v>5.6626430306104583</v>
      </c>
      <c r="M98" s="137">
        <f>'Median House Price'!M88/'Median gross Pay'!M75</f>
        <v>5.5298337210770256</v>
      </c>
      <c r="N98" s="137">
        <f>'Median House Price'!N88/'Median gross Pay'!N75</f>
        <v>5.3781742556917695</v>
      </c>
      <c r="O98" s="137">
        <f>'Median House Price'!O88/'Median gross Pay'!O75</f>
        <v>5.3526491337319895</v>
      </c>
      <c r="P98" s="137">
        <f>'Median House Price'!P88/'Median gross Pay'!P75</f>
        <v>5.6658984975132158</v>
      </c>
      <c r="Q98" s="137">
        <f>'Median House Price'!Q88/'Median gross Pay'!Q75</f>
        <v>5.7120320663628412</v>
      </c>
      <c r="R98" s="137">
        <f>'Median House Price'!R88/'Median gross Pay'!R75</f>
        <v>5.7937736957334334</v>
      </c>
      <c r="S98" s="137">
        <f>'Median House Price'!S88/'Median gross Pay'!S75</f>
        <v>6.0859642449600617</v>
      </c>
      <c r="T98" s="137">
        <f>'Median House Price'!T88/'Median gross Pay'!T75</f>
        <v>6.1447278891263091</v>
      </c>
    </row>
    <row r="99" spans="3:20" x14ac:dyDescent="0.25">
      <c r="C99" s="262" t="s">
        <v>77</v>
      </c>
      <c r="D99" s="137">
        <f>'Median House Price'!D89/'Median gross Pay'!D76</f>
        <v>4.9769581006101493</v>
      </c>
      <c r="E99" s="137">
        <f>'Median House Price'!E89/'Median gross Pay'!E76</f>
        <v>6.036379245586736</v>
      </c>
      <c r="F99" s="137">
        <f>'Median House Price'!F89/'Median gross Pay'!F76</f>
        <v>7.0106260401997185</v>
      </c>
      <c r="G99" s="137">
        <f>'Median House Price'!G89/'Median gross Pay'!G76</f>
        <v>7.3129208913041657</v>
      </c>
      <c r="H99" s="137">
        <f>'Median House Price'!H89/'Median gross Pay'!H76</f>
        <v>7.7803127167581749</v>
      </c>
      <c r="I99" s="137">
        <f>'Median House Price'!I89/'Median gross Pay'!I76</f>
        <v>7.6013185960829945</v>
      </c>
      <c r="J99" s="137">
        <f>'Median House Price'!J89/'Median gross Pay'!J76</f>
        <v>7.3786436166322957</v>
      </c>
      <c r="K99" s="137">
        <f>'Median House Price'!K89/'Median gross Pay'!K76</f>
        <v>6.7746376811594198</v>
      </c>
      <c r="L99" s="137">
        <f>'Median House Price'!L89/'Median gross Pay'!L76</f>
        <v>7.2743732387168363</v>
      </c>
      <c r="M99" s="137">
        <f>'Median House Price'!M89/'Median gross Pay'!M76</f>
        <v>6.9972677196417354</v>
      </c>
      <c r="N99" s="137">
        <f>'Median House Price'!N89/'Median gross Pay'!N76</f>
        <v>6.9974286710442222</v>
      </c>
      <c r="O99" s="137">
        <f>'Median House Price'!O89/'Median gross Pay'!O76</f>
        <v>6.706083465983804</v>
      </c>
      <c r="P99" s="137">
        <f>'Median House Price'!P89/'Median gross Pay'!P76</f>
        <v>6.9197889255530951</v>
      </c>
      <c r="Q99" s="137">
        <f>'Median House Price'!Q89/'Median gross Pay'!Q76</f>
        <v>7.0361817834011973</v>
      </c>
      <c r="R99" s="137">
        <f>'Median House Price'!R89/'Median gross Pay'!R76</f>
        <v>6.8619758168253151</v>
      </c>
      <c r="S99" s="137">
        <f>'Median House Price'!S89/'Median gross Pay'!S76</f>
        <v>7.5434349378736609</v>
      </c>
      <c r="T99" s="137">
        <f>'Median House Price'!T89/'Median gross Pay'!T76</f>
        <v>7.3744630706656027</v>
      </c>
    </row>
    <row r="100" spans="3:20" x14ac:dyDescent="0.25">
      <c r="C100" s="262" t="s">
        <v>78</v>
      </c>
      <c r="D100" s="137">
        <f>'Median House Price'!D90/'Median gross Pay'!D77</f>
        <v>5.3735121363796479</v>
      </c>
      <c r="E100" s="137">
        <f>'Median House Price'!E90/'Median gross Pay'!E77</f>
        <v>6.348950807312935</v>
      </c>
      <c r="F100" s="137">
        <f>'Median House Price'!F90/'Median gross Pay'!F77</f>
        <v>7.0554733276367188</v>
      </c>
      <c r="G100" s="137">
        <f>'Median House Price'!G90/'Median gross Pay'!G77</f>
        <v>7.2114368967401195</v>
      </c>
      <c r="H100" s="137">
        <f>'Median House Price'!H90/'Median gross Pay'!H77</f>
        <v>7.33961723173966</v>
      </c>
      <c r="I100" s="137">
        <f>'Median House Price'!I90/'Median gross Pay'!I77</f>
        <v>7.607324107712361</v>
      </c>
      <c r="J100" s="137">
        <f>'Median House Price'!J90/'Median gross Pay'!J77</f>
        <v>7.3770628438073018</v>
      </c>
      <c r="K100" s="137">
        <f>'Median House Price'!K90/'Median gross Pay'!K77</f>
        <v>6.5839395049453131</v>
      </c>
      <c r="L100" s="137">
        <f>'Median House Price'!L90/'Median gross Pay'!L77</f>
        <v>6.9931699263736711</v>
      </c>
      <c r="M100" s="137">
        <f>'Median House Price'!M90/'Median gross Pay'!M77</f>
        <v>7.1231453305174517</v>
      </c>
      <c r="N100" s="137">
        <f>'Median House Price'!N90/'Median gross Pay'!N77</f>
        <v>7.1078182273986892</v>
      </c>
      <c r="O100" s="137">
        <f>'Median House Price'!O90/'Median gross Pay'!O77</f>
        <v>6.6476999112913449</v>
      </c>
      <c r="P100" s="137">
        <f>'Median House Price'!P90/'Median gross Pay'!P77</f>
        <v>7.2742562808787978</v>
      </c>
      <c r="Q100" s="137">
        <f>'Median House Price'!Q90/'Median gross Pay'!Q77</f>
        <v>7.2705212269043855</v>
      </c>
      <c r="R100" s="137">
        <f>'Median House Price'!R90/'Median gross Pay'!R77</f>
        <v>7.674904063699203</v>
      </c>
      <c r="S100" s="137">
        <f>'Median House Price'!S90/'Median gross Pay'!S77</f>
        <v>7.4964695165819588</v>
      </c>
      <c r="T100" s="137">
        <f>'Median House Price'!T90/'Median gross Pay'!T77</f>
        <v>7.9223902714399959</v>
      </c>
    </row>
    <row r="101" spans="3:20" x14ac:dyDescent="0.25">
      <c r="C101" s="262" t="s">
        <v>454</v>
      </c>
      <c r="D101" s="137">
        <f>'Median House Price'!D91/'Median gross Pay'!D78</f>
        <v>3.6018790859401975</v>
      </c>
      <c r="E101" s="137">
        <f>'Median House Price'!E91/'Median gross Pay'!E78</f>
        <v>4.4462193052071806</v>
      </c>
      <c r="F101" s="137">
        <f>'Median House Price'!F91/'Median gross Pay'!F78</f>
        <v>5.281658807581314</v>
      </c>
      <c r="G101" s="137">
        <f>'Median House Price'!G91/'Median gross Pay'!G78</f>
        <v>5.5311025888890653</v>
      </c>
      <c r="H101" s="137">
        <f>'Median House Price'!H91/'Median gross Pay'!H78</f>
        <v>5.7197989027264944</v>
      </c>
      <c r="I101" s="137">
        <f>'Median House Price'!I91/'Median gross Pay'!I78</f>
        <v>6.011703902071698</v>
      </c>
      <c r="J101" s="137">
        <f>'Median House Price'!J91/'Median gross Pay'!J78</f>
        <v>5.5918625871206977</v>
      </c>
      <c r="K101" s="137">
        <f>'Median House Price'!K91/'Median gross Pay'!K78</f>
        <v>5.0691147234241614</v>
      </c>
      <c r="L101" s="137">
        <f>'Median House Price'!L91/'Median gross Pay'!L78</f>
        <v>5.3780473372781064</v>
      </c>
      <c r="M101" s="137">
        <f>'Median House Price'!M91/'Median gross Pay'!M78</f>
        <v>5.261048689138577</v>
      </c>
      <c r="N101" s="137">
        <f>'Median House Price'!N91/'Median gross Pay'!N78</f>
        <v>5.1186110208439715</v>
      </c>
      <c r="O101" s="137">
        <f>'Median House Price'!O91/'Median gross Pay'!O78</f>
        <v>5.1582200616737452</v>
      </c>
      <c r="P101" s="137">
        <f>'Median House Price'!P91/'Median gross Pay'!P78</f>
        <v>5.364753986456968</v>
      </c>
      <c r="Q101" s="137">
        <f>'Median House Price'!Q91/'Median gross Pay'!Q78</f>
        <v>5.5674566640049408</v>
      </c>
      <c r="R101" s="137">
        <f>'Median House Price'!R91/'Median gross Pay'!R78</f>
        <v>5.6049876740766367</v>
      </c>
      <c r="S101" s="137">
        <f>'Median House Price'!S91/'Median gross Pay'!S78</f>
        <v>5.8174123777052431</v>
      </c>
      <c r="T101" s="137">
        <f>'Median House Price'!T91/'Median gross Pay'!T78</f>
        <v>5.8604051282795631</v>
      </c>
    </row>
    <row r="102" spans="3:20" x14ac:dyDescent="0.25">
      <c r="C102" s="262" t="s">
        <v>496</v>
      </c>
      <c r="D102" s="137">
        <f>'Median House Price'!D92/'Median gross Pay'!D79</f>
        <v>3.6135549327751955</v>
      </c>
      <c r="E102" s="137">
        <f>'Median House Price'!E92/'Median gross Pay'!E79</f>
        <v>4.5027910456350346</v>
      </c>
      <c r="F102" s="137">
        <f>'Median House Price'!F92/'Median gross Pay'!F79</f>
        <v>5.6255225009525862</v>
      </c>
      <c r="G102" s="137">
        <f>'Median House Price'!G92/'Median gross Pay'!G79</f>
        <v>5.7015399329436045</v>
      </c>
      <c r="H102" s="137">
        <f>'Median House Price'!H92/'Median gross Pay'!H79</f>
        <v>5.978612404169362</v>
      </c>
      <c r="I102" s="137">
        <f>'Median House Price'!I92/'Median gross Pay'!I79</f>
        <v>6.2933447727072434</v>
      </c>
      <c r="J102" s="137">
        <f>'Median House Price'!J92/'Median gross Pay'!J79</f>
        <v>6.1570599243399871</v>
      </c>
      <c r="K102" s="137">
        <f>'Median House Price'!K92/'Median gross Pay'!K79</f>
        <v>5.3812919906575294</v>
      </c>
      <c r="L102" s="137">
        <f>'Median House Price'!L92/'Median gross Pay'!L79</f>
        <v>5.5788612303828664</v>
      </c>
      <c r="M102" s="137">
        <f>'Median House Price'!M92/'Median gross Pay'!M79</f>
        <v>5.4458613823836162</v>
      </c>
      <c r="N102" s="137">
        <f>'Median House Price'!N92/'Median gross Pay'!N79</f>
        <v>5.2519911545025781</v>
      </c>
      <c r="O102" s="137">
        <f>'Median House Price'!O92/'Median gross Pay'!O79</f>
        <v>5.1456979104264091</v>
      </c>
      <c r="P102" s="137">
        <f>'Median House Price'!P92/'Median gross Pay'!P79</f>
        <v>5.6309664514955911</v>
      </c>
      <c r="Q102" s="137">
        <f>'Median House Price'!Q92/'Median gross Pay'!Q79</f>
        <v>5.8368942631148277</v>
      </c>
      <c r="R102" s="137">
        <f>'Median House Price'!R92/'Median gross Pay'!R79</f>
        <v>5.8954382897211044</v>
      </c>
      <c r="S102" s="137">
        <f>'Median House Price'!S92/'Median gross Pay'!S79</f>
        <v>6.2497514504248537</v>
      </c>
      <c r="T102" s="137">
        <f>'Median House Price'!T92/'Median gross Pay'!T79</f>
        <v>6.1781922934793565</v>
      </c>
    </row>
    <row r="103" spans="3:20" x14ac:dyDescent="0.25">
      <c r="C103" s="262" t="s">
        <v>493</v>
      </c>
      <c r="D103" s="137">
        <f>'Median House Price'!D93/'Median gross Pay'!D80</f>
        <v>4.3949561709523142</v>
      </c>
      <c r="E103" s="137">
        <f>'Median House Price'!E93/'Median gross Pay'!E80</f>
        <v>5.3465678870267812</v>
      </c>
      <c r="F103" s="137">
        <f>'Median House Price'!F93/'Median gross Pay'!F80</f>
        <v>6.1328301624291326</v>
      </c>
      <c r="G103" s="137">
        <f>'Median House Price'!G93/'Median gross Pay'!G80</f>
        <v>6.1942140654119031</v>
      </c>
      <c r="H103" s="137">
        <f>'Median House Price'!H93/'Median gross Pay'!H80</f>
        <v>6.4322104699862939</v>
      </c>
      <c r="I103" s="137">
        <f>'Median House Price'!I93/'Median gross Pay'!I80</f>
        <v>6.7328667391998618</v>
      </c>
      <c r="J103" s="137">
        <f>'Median House Price'!J93/'Median gross Pay'!J80</f>
        <v>6.295508942728163</v>
      </c>
      <c r="K103" s="137">
        <f>'Median House Price'!K93/'Median gross Pay'!K80</f>
        <v>5.5755025667149969</v>
      </c>
      <c r="L103" s="137">
        <f>'Median House Price'!L93/'Median gross Pay'!L80</f>
        <v>5.9956357590661913</v>
      </c>
      <c r="M103" s="137">
        <f>'Median House Price'!M93/'Median gross Pay'!M80</f>
        <v>5.8518732355085401</v>
      </c>
      <c r="N103" s="137">
        <f>'Median House Price'!N93/'Median gross Pay'!N80</f>
        <v>5.8467711953046386</v>
      </c>
      <c r="O103" s="137">
        <f>'Median House Price'!O93/'Median gross Pay'!O80</f>
        <v>5.9251968503937009</v>
      </c>
      <c r="P103" s="137">
        <f>'Median House Price'!P93/'Median gross Pay'!P80</f>
        <v>6.1868780623635216</v>
      </c>
      <c r="Q103" s="137">
        <f>'Median House Price'!Q93/'Median gross Pay'!Q80</f>
        <v>6.5284166498937166</v>
      </c>
      <c r="R103" s="137">
        <f>'Median House Price'!R93/'Median gross Pay'!R80</f>
        <v>6.5877942337155853</v>
      </c>
      <c r="S103" s="137">
        <f>'Median House Price'!S93/'Median gross Pay'!S80</f>
        <v>6.7309204996471541</v>
      </c>
      <c r="T103" s="137">
        <f>'Median House Price'!T93/'Median gross Pay'!T80</f>
        <v>6.9587064327895281</v>
      </c>
    </row>
    <row r="104" spans="3:20" x14ac:dyDescent="0.25"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</row>
    <row r="105" spans="3:20" x14ac:dyDescent="0.25">
      <c r="C105" s="263" t="s">
        <v>448</v>
      </c>
      <c r="D105" s="274">
        <f>'Median House Price'!D95/'Median gross Pay'!D82</f>
        <v>4.3256790817433002</v>
      </c>
      <c r="E105" s="274">
        <f>'Median House Price'!E95/'Median gross Pay'!E82</f>
        <v>5.1959999085474866</v>
      </c>
      <c r="F105" s="274">
        <f>'Median House Price'!F95/'Median gross Pay'!F82</f>
        <v>6.0201120203432739</v>
      </c>
      <c r="G105" s="274">
        <f>'Median House Price'!G95/'Median gross Pay'!G82</f>
        <v>6.2072613393827849</v>
      </c>
      <c r="H105" s="274">
        <f>'Median House Price'!H95/'Median gross Pay'!H82</f>
        <v>6.4246121243493848</v>
      </c>
      <c r="I105" s="274">
        <f>'Median House Price'!I95/'Median gross Pay'!I82</f>
        <v>6.6405299003810976</v>
      </c>
      <c r="J105" s="274">
        <f>'Median House Price'!J95/'Median gross Pay'!J82</f>
        <v>6.3328691879951222</v>
      </c>
      <c r="K105" s="274">
        <f>'Median House Price'!K95/'Median gross Pay'!K82</f>
        <v>5.7888806336403507</v>
      </c>
      <c r="L105" s="274">
        <f>'Median House Price'!L95/'Median gross Pay'!L82</f>
        <v>6.1150129550445458</v>
      </c>
      <c r="M105" s="274">
        <f>'Median House Price'!M95/'Median gross Pay'!M82</f>
        <v>5.9785612967242869</v>
      </c>
      <c r="N105" s="274">
        <f>'Median House Price'!N95/'Median gross Pay'!N82</f>
        <v>5.8691084170423933</v>
      </c>
      <c r="O105" s="274">
        <f>'Median House Price'!O95/'Median gross Pay'!O82</f>
        <v>5.7777854962164703</v>
      </c>
      <c r="P105" s="274">
        <f>'Median House Price'!P95/'Median gross Pay'!P82</f>
        <v>6.1625125656936541</v>
      </c>
      <c r="Q105" s="274">
        <f>'Median House Price'!Q95/'Median gross Pay'!Q82</f>
        <v>6.2732066357054324</v>
      </c>
      <c r="R105" s="274">
        <f>'Median House Price'!R95/'Median gross Pay'!R82</f>
        <v>6.3978465812348766</v>
      </c>
      <c r="S105" s="274">
        <f>'Median House Price'!S95/'Median gross Pay'!S82</f>
        <v>6.620894890322182</v>
      </c>
      <c r="T105" s="274">
        <f>'Median House Price'!T95/'Median gross Pay'!T82</f>
        <v>6.74285834881253</v>
      </c>
    </row>
    <row r="107" spans="3:20" x14ac:dyDescent="0.25">
      <c r="C107" s="3" t="s">
        <v>517</v>
      </c>
    </row>
  </sheetData>
  <sortState ref="C21:S77">
    <sortCondition ref="C21"/>
  </sortState>
  <hyperlinks>
    <hyperlink ref="U1" location="Contents!A1" display="Table of Contents " xr:uid="{F6874322-D023-49D2-B2FA-245C9F9D103A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B2E29-AD91-4050-B1E4-5DC660627821}">
  <dimension ref="B1:N96"/>
  <sheetViews>
    <sheetView zoomScale="70" zoomScaleNormal="70" workbookViewId="0">
      <selection activeCell="J1" sqref="J1"/>
    </sheetView>
  </sheetViews>
  <sheetFormatPr defaultRowHeight="15" x14ac:dyDescent="0.25"/>
  <cols>
    <col min="2" max="2" width="9.140625" style="93"/>
    <col min="3" max="3" width="23.7109375" style="93" customWidth="1"/>
    <col min="4" max="5" width="9.140625" style="93"/>
    <col min="6" max="6" width="27" style="93" customWidth="1"/>
    <col min="7" max="7" width="19.85546875" style="93" customWidth="1"/>
    <col min="8" max="8" width="25.140625" style="93" customWidth="1"/>
    <col min="9" max="9" width="27.5703125" style="93" customWidth="1"/>
    <col min="10" max="10" width="38.5703125" style="93" customWidth="1"/>
    <col min="11" max="11" width="9.140625" style="93"/>
    <col min="12" max="12" width="15.42578125" style="93" customWidth="1"/>
    <col min="13" max="14" width="9.140625" style="93"/>
  </cols>
  <sheetData>
    <row r="1" spans="3:10" x14ac:dyDescent="0.25">
      <c r="C1" s="121" t="s">
        <v>441</v>
      </c>
      <c r="E1" s="121"/>
      <c r="G1" s="93">
        <v>2018</v>
      </c>
      <c r="J1" s="230" t="s">
        <v>876</v>
      </c>
    </row>
    <row r="2" spans="3:10" x14ac:dyDescent="0.25">
      <c r="F2" s="135" t="s">
        <v>321</v>
      </c>
      <c r="G2" s="125" t="s">
        <v>394</v>
      </c>
    </row>
    <row r="3" spans="3:10" x14ac:dyDescent="0.25">
      <c r="F3" s="125" t="s">
        <v>485</v>
      </c>
      <c r="G3" s="166">
        <f>I85</f>
        <v>0.4120537887116657</v>
      </c>
    </row>
    <row r="4" spans="3:10" x14ac:dyDescent="0.25">
      <c r="G4" s="133"/>
    </row>
    <row r="5" spans="3:10" x14ac:dyDescent="0.25">
      <c r="F5" s="322" t="s">
        <v>70</v>
      </c>
      <c r="G5" s="397">
        <f>I87</f>
        <v>21.815602781222044</v>
      </c>
    </row>
    <row r="6" spans="3:10" x14ac:dyDescent="0.25">
      <c r="F6" s="322" t="s">
        <v>71</v>
      </c>
      <c r="G6" s="397">
        <f t="shared" ref="G6:G14" si="0">I88</f>
        <v>43.268458173377375</v>
      </c>
    </row>
    <row r="7" spans="3:10" ht="25.5" x14ac:dyDescent="0.25">
      <c r="F7" s="322" t="s">
        <v>72</v>
      </c>
      <c r="G7" s="397">
        <f t="shared" si="0"/>
        <v>41.415699456332305</v>
      </c>
    </row>
    <row r="8" spans="3:10" ht="25.5" x14ac:dyDescent="0.25">
      <c r="F8" s="322" t="s">
        <v>73</v>
      </c>
      <c r="G8" s="397">
        <f t="shared" si="0"/>
        <v>30.15209425905201</v>
      </c>
    </row>
    <row r="9" spans="3:10" x14ac:dyDescent="0.25">
      <c r="F9" s="322" t="s">
        <v>74</v>
      </c>
      <c r="G9" s="397">
        <f t="shared" si="0"/>
        <v>54.017891291482314</v>
      </c>
    </row>
    <row r="10" spans="3:10" x14ac:dyDescent="0.25">
      <c r="F10" s="322" t="s">
        <v>75</v>
      </c>
      <c r="G10" s="397">
        <f t="shared" si="0"/>
        <v>37.68607856262269</v>
      </c>
    </row>
    <row r="11" spans="3:10" ht="25.5" x14ac:dyDescent="0.25">
      <c r="F11" s="322" t="s">
        <v>76</v>
      </c>
      <c r="G11" s="397">
        <f t="shared" si="0"/>
        <v>45.95844859043023</v>
      </c>
    </row>
    <row r="12" spans="3:10" x14ac:dyDescent="0.25">
      <c r="F12" s="322" t="s">
        <v>77</v>
      </c>
      <c r="G12" s="397">
        <f t="shared" si="0"/>
        <v>63.55687374749499</v>
      </c>
    </row>
    <row r="13" spans="3:10" x14ac:dyDescent="0.25">
      <c r="F13" s="322" t="s">
        <v>78</v>
      </c>
      <c r="G13" s="397">
        <f t="shared" si="0"/>
        <v>68.006431465163516</v>
      </c>
    </row>
    <row r="14" spans="3:10" x14ac:dyDescent="0.25">
      <c r="F14" s="195" t="s">
        <v>448</v>
      </c>
      <c r="G14" s="396">
        <f t="shared" si="0"/>
        <v>41.87350204125255</v>
      </c>
    </row>
    <row r="15" spans="3:10" x14ac:dyDescent="0.25">
      <c r="G15" s="133"/>
    </row>
    <row r="16" spans="3:10" x14ac:dyDescent="0.25">
      <c r="G16" s="133"/>
    </row>
    <row r="18" spans="3:10" x14ac:dyDescent="0.25">
      <c r="C18" s="121">
        <v>2017</v>
      </c>
      <c r="F18" s="93">
        <v>2018</v>
      </c>
    </row>
    <row r="19" spans="3:10" x14ac:dyDescent="0.25">
      <c r="C19" s="125" t="s">
        <v>396</v>
      </c>
      <c r="D19" s="125" t="s">
        <v>370</v>
      </c>
      <c r="F19" s="125" t="s">
        <v>395</v>
      </c>
      <c r="G19" s="125" t="s">
        <v>368</v>
      </c>
      <c r="H19" s="125" t="s">
        <v>369</v>
      </c>
      <c r="I19" s="125" t="s">
        <v>370</v>
      </c>
      <c r="J19" s="125" t="s">
        <v>371</v>
      </c>
    </row>
    <row r="20" spans="3:10" x14ac:dyDescent="0.25">
      <c r="C20" s="135" t="s">
        <v>35</v>
      </c>
      <c r="D20" s="135">
        <v>87</v>
      </c>
      <c r="F20" s="135" t="s">
        <v>35</v>
      </c>
      <c r="G20" s="168">
        <v>59201</v>
      </c>
      <c r="H20" s="168">
        <v>59200</v>
      </c>
      <c r="I20" s="135">
        <v>70.2</v>
      </c>
      <c r="J20" s="168">
        <v>41545</v>
      </c>
    </row>
    <row r="21" spans="3:10" x14ac:dyDescent="0.25">
      <c r="C21" s="135" t="s">
        <v>41</v>
      </c>
      <c r="D21" s="135">
        <v>98</v>
      </c>
      <c r="F21" s="135" t="s">
        <v>41</v>
      </c>
      <c r="G21" s="168">
        <v>57565</v>
      </c>
      <c r="H21" s="168">
        <v>57565</v>
      </c>
      <c r="I21" s="135">
        <v>9.5</v>
      </c>
      <c r="J21" s="168">
        <v>5475</v>
      </c>
    </row>
    <row r="22" spans="3:10" x14ac:dyDescent="0.25">
      <c r="C22" s="135" t="s">
        <v>42</v>
      </c>
      <c r="D22" s="135">
        <v>88</v>
      </c>
      <c r="F22" s="135" t="s">
        <v>42</v>
      </c>
      <c r="G22" s="168">
        <v>53127</v>
      </c>
      <c r="H22" s="168">
        <v>53114</v>
      </c>
      <c r="I22" s="135">
        <v>66.2</v>
      </c>
      <c r="J22" s="168">
        <v>35168</v>
      </c>
    </row>
    <row r="23" spans="3:10" x14ac:dyDescent="0.25">
      <c r="C23" s="135" t="s">
        <v>24</v>
      </c>
      <c r="D23" s="135">
        <v>29</v>
      </c>
      <c r="F23" s="135" t="s">
        <v>24</v>
      </c>
      <c r="G23" s="168">
        <v>448336</v>
      </c>
      <c r="H23" s="168">
        <v>448332</v>
      </c>
      <c r="I23" s="135">
        <v>17.600000000000001</v>
      </c>
      <c r="J23" s="168">
        <v>78721</v>
      </c>
    </row>
    <row r="24" spans="3:10" x14ac:dyDescent="0.25">
      <c r="C24" s="135" t="s">
        <v>49</v>
      </c>
      <c r="D24" s="135">
        <v>28</v>
      </c>
      <c r="F24" s="135" t="s">
        <v>49</v>
      </c>
      <c r="G24" s="168">
        <v>43586</v>
      </c>
      <c r="H24" s="168">
        <v>43586</v>
      </c>
      <c r="I24" s="135">
        <v>35.6</v>
      </c>
      <c r="J24" s="168">
        <v>15513</v>
      </c>
    </row>
    <row r="25" spans="3:10" x14ac:dyDescent="0.25">
      <c r="C25" s="135" t="s">
        <v>32</v>
      </c>
      <c r="D25" s="135">
        <v>91</v>
      </c>
      <c r="F25" s="135" t="s">
        <v>32</v>
      </c>
      <c r="G25" s="168">
        <v>36772</v>
      </c>
      <c r="H25" s="168">
        <v>36771</v>
      </c>
      <c r="I25" s="135">
        <v>65.400000000000006</v>
      </c>
      <c r="J25" s="168">
        <v>24055</v>
      </c>
    </row>
    <row r="26" spans="3:10" x14ac:dyDescent="0.25">
      <c r="C26" s="135" t="s">
        <v>56</v>
      </c>
      <c r="D26" s="135">
        <v>86</v>
      </c>
      <c r="F26" s="135" t="s">
        <v>56</v>
      </c>
      <c r="G26" s="168">
        <v>30602</v>
      </c>
      <c r="H26" s="168">
        <v>30602</v>
      </c>
      <c r="I26" s="135">
        <v>86.2</v>
      </c>
      <c r="J26" s="168">
        <v>26370</v>
      </c>
    </row>
    <row r="27" spans="3:10" x14ac:dyDescent="0.25">
      <c r="C27" s="135" t="s">
        <v>2</v>
      </c>
      <c r="D27" s="135">
        <v>78</v>
      </c>
      <c r="F27" s="135" t="s">
        <v>2</v>
      </c>
      <c r="G27" s="168">
        <v>42884</v>
      </c>
      <c r="H27" s="168">
        <v>42884</v>
      </c>
      <c r="I27" s="135">
        <v>76.400000000000006</v>
      </c>
      <c r="J27" s="168">
        <v>32771</v>
      </c>
    </row>
    <row r="28" spans="3:10" x14ac:dyDescent="0.25">
      <c r="C28" s="135" t="s">
        <v>45</v>
      </c>
      <c r="D28" s="135">
        <v>16</v>
      </c>
      <c r="F28" s="135" t="s">
        <v>45</v>
      </c>
      <c r="G28" s="168">
        <v>51356</v>
      </c>
      <c r="H28" s="168">
        <v>51356</v>
      </c>
      <c r="I28" s="135">
        <v>8.6</v>
      </c>
      <c r="J28" s="168">
        <v>4391</v>
      </c>
    </row>
    <row r="29" spans="3:10" x14ac:dyDescent="0.25">
      <c r="C29" s="135" t="s">
        <v>16</v>
      </c>
      <c r="D29" s="135">
        <v>76</v>
      </c>
      <c r="F29" s="135" t="s">
        <v>16</v>
      </c>
      <c r="G29" s="168">
        <v>44955</v>
      </c>
      <c r="H29" s="168">
        <v>44954</v>
      </c>
      <c r="I29" s="135">
        <v>74.8</v>
      </c>
      <c r="J29" s="168">
        <v>33626</v>
      </c>
    </row>
    <row r="30" spans="3:10" x14ac:dyDescent="0.25">
      <c r="C30" s="135" t="s">
        <v>50</v>
      </c>
      <c r="D30" s="135">
        <v>43</v>
      </c>
      <c r="F30" s="135" t="s">
        <v>50</v>
      </c>
      <c r="G30" s="168">
        <v>75203</v>
      </c>
      <c r="H30" s="168">
        <v>75203</v>
      </c>
      <c r="I30" s="135">
        <v>50.2</v>
      </c>
      <c r="J30" s="168">
        <v>37767</v>
      </c>
    </row>
    <row r="31" spans="3:10" x14ac:dyDescent="0.25">
      <c r="C31" s="135" t="s">
        <v>33</v>
      </c>
      <c r="D31" s="135">
        <v>94</v>
      </c>
      <c r="F31" s="135" t="s">
        <v>33</v>
      </c>
      <c r="G31" s="168">
        <v>51482</v>
      </c>
      <c r="H31" s="168">
        <v>51481</v>
      </c>
      <c r="I31" s="135">
        <v>64.3</v>
      </c>
      <c r="J31" s="168">
        <v>33118</v>
      </c>
    </row>
    <row r="32" spans="3:10" x14ac:dyDescent="0.25">
      <c r="C32" s="135" t="s">
        <v>26</v>
      </c>
      <c r="D32" s="135">
        <v>34</v>
      </c>
      <c r="F32" s="135" t="s">
        <v>26</v>
      </c>
      <c r="G32" s="168">
        <v>142564</v>
      </c>
      <c r="H32" s="168">
        <v>142564</v>
      </c>
      <c r="I32" s="135">
        <v>17.8</v>
      </c>
      <c r="J32" s="168">
        <v>25444</v>
      </c>
    </row>
    <row r="33" spans="3:10" x14ac:dyDescent="0.25">
      <c r="C33" s="135" t="s">
        <v>31</v>
      </c>
      <c r="D33" s="135">
        <v>26</v>
      </c>
      <c r="F33" s="135" t="s">
        <v>31</v>
      </c>
      <c r="G33" s="168">
        <v>113233</v>
      </c>
      <c r="H33" s="168">
        <v>113233</v>
      </c>
      <c r="I33" s="135">
        <v>21.5</v>
      </c>
      <c r="J33" s="168">
        <v>24310</v>
      </c>
    </row>
    <row r="34" spans="3:10" x14ac:dyDescent="0.25">
      <c r="C34" s="135" t="s">
        <v>37</v>
      </c>
      <c r="D34" s="135">
        <v>77</v>
      </c>
      <c r="F34" s="135" t="s">
        <v>37</v>
      </c>
      <c r="G34" s="168">
        <v>35836</v>
      </c>
      <c r="H34" s="168">
        <v>35835</v>
      </c>
      <c r="I34" s="135">
        <v>78.900000000000006</v>
      </c>
      <c r="J34" s="168">
        <v>28281</v>
      </c>
    </row>
    <row r="35" spans="3:10" x14ac:dyDescent="0.25">
      <c r="C35" s="135" t="s">
        <v>27</v>
      </c>
      <c r="D35" s="135">
        <v>10</v>
      </c>
      <c r="F35" s="135" t="s">
        <v>27</v>
      </c>
      <c r="G35" s="168">
        <v>142753</v>
      </c>
      <c r="H35" s="168">
        <v>142751</v>
      </c>
      <c r="I35" s="135">
        <v>11.4</v>
      </c>
      <c r="J35" s="168">
        <v>16280</v>
      </c>
    </row>
    <row r="36" spans="3:10" x14ac:dyDescent="0.25">
      <c r="C36" s="135" t="s">
        <v>57</v>
      </c>
      <c r="D36" s="135">
        <v>78</v>
      </c>
      <c r="F36" s="135" t="s">
        <v>57</v>
      </c>
      <c r="G36" s="168">
        <v>69124</v>
      </c>
      <c r="H36" s="168">
        <v>69124</v>
      </c>
      <c r="I36" s="135">
        <v>76.400000000000006</v>
      </c>
      <c r="J36" s="168">
        <v>52829</v>
      </c>
    </row>
    <row r="37" spans="3:10" x14ac:dyDescent="0.25">
      <c r="C37" s="135" t="s">
        <v>17</v>
      </c>
      <c r="D37" s="135">
        <v>89</v>
      </c>
      <c r="F37" s="135" t="s">
        <v>17</v>
      </c>
      <c r="G37" s="168">
        <v>53036</v>
      </c>
      <c r="H37" s="168">
        <v>53035</v>
      </c>
      <c r="I37" s="135">
        <v>89.7</v>
      </c>
      <c r="J37" s="168">
        <v>47589</v>
      </c>
    </row>
    <row r="38" spans="3:10" x14ac:dyDescent="0.25">
      <c r="C38" s="135" t="s">
        <v>38</v>
      </c>
      <c r="D38" s="135">
        <v>29</v>
      </c>
      <c r="F38" s="135" t="s">
        <v>38</v>
      </c>
      <c r="G38" s="168">
        <v>53357</v>
      </c>
      <c r="H38" s="168">
        <v>53357</v>
      </c>
      <c r="I38" s="135">
        <v>23.5</v>
      </c>
      <c r="J38" s="168">
        <v>12519</v>
      </c>
    </row>
    <row r="39" spans="3:10" x14ac:dyDescent="0.25">
      <c r="C39" s="135" t="s">
        <v>46</v>
      </c>
      <c r="D39" s="135">
        <v>77</v>
      </c>
      <c r="F39" s="135" t="s">
        <v>46</v>
      </c>
      <c r="G39" s="168">
        <v>53509</v>
      </c>
      <c r="H39" s="168">
        <v>53509</v>
      </c>
      <c r="I39" s="135">
        <v>19.2</v>
      </c>
      <c r="J39" s="168">
        <v>10264</v>
      </c>
    </row>
    <row r="40" spans="3:10" x14ac:dyDescent="0.25">
      <c r="C40" s="135" t="s">
        <v>51</v>
      </c>
      <c r="D40" s="135">
        <v>69</v>
      </c>
      <c r="F40" s="135" t="s">
        <v>51</v>
      </c>
      <c r="G40" s="168">
        <v>40594</v>
      </c>
      <c r="H40" s="168">
        <v>40591</v>
      </c>
      <c r="I40" s="135">
        <v>65.3</v>
      </c>
      <c r="J40" s="168">
        <v>26491</v>
      </c>
    </row>
    <row r="41" spans="3:10" x14ac:dyDescent="0.25">
      <c r="C41" s="135" t="s">
        <v>1</v>
      </c>
      <c r="D41" s="135">
        <v>72</v>
      </c>
      <c r="F41" s="135" t="s">
        <v>1</v>
      </c>
      <c r="G41" s="168">
        <v>86441</v>
      </c>
      <c r="H41" s="168">
        <v>86438</v>
      </c>
      <c r="I41" s="135">
        <v>72.400000000000006</v>
      </c>
      <c r="J41" s="168">
        <v>62561</v>
      </c>
    </row>
    <row r="42" spans="3:10" x14ac:dyDescent="0.25">
      <c r="C42" s="135" t="s">
        <v>39</v>
      </c>
      <c r="D42" s="135">
        <v>86</v>
      </c>
      <c r="F42" s="135" t="s">
        <v>39</v>
      </c>
      <c r="G42" s="168">
        <v>43648</v>
      </c>
      <c r="H42" s="168">
        <v>43648</v>
      </c>
      <c r="I42" s="135">
        <v>87.3</v>
      </c>
      <c r="J42" s="168">
        <v>38087</v>
      </c>
    </row>
    <row r="43" spans="3:10" x14ac:dyDescent="0.25">
      <c r="C43" s="135" t="s">
        <v>52</v>
      </c>
      <c r="D43" s="135">
        <v>88</v>
      </c>
      <c r="F43" s="135" t="s">
        <v>52</v>
      </c>
      <c r="G43" s="168">
        <v>51694</v>
      </c>
      <c r="H43" s="168">
        <v>51694</v>
      </c>
      <c r="I43" s="135">
        <v>32.200000000000003</v>
      </c>
      <c r="J43" s="168">
        <v>16647</v>
      </c>
    </row>
    <row r="44" spans="3:10" x14ac:dyDescent="0.25">
      <c r="C44" s="135" t="s">
        <v>48</v>
      </c>
      <c r="D44" s="135">
        <v>16</v>
      </c>
      <c r="F44" s="135" t="s">
        <v>48</v>
      </c>
      <c r="G44" s="168">
        <v>139363</v>
      </c>
      <c r="H44" s="168">
        <v>139362</v>
      </c>
      <c r="I44" s="135">
        <v>22.2</v>
      </c>
      <c r="J44" s="168">
        <v>30933</v>
      </c>
    </row>
    <row r="45" spans="3:10" x14ac:dyDescent="0.25">
      <c r="C45" s="135" t="s">
        <v>18</v>
      </c>
      <c r="D45" s="135">
        <v>37</v>
      </c>
      <c r="F45" s="135" t="s">
        <v>18</v>
      </c>
      <c r="G45" s="168">
        <v>46265</v>
      </c>
      <c r="H45" s="168">
        <v>46262</v>
      </c>
      <c r="I45" s="135">
        <v>29.7</v>
      </c>
      <c r="J45" s="168">
        <v>13753</v>
      </c>
    </row>
    <row r="46" spans="3:10" x14ac:dyDescent="0.25">
      <c r="C46" s="135" t="s">
        <v>58</v>
      </c>
      <c r="D46" s="135">
        <v>21</v>
      </c>
      <c r="F46" s="135" t="s">
        <v>58</v>
      </c>
      <c r="G46" s="168">
        <v>46327</v>
      </c>
      <c r="H46" s="168">
        <v>46327</v>
      </c>
      <c r="I46" s="135">
        <v>20.7</v>
      </c>
      <c r="J46" s="168">
        <v>9606</v>
      </c>
    </row>
    <row r="47" spans="3:10" x14ac:dyDescent="0.25">
      <c r="C47" s="135" t="s">
        <v>3</v>
      </c>
      <c r="D47" s="135">
        <v>76</v>
      </c>
      <c r="F47" s="135" t="s">
        <v>3</v>
      </c>
      <c r="G47" s="168">
        <v>36363</v>
      </c>
      <c r="H47" s="168">
        <v>36363</v>
      </c>
      <c r="I47" s="135">
        <v>79.8</v>
      </c>
      <c r="J47" s="168">
        <v>29033</v>
      </c>
    </row>
    <row r="48" spans="3:10" x14ac:dyDescent="0.25">
      <c r="C48" s="135" t="s">
        <v>43</v>
      </c>
      <c r="D48" s="135">
        <v>98</v>
      </c>
      <c r="F48" s="135" t="s">
        <v>43</v>
      </c>
      <c r="G48" s="168">
        <v>50844</v>
      </c>
      <c r="H48" s="168">
        <v>50844</v>
      </c>
      <c r="I48" s="135">
        <v>15.5</v>
      </c>
      <c r="J48" s="168">
        <v>7892</v>
      </c>
    </row>
    <row r="49" spans="3:10" x14ac:dyDescent="0.25">
      <c r="C49" s="135" t="s">
        <v>53</v>
      </c>
      <c r="D49" s="135">
        <v>88</v>
      </c>
      <c r="F49" s="135" t="s">
        <v>53</v>
      </c>
      <c r="G49" s="168">
        <v>23542</v>
      </c>
      <c r="H49" s="168">
        <v>23541</v>
      </c>
      <c r="I49" s="135">
        <v>43.2</v>
      </c>
      <c r="J49" s="168">
        <v>10175</v>
      </c>
    </row>
    <row r="50" spans="3:10" x14ac:dyDescent="0.25">
      <c r="C50" s="135" t="s">
        <v>44</v>
      </c>
      <c r="D50" s="135">
        <v>91</v>
      </c>
      <c r="F50" s="135" t="s">
        <v>44</v>
      </c>
      <c r="G50" s="168">
        <v>55725</v>
      </c>
      <c r="H50" s="168">
        <v>55721</v>
      </c>
      <c r="I50" s="135">
        <v>41.2</v>
      </c>
      <c r="J50" s="168">
        <v>22981</v>
      </c>
    </row>
    <row r="51" spans="3:10" x14ac:dyDescent="0.25">
      <c r="C51" s="135" t="s">
        <v>19</v>
      </c>
      <c r="D51" s="135">
        <v>43</v>
      </c>
      <c r="F51" s="135" t="s">
        <v>19</v>
      </c>
      <c r="G51" s="168">
        <v>57099</v>
      </c>
      <c r="H51" s="168">
        <v>57086</v>
      </c>
      <c r="I51" s="135">
        <v>42.1</v>
      </c>
      <c r="J51" s="168">
        <v>24017</v>
      </c>
    </row>
    <row r="52" spans="3:10" x14ac:dyDescent="0.25">
      <c r="C52" s="135" t="s">
        <v>34</v>
      </c>
      <c r="D52" s="135">
        <v>85</v>
      </c>
      <c r="F52" s="135" t="s">
        <v>34</v>
      </c>
      <c r="G52" s="168">
        <v>46840</v>
      </c>
      <c r="H52" s="168">
        <v>46840</v>
      </c>
      <c r="I52" s="135">
        <v>85.2</v>
      </c>
      <c r="J52" s="168">
        <v>39888</v>
      </c>
    </row>
    <row r="53" spans="3:10" x14ac:dyDescent="0.25">
      <c r="C53" s="135" t="s">
        <v>63</v>
      </c>
      <c r="D53" s="135">
        <v>9</v>
      </c>
      <c r="F53" s="135" t="s">
        <v>63</v>
      </c>
      <c r="G53" s="168">
        <v>71455</v>
      </c>
      <c r="H53" s="168">
        <v>71455</v>
      </c>
      <c r="I53" s="135">
        <v>5.4</v>
      </c>
      <c r="J53" s="168">
        <v>3846</v>
      </c>
    </row>
    <row r="54" spans="3:10" x14ac:dyDescent="0.25">
      <c r="C54" s="135" t="s">
        <v>59</v>
      </c>
      <c r="D54" s="135">
        <v>61</v>
      </c>
      <c r="F54" s="135" t="s">
        <v>59</v>
      </c>
      <c r="G54" s="168">
        <v>51663</v>
      </c>
      <c r="H54" s="168">
        <v>51663</v>
      </c>
      <c r="I54" s="135">
        <v>61.4</v>
      </c>
      <c r="J54" s="168">
        <v>31722</v>
      </c>
    </row>
    <row r="55" spans="3:10" x14ac:dyDescent="0.25">
      <c r="C55" s="135" t="s">
        <v>64</v>
      </c>
      <c r="D55" s="135">
        <v>51</v>
      </c>
      <c r="F55" s="135" t="s">
        <v>64</v>
      </c>
      <c r="G55" s="168">
        <v>77418</v>
      </c>
      <c r="H55" s="168">
        <v>77418</v>
      </c>
      <c r="I55" s="135">
        <v>49.1</v>
      </c>
      <c r="J55" s="168">
        <v>37975</v>
      </c>
    </row>
    <row r="56" spans="3:10" x14ac:dyDescent="0.25">
      <c r="C56" s="135" t="s">
        <v>8</v>
      </c>
      <c r="D56" s="135">
        <v>74</v>
      </c>
      <c r="F56" s="135" t="s">
        <v>8</v>
      </c>
      <c r="G56" s="168">
        <v>29117</v>
      </c>
      <c r="H56" s="168">
        <v>29116</v>
      </c>
      <c r="I56" s="135">
        <v>70.5</v>
      </c>
      <c r="J56" s="168">
        <v>20519</v>
      </c>
    </row>
    <row r="57" spans="3:10" x14ac:dyDescent="0.25">
      <c r="C57" s="135" t="s">
        <v>54</v>
      </c>
      <c r="D57" s="135">
        <v>34</v>
      </c>
      <c r="F57" s="135" t="s">
        <v>54</v>
      </c>
      <c r="G57" s="168">
        <v>45661</v>
      </c>
      <c r="H57" s="168">
        <v>45660</v>
      </c>
      <c r="I57" s="135">
        <v>52.9</v>
      </c>
      <c r="J57" s="168">
        <v>24134</v>
      </c>
    </row>
    <row r="58" spans="3:10" x14ac:dyDescent="0.25">
      <c r="C58" s="135" t="s">
        <v>40</v>
      </c>
      <c r="D58" s="135">
        <v>20</v>
      </c>
      <c r="F58" s="135" t="s">
        <v>40</v>
      </c>
      <c r="G58" s="168">
        <v>140325</v>
      </c>
      <c r="H58" s="168">
        <v>140325</v>
      </c>
      <c r="I58" s="135">
        <v>23.5</v>
      </c>
      <c r="J58" s="168">
        <v>33037</v>
      </c>
    </row>
    <row r="59" spans="3:10" x14ac:dyDescent="0.25">
      <c r="C59" s="135" t="s">
        <v>9</v>
      </c>
      <c r="D59" s="135">
        <v>51</v>
      </c>
      <c r="F59" s="135" t="s">
        <v>9</v>
      </c>
      <c r="G59" s="168">
        <v>58090</v>
      </c>
      <c r="H59" s="168">
        <v>58078</v>
      </c>
      <c r="I59" s="135">
        <v>66.099999999999994</v>
      </c>
      <c r="J59" s="168">
        <v>38387</v>
      </c>
    </row>
    <row r="60" spans="3:10" x14ac:dyDescent="0.25">
      <c r="C60" s="135" t="s">
        <v>55</v>
      </c>
      <c r="D60" s="135">
        <v>32</v>
      </c>
      <c r="F60" s="135" t="s">
        <v>55</v>
      </c>
      <c r="G60" s="168">
        <v>24060</v>
      </c>
      <c r="H60" s="168">
        <v>24060</v>
      </c>
      <c r="I60" s="135">
        <v>23.1</v>
      </c>
      <c r="J60" s="168">
        <v>5552</v>
      </c>
    </row>
    <row r="61" spans="3:10" x14ac:dyDescent="0.25">
      <c r="C61" s="135" t="s">
        <v>4</v>
      </c>
      <c r="D61" s="135">
        <v>20</v>
      </c>
      <c r="F61" s="135" t="s">
        <v>4</v>
      </c>
      <c r="G61" s="168">
        <v>37533</v>
      </c>
      <c r="H61" s="168">
        <v>37533</v>
      </c>
      <c r="I61" s="135">
        <v>13.6</v>
      </c>
      <c r="J61" s="168">
        <v>5115</v>
      </c>
    </row>
    <row r="62" spans="3:10" x14ac:dyDescent="0.25">
      <c r="C62" s="135" t="s">
        <v>10</v>
      </c>
      <c r="D62" s="135">
        <v>58</v>
      </c>
      <c r="F62" s="135" t="s">
        <v>10</v>
      </c>
      <c r="G62" s="168">
        <v>47277</v>
      </c>
      <c r="H62" s="168">
        <v>47276</v>
      </c>
      <c r="I62" s="135">
        <v>63.3</v>
      </c>
      <c r="J62" s="168">
        <v>29936</v>
      </c>
    </row>
    <row r="63" spans="3:10" x14ac:dyDescent="0.25">
      <c r="C63" s="135" t="s">
        <v>47</v>
      </c>
      <c r="D63" s="135">
        <v>31</v>
      </c>
      <c r="F63" s="135" t="s">
        <v>47</v>
      </c>
      <c r="G63" s="168">
        <v>50709</v>
      </c>
      <c r="H63" s="168">
        <v>50707</v>
      </c>
      <c r="I63" s="135">
        <v>34.6</v>
      </c>
      <c r="J63" s="168">
        <v>17563</v>
      </c>
    </row>
    <row r="64" spans="3:10" x14ac:dyDescent="0.25">
      <c r="C64" s="135" t="s">
        <v>28</v>
      </c>
      <c r="D64" s="135">
        <v>43</v>
      </c>
      <c r="F64" s="135" t="s">
        <v>28</v>
      </c>
      <c r="G64" s="168">
        <v>137487</v>
      </c>
      <c r="H64" s="168">
        <v>137487</v>
      </c>
      <c r="I64" s="135">
        <v>35.700000000000003</v>
      </c>
      <c r="J64" s="168">
        <v>49114</v>
      </c>
    </row>
    <row r="65" spans="3:10" x14ac:dyDescent="0.25">
      <c r="C65" s="135" t="s">
        <v>14</v>
      </c>
      <c r="D65" s="135">
        <v>72</v>
      </c>
      <c r="F65" s="135" t="s">
        <v>14</v>
      </c>
      <c r="G65" s="168">
        <v>147357</v>
      </c>
      <c r="H65" s="168">
        <v>147355</v>
      </c>
      <c r="I65" s="135">
        <v>75.5</v>
      </c>
      <c r="J65" s="168">
        <v>111317</v>
      </c>
    </row>
    <row r="66" spans="3:10" x14ac:dyDescent="0.25">
      <c r="C66" s="135" t="s">
        <v>25</v>
      </c>
      <c r="D66" s="135">
        <v>69</v>
      </c>
      <c r="F66" s="135" t="s">
        <v>25</v>
      </c>
      <c r="G66" s="168">
        <v>94124</v>
      </c>
      <c r="H66" s="168">
        <v>94122</v>
      </c>
      <c r="I66" s="135">
        <v>20.3</v>
      </c>
      <c r="J66" s="168">
        <v>19064</v>
      </c>
    </row>
    <row r="67" spans="3:10" x14ac:dyDescent="0.25">
      <c r="C67" s="135" t="s">
        <v>36</v>
      </c>
      <c r="D67" s="135">
        <v>83</v>
      </c>
      <c r="F67" s="135" t="s">
        <v>36</v>
      </c>
      <c r="G67" s="168">
        <v>44898</v>
      </c>
      <c r="H67" s="168">
        <v>44898</v>
      </c>
      <c r="I67" s="135">
        <v>77.8</v>
      </c>
      <c r="J67" s="168">
        <v>34922</v>
      </c>
    </row>
    <row r="68" spans="3:10" x14ac:dyDescent="0.25">
      <c r="C68" s="135" t="s">
        <v>60</v>
      </c>
      <c r="D68" s="135">
        <v>80</v>
      </c>
      <c r="F68" s="135" t="s">
        <v>60</v>
      </c>
      <c r="G68" s="168">
        <v>41369</v>
      </c>
      <c r="H68" s="168">
        <v>41369</v>
      </c>
      <c r="I68" s="135">
        <v>81</v>
      </c>
      <c r="J68" s="168">
        <v>33511</v>
      </c>
    </row>
    <row r="69" spans="3:10" x14ac:dyDescent="0.25">
      <c r="C69" s="135" t="s">
        <v>61</v>
      </c>
      <c r="D69" s="135">
        <v>89</v>
      </c>
      <c r="F69" s="135" t="s">
        <v>61</v>
      </c>
      <c r="G69" s="168">
        <v>65267</v>
      </c>
      <c r="H69" s="168">
        <v>65266</v>
      </c>
      <c r="I69" s="135">
        <v>62.3</v>
      </c>
      <c r="J69" s="168">
        <v>40687</v>
      </c>
    </row>
    <row r="70" spans="3:10" x14ac:dyDescent="0.25">
      <c r="C70" s="135" t="s">
        <v>20</v>
      </c>
      <c r="D70" s="135">
        <v>86</v>
      </c>
      <c r="F70" s="135" t="s">
        <v>20</v>
      </c>
      <c r="G70" s="168">
        <v>48020</v>
      </c>
      <c r="H70" s="168">
        <v>48020</v>
      </c>
      <c r="I70" s="135">
        <v>72.7</v>
      </c>
      <c r="J70" s="168">
        <v>34910</v>
      </c>
    </row>
    <row r="71" spans="3:10" x14ac:dyDescent="0.25">
      <c r="C71" s="135" t="s">
        <v>21</v>
      </c>
      <c r="D71" s="135">
        <v>34</v>
      </c>
      <c r="F71" s="135" t="s">
        <v>21</v>
      </c>
      <c r="G71" s="168">
        <v>61510</v>
      </c>
      <c r="H71" s="168">
        <v>61509</v>
      </c>
      <c r="I71" s="135">
        <v>28.3</v>
      </c>
      <c r="J71" s="168">
        <v>17402</v>
      </c>
    </row>
    <row r="72" spans="3:10" x14ac:dyDescent="0.25">
      <c r="C72" s="135" t="s">
        <v>22</v>
      </c>
      <c r="D72" s="135">
        <v>63</v>
      </c>
      <c r="F72" s="135" t="s">
        <v>22</v>
      </c>
      <c r="G72" s="168">
        <v>45328</v>
      </c>
      <c r="H72" s="168">
        <v>45328</v>
      </c>
      <c r="I72" s="135">
        <v>62.5</v>
      </c>
      <c r="J72" s="168">
        <v>28315</v>
      </c>
    </row>
    <row r="73" spans="3:10" x14ac:dyDescent="0.25">
      <c r="C73" s="135" t="s">
        <v>15</v>
      </c>
      <c r="D73" s="135">
        <v>27</v>
      </c>
      <c r="F73" s="135" t="s">
        <v>15</v>
      </c>
      <c r="G73" s="168">
        <v>119697</v>
      </c>
      <c r="H73" s="168">
        <v>119697</v>
      </c>
      <c r="I73" s="135">
        <v>25.3</v>
      </c>
      <c r="J73" s="168">
        <v>30336</v>
      </c>
    </row>
    <row r="74" spans="3:10" x14ac:dyDescent="0.25">
      <c r="C74" s="135" t="s">
        <v>11</v>
      </c>
      <c r="D74" s="135">
        <v>71</v>
      </c>
      <c r="F74" s="135" t="s">
        <v>11</v>
      </c>
      <c r="G74" s="168">
        <v>60526</v>
      </c>
      <c r="H74" s="168">
        <v>60526</v>
      </c>
      <c r="I74" s="135">
        <v>62.1</v>
      </c>
      <c r="J74" s="168">
        <v>37591</v>
      </c>
    </row>
    <row r="75" spans="3:10" x14ac:dyDescent="0.25">
      <c r="C75" s="135" t="s">
        <v>23</v>
      </c>
      <c r="D75" s="135">
        <v>23</v>
      </c>
      <c r="F75" s="135" t="s">
        <v>23</v>
      </c>
      <c r="G75" s="168">
        <v>33840</v>
      </c>
      <c r="H75" s="168">
        <v>33839</v>
      </c>
      <c r="I75" s="135">
        <v>12.8</v>
      </c>
      <c r="J75" s="168">
        <v>4316</v>
      </c>
    </row>
    <row r="76" spans="3:10" x14ac:dyDescent="0.25">
      <c r="C76" s="135" t="s">
        <v>13</v>
      </c>
      <c r="D76" s="135">
        <v>24</v>
      </c>
      <c r="F76" s="135" t="s">
        <v>13</v>
      </c>
      <c r="G76" s="168">
        <v>78084</v>
      </c>
      <c r="H76" s="168">
        <v>78082</v>
      </c>
      <c r="I76" s="135">
        <v>31.2</v>
      </c>
      <c r="J76" s="168">
        <v>24340</v>
      </c>
    </row>
    <row r="77" spans="3:10" x14ac:dyDescent="0.25">
      <c r="C77" s="135" t="s">
        <v>29</v>
      </c>
      <c r="D77" s="135">
        <v>81</v>
      </c>
      <c r="F77" s="135" t="s">
        <v>29</v>
      </c>
      <c r="G77" s="168">
        <v>117397</v>
      </c>
      <c r="H77" s="168">
        <v>117395</v>
      </c>
      <c r="I77" s="135">
        <v>21</v>
      </c>
      <c r="J77" s="168">
        <v>24599</v>
      </c>
    </row>
    <row r="78" spans="3:10" x14ac:dyDescent="0.25">
      <c r="C78" s="135" t="s">
        <v>12</v>
      </c>
      <c r="D78" s="135">
        <v>45</v>
      </c>
      <c r="F78" s="135" t="s">
        <v>12</v>
      </c>
      <c r="G78" s="168">
        <v>65684</v>
      </c>
      <c r="H78" s="168">
        <v>65676</v>
      </c>
      <c r="I78" s="135">
        <v>34.4</v>
      </c>
      <c r="J78" s="168">
        <v>22597</v>
      </c>
    </row>
    <row r="79" spans="3:10" x14ac:dyDescent="0.25">
      <c r="C79" s="135" t="s">
        <v>62</v>
      </c>
      <c r="D79" s="135">
        <v>74</v>
      </c>
      <c r="F79" s="135" t="s">
        <v>62</v>
      </c>
      <c r="G79" s="168">
        <v>43555</v>
      </c>
      <c r="H79" s="168">
        <v>43554</v>
      </c>
      <c r="I79" s="135">
        <v>73</v>
      </c>
      <c r="J79" s="168">
        <v>31803</v>
      </c>
    </row>
    <row r="80" spans="3:10" x14ac:dyDescent="0.25">
      <c r="C80" s="135" t="s">
        <v>30</v>
      </c>
      <c r="D80" s="135">
        <v>13</v>
      </c>
      <c r="F80" s="135" t="s">
        <v>30</v>
      </c>
      <c r="G80" s="168">
        <v>112071</v>
      </c>
      <c r="H80" s="168">
        <v>112071</v>
      </c>
      <c r="I80" s="135">
        <v>18.899999999999999</v>
      </c>
      <c r="J80" s="168">
        <v>21202</v>
      </c>
    </row>
    <row r="81" spans="3:10" x14ac:dyDescent="0.25">
      <c r="C81" s="135" t="s">
        <v>5</v>
      </c>
      <c r="D81" s="135">
        <v>97</v>
      </c>
      <c r="F81" s="135" t="s">
        <v>5</v>
      </c>
      <c r="G81" s="168">
        <v>47209</v>
      </c>
      <c r="H81" s="168">
        <v>47186</v>
      </c>
      <c r="I81" s="135">
        <v>96.3</v>
      </c>
      <c r="J81" s="168">
        <v>45457</v>
      </c>
    </row>
    <row r="82" spans="3:10" x14ac:dyDescent="0.25">
      <c r="C82" s="135" t="s">
        <v>6</v>
      </c>
      <c r="D82" s="135">
        <v>85</v>
      </c>
      <c r="F82" s="135" t="s">
        <v>6</v>
      </c>
      <c r="G82" s="168">
        <v>58360</v>
      </c>
      <c r="H82" s="168">
        <v>58335</v>
      </c>
      <c r="I82" s="135">
        <v>85.7</v>
      </c>
      <c r="J82" s="168">
        <v>50043</v>
      </c>
    </row>
    <row r="83" spans="3:10" x14ac:dyDescent="0.25">
      <c r="C83" s="135" t="s">
        <v>7</v>
      </c>
      <c r="D83" s="135">
        <v>47</v>
      </c>
      <c r="F83" s="135" t="s">
        <v>7</v>
      </c>
      <c r="G83" s="168">
        <v>47000</v>
      </c>
      <c r="H83" s="168">
        <v>47000</v>
      </c>
      <c r="I83" s="135">
        <v>44.1</v>
      </c>
      <c r="J83" s="168">
        <v>20723</v>
      </c>
    </row>
    <row r="84" spans="3:10" x14ac:dyDescent="0.25">
      <c r="G84" s="450"/>
      <c r="H84" s="450"/>
      <c r="J84" s="450"/>
    </row>
    <row r="85" spans="3:10" x14ac:dyDescent="0.25">
      <c r="F85" s="125" t="s">
        <v>503</v>
      </c>
      <c r="G85" s="451">
        <f>SUM(G20:G83)</f>
        <v>4485317</v>
      </c>
      <c r="H85" s="451">
        <f>SUM(H20:H83)</f>
        <v>4485179</v>
      </c>
      <c r="I85" s="166">
        <f>J85/H85</f>
        <v>0.4120537887116657</v>
      </c>
      <c r="J85" s="451">
        <f t="shared" ref="J85" si="1">SUM(J20:J83)</f>
        <v>1848135</v>
      </c>
    </row>
    <row r="86" spans="3:10" x14ac:dyDescent="0.25">
      <c r="G86" s="450"/>
      <c r="H86" s="450"/>
      <c r="J86" s="450"/>
    </row>
    <row r="87" spans="3:10" x14ac:dyDescent="0.25">
      <c r="D87" s="169"/>
      <c r="F87" s="309" t="s">
        <v>70</v>
      </c>
      <c r="G87" s="168">
        <f>G35+G64+G77+G80</f>
        <v>509708</v>
      </c>
      <c r="H87" s="168">
        <f>H35+H64+H77+H80</f>
        <v>509704</v>
      </c>
      <c r="I87" s="157">
        <f>(J87/H87)*100</f>
        <v>21.815602781222044</v>
      </c>
      <c r="J87" s="168">
        <f t="shared" ref="J87" si="2">J35+J64+J77+J80</f>
        <v>111195</v>
      </c>
    </row>
    <row r="88" spans="3:10" x14ac:dyDescent="0.25">
      <c r="D88" s="169"/>
      <c r="F88" s="309" t="s">
        <v>71</v>
      </c>
      <c r="G88" s="168">
        <f>G32+G56+G59+G62+G74+G78</f>
        <v>403258</v>
      </c>
      <c r="H88" s="168">
        <f t="shared" ref="H88:J88" si="3">H32+H56+H59+H62+H74+H78</f>
        <v>403236</v>
      </c>
      <c r="I88" s="157">
        <f t="shared" ref="I88:I96" si="4">(J88/H88)*100</f>
        <v>43.268458173377375</v>
      </c>
      <c r="J88" s="168">
        <f t="shared" si="3"/>
        <v>174474</v>
      </c>
    </row>
    <row r="89" spans="3:10" ht="25.5" x14ac:dyDescent="0.25">
      <c r="D89" s="169"/>
      <c r="F89" s="309" t="s">
        <v>72</v>
      </c>
      <c r="G89" s="168">
        <f>G20+G21+G22+G25+G28+G31+G33+G34+G38+G39+G42+G48+G50+G52+G58+G63+G67</f>
        <v>998427</v>
      </c>
      <c r="H89" s="168">
        <f t="shared" ref="H89:J89" si="5">H20+H21+H22+H25+H28+H31+H33+H34+H38+H39+H42+H48+H50+H52+H58+H63+H67</f>
        <v>998404</v>
      </c>
      <c r="I89" s="157">
        <f t="shared" si="4"/>
        <v>41.415699456332305</v>
      </c>
      <c r="J89" s="168">
        <f t="shared" si="5"/>
        <v>413496</v>
      </c>
    </row>
    <row r="90" spans="3:10" ht="25.5" x14ac:dyDescent="0.25">
      <c r="D90" s="169"/>
      <c r="F90" s="309" t="s">
        <v>73</v>
      </c>
      <c r="G90" s="168">
        <f>G23+G27+G29+G37+G45+G61+G66+G75+G83</f>
        <v>847973</v>
      </c>
      <c r="H90" s="168">
        <f t="shared" ref="H90:J90" si="6">H23+H27+H29+H37+H45+H61+H66+H75+H83</f>
        <v>847961</v>
      </c>
      <c r="I90" s="157">
        <f t="shared" si="4"/>
        <v>30.15209425905201</v>
      </c>
      <c r="J90" s="168">
        <f t="shared" si="6"/>
        <v>255678</v>
      </c>
    </row>
    <row r="91" spans="3:10" x14ac:dyDescent="0.25">
      <c r="D91" s="169"/>
      <c r="F91" s="309" t="s">
        <v>74</v>
      </c>
      <c r="G91" s="168">
        <f>G26+G36+G46+G53+G54+G55+G68+G69+G79</f>
        <v>496780</v>
      </c>
      <c r="H91" s="168">
        <f t="shared" ref="H91:J91" si="7">H26+H36+H46+H53+H54+H55+H68+H69+H79</f>
        <v>496778</v>
      </c>
      <c r="I91" s="157">
        <f t="shared" si="4"/>
        <v>54.017891291482314</v>
      </c>
      <c r="J91" s="168">
        <f t="shared" si="7"/>
        <v>268349</v>
      </c>
    </row>
    <row r="92" spans="3:10" x14ac:dyDescent="0.25">
      <c r="D92" s="169"/>
      <c r="F92" s="309" t="s">
        <v>75</v>
      </c>
      <c r="G92" s="168">
        <f>G24+G30+G40+G43+G44+G49+G57+G60</f>
        <v>443703</v>
      </c>
      <c r="H92" s="168">
        <f t="shared" ref="H92:J92" si="8">H24+H30+H40+H43+H44+H49+H57+H60</f>
        <v>443697</v>
      </c>
      <c r="I92" s="157">
        <f t="shared" si="4"/>
        <v>37.68607856262269</v>
      </c>
      <c r="J92" s="168">
        <f t="shared" si="8"/>
        <v>167212</v>
      </c>
    </row>
    <row r="93" spans="3:10" x14ac:dyDescent="0.25">
      <c r="D93" s="169"/>
      <c r="F93" s="309" t="s">
        <v>76</v>
      </c>
      <c r="G93" s="168">
        <f>G29+G37+G45+G51+G70+G71+G72+G73+G75</f>
        <v>509750</v>
      </c>
      <c r="H93" s="168">
        <f t="shared" ref="H93:J93" si="9">H29+H37+H45+H51+H70+H71+H72+H73+H75</f>
        <v>509730</v>
      </c>
      <c r="I93" s="157">
        <f>(J93/H93)*100</f>
        <v>45.95844859043023</v>
      </c>
      <c r="J93" s="168">
        <f t="shared" si="9"/>
        <v>234264</v>
      </c>
    </row>
    <row r="94" spans="3:10" x14ac:dyDescent="0.25">
      <c r="D94" s="169"/>
      <c r="F94" s="309" t="s">
        <v>77</v>
      </c>
      <c r="G94" s="168">
        <f>G41+G65+G76</f>
        <v>311882</v>
      </c>
      <c r="H94" s="168">
        <f t="shared" ref="H94:J94" si="10">H41+H65+H76</f>
        <v>311875</v>
      </c>
      <c r="I94" s="157">
        <f t="shared" si="4"/>
        <v>63.55687374749499</v>
      </c>
      <c r="J94" s="168">
        <f t="shared" si="10"/>
        <v>198218</v>
      </c>
    </row>
    <row r="95" spans="3:10" x14ac:dyDescent="0.25">
      <c r="D95" s="169"/>
      <c r="F95" s="452" t="s">
        <v>78</v>
      </c>
      <c r="G95" s="168">
        <f>G27+G47+G61+G81+G82+G83</f>
        <v>269349</v>
      </c>
      <c r="H95" s="168">
        <f t="shared" ref="H95:J95" si="11">H27+H47+H61+H81+H82+H83</f>
        <v>269301</v>
      </c>
      <c r="I95" s="157">
        <f t="shared" si="4"/>
        <v>68.006431465163516</v>
      </c>
      <c r="J95" s="168">
        <f t="shared" si="11"/>
        <v>183142</v>
      </c>
    </row>
    <row r="96" spans="3:10" x14ac:dyDescent="0.25">
      <c r="D96" s="169"/>
      <c r="F96" s="317" t="s">
        <v>448</v>
      </c>
      <c r="G96" s="168">
        <f>SUM(G87:G95)</f>
        <v>4790830</v>
      </c>
      <c r="H96" s="168">
        <f t="shared" ref="H96:J96" si="12">SUM(H87:H95)</f>
        <v>4790686</v>
      </c>
      <c r="I96" s="157">
        <f t="shared" si="4"/>
        <v>41.87350204125255</v>
      </c>
      <c r="J96" s="168">
        <f t="shared" si="12"/>
        <v>2006028</v>
      </c>
    </row>
  </sheetData>
  <hyperlinks>
    <hyperlink ref="J1" location="Contents!A1" display="Table of Contents " xr:uid="{2EBD5663-ED38-4946-9EA8-6FF5E616D2EC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254F1-BDA6-4B61-9C1F-8BA8F81E19BF}">
  <dimension ref="A1:N101"/>
  <sheetViews>
    <sheetView zoomScale="70" zoomScaleNormal="70" workbookViewId="0">
      <selection activeCell="N1" sqref="N1"/>
    </sheetView>
  </sheetViews>
  <sheetFormatPr defaultRowHeight="15" x14ac:dyDescent="0.25"/>
  <cols>
    <col min="1" max="2" width="9.140625" style="93"/>
    <col min="3" max="3" width="33.42578125" style="93" customWidth="1"/>
    <col min="4" max="8" width="9.140625" style="93"/>
    <col min="9" max="9" width="36" style="93" customWidth="1"/>
    <col min="10" max="12" width="9.140625" style="93"/>
    <col min="14" max="14" width="17.28515625" bestFit="1" customWidth="1"/>
  </cols>
  <sheetData>
    <row r="1" spans="1:14" x14ac:dyDescent="0.25">
      <c r="N1" s="230" t="s">
        <v>876</v>
      </c>
    </row>
    <row r="2" spans="1:14" x14ac:dyDescent="0.25">
      <c r="A2" s="121" t="s">
        <v>442</v>
      </c>
      <c r="D2" s="125">
        <v>2016</v>
      </c>
      <c r="E2" s="125">
        <v>2017</v>
      </c>
      <c r="F2" s="121"/>
      <c r="G2" s="125">
        <v>2016</v>
      </c>
      <c r="H2" s="125">
        <v>2017</v>
      </c>
      <c r="I2" s="121"/>
      <c r="J2" s="125">
        <v>2016</v>
      </c>
      <c r="K2" s="125">
        <v>2017</v>
      </c>
    </row>
    <row r="3" spans="1:14" ht="25.5" x14ac:dyDescent="0.25">
      <c r="D3" s="174" t="s">
        <v>273</v>
      </c>
      <c r="E3" s="174" t="s">
        <v>273</v>
      </c>
      <c r="G3" s="174" t="s">
        <v>274</v>
      </c>
      <c r="H3" s="174" t="s">
        <v>274</v>
      </c>
      <c r="J3" s="174" t="s">
        <v>275</v>
      </c>
      <c r="K3" s="174" t="s">
        <v>275</v>
      </c>
    </row>
    <row r="4" spans="1:14" x14ac:dyDescent="0.25">
      <c r="C4" s="175" t="s">
        <v>80</v>
      </c>
      <c r="D4" s="157">
        <f>D89</f>
        <v>15.301666666666668</v>
      </c>
      <c r="E4" s="157">
        <f>J89</f>
        <v>15.630333333333335</v>
      </c>
      <c r="G4" s="157">
        <f>E89</f>
        <v>39.250333333333337</v>
      </c>
      <c r="H4" s="137">
        <f>K89</f>
        <v>40.34966666666665</v>
      </c>
      <c r="I4" s="169"/>
      <c r="J4" s="126">
        <f>F89</f>
        <v>2388</v>
      </c>
      <c r="K4" s="126">
        <f>L89</f>
        <v>2401.3333333333339</v>
      </c>
    </row>
    <row r="5" spans="1:14" x14ac:dyDescent="0.25">
      <c r="C5" s="175" t="s">
        <v>241</v>
      </c>
      <c r="D5" s="157">
        <f>D90</f>
        <v>0.23908854166666668</v>
      </c>
      <c r="E5" s="157">
        <f>J90</f>
        <v>0.24422395833333335</v>
      </c>
      <c r="G5" s="157">
        <f>E90</f>
        <v>0.6132864583333334</v>
      </c>
      <c r="H5" s="157">
        <f>K90</f>
        <v>0.6304635416666664</v>
      </c>
      <c r="I5" s="169"/>
      <c r="J5" s="126">
        <f>F90</f>
        <v>37.3125</v>
      </c>
      <c r="K5" s="126">
        <f>L90</f>
        <v>37.520833333333343</v>
      </c>
    </row>
    <row r="7" spans="1:14" x14ac:dyDescent="0.25">
      <c r="C7" s="309" t="s">
        <v>70</v>
      </c>
      <c r="D7" s="157">
        <f>D91</f>
        <v>0.38266666666666671</v>
      </c>
      <c r="E7" s="157">
        <f>J91</f>
        <v>0.38366666666666671</v>
      </c>
      <c r="G7" s="157">
        <f>E91</f>
        <v>0.84566666666666668</v>
      </c>
      <c r="H7" s="157">
        <f>K91</f>
        <v>0.78833333333333344</v>
      </c>
      <c r="J7" s="126">
        <f>F91</f>
        <v>39</v>
      </c>
      <c r="K7" s="126">
        <f>L91</f>
        <v>37.333333333333329</v>
      </c>
    </row>
    <row r="8" spans="1:14" x14ac:dyDescent="0.25">
      <c r="C8" s="309" t="s">
        <v>71</v>
      </c>
      <c r="D8" s="157">
        <f t="shared" ref="D8:D17" si="0">D92</f>
        <v>1.6736666666666666</v>
      </c>
      <c r="E8" s="157">
        <f t="shared" ref="E8:E17" si="1">J92</f>
        <v>1.6176666666666668</v>
      </c>
      <c r="G8" s="157">
        <f t="shared" ref="G8:G17" si="2">E92</f>
        <v>3.7376666666666671</v>
      </c>
      <c r="H8" s="157">
        <f t="shared" ref="H8:H17" si="3">K92</f>
        <v>3.5483333333333333</v>
      </c>
      <c r="J8" s="126">
        <f t="shared" ref="J8:J17" si="4">F92</f>
        <v>257.66666666666663</v>
      </c>
      <c r="K8" s="126">
        <f t="shared" ref="K8:K17" si="5">L92</f>
        <v>259.66666666666669</v>
      </c>
    </row>
    <row r="9" spans="1:14" ht="25.5" x14ac:dyDescent="0.25">
      <c r="C9" s="309" t="s">
        <v>72</v>
      </c>
      <c r="D9" s="157">
        <f t="shared" si="0"/>
        <v>3.0470000000000002</v>
      </c>
      <c r="E9" s="157">
        <f t="shared" si="1"/>
        <v>3.07</v>
      </c>
      <c r="G9" s="157">
        <f t="shared" si="2"/>
        <v>7.7080000000000002</v>
      </c>
      <c r="H9" s="157">
        <f t="shared" si="3"/>
        <v>8.0030000000000001</v>
      </c>
      <c r="J9" s="126">
        <f t="shared" si="4"/>
        <v>474.66666666666669</v>
      </c>
      <c r="K9" s="126">
        <f t="shared" si="5"/>
        <v>473.66666666666669</v>
      </c>
    </row>
    <row r="10" spans="1:14" x14ac:dyDescent="0.25">
      <c r="C10" s="309" t="s">
        <v>73</v>
      </c>
      <c r="D10" s="157">
        <f t="shared" si="0"/>
        <v>3.3056666666666672</v>
      </c>
      <c r="E10" s="157">
        <f t="shared" si="1"/>
        <v>3.4566666666666666</v>
      </c>
      <c r="G10" s="157">
        <f t="shared" si="2"/>
        <v>7.0686666666666662</v>
      </c>
      <c r="H10" s="157">
        <f t="shared" si="3"/>
        <v>7.5206666666666662</v>
      </c>
      <c r="J10" s="126">
        <f t="shared" si="4"/>
        <v>532.66666666666663</v>
      </c>
      <c r="K10" s="126">
        <f t="shared" si="5"/>
        <v>563.33333333333326</v>
      </c>
    </row>
    <row r="11" spans="1:14" x14ac:dyDescent="0.25">
      <c r="C11" s="309" t="s">
        <v>74</v>
      </c>
      <c r="D11" s="157">
        <f t="shared" si="0"/>
        <v>2.6156666666666668</v>
      </c>
      <c r="E11" s="157">
        <f t="shared" si="1"/>
        <v>2.7993333333333337</v>
      </c>
      <c r="G11" s="157">
        <f t="shared" si="2"/>
        <v>8.6916666666666682</v>
      </c>
      <c r="H11" s="157">
        <f t="shared" si="3"/>
        <v>9.0356666666666676</v>
      </c>
      <c r="J11" s="126">
        <f t="shared" si="4"/>
        <v>419</v>
      </c>
      <c r="K11" s="126">
        <f t="shared" si="5"/>
        <v>408</v>
      </c>
    </row>
    <row r="12" spans="1:14" x14ac:dyDescent="0.25">
      <c r="C12" s="309" t="s">
        <v>75</v>
      </c>
      <c r="D12" s="157">
        <f t="shared" si="0"/>
        <v>1.2310000000000001</v>
      </c>
      <c r="E12" s="157">
        <f t="shared" si="1"/>
        <v>1.2053333333333336</v>
      </c>
      <c r="G12" s="157">
        <f t="shared" si="2"/>
        <v>2.86</v>
      </c>
      <c r="H12" s="157">
        <f t="shared" si="3"/>
        <v>2.9756666666666667</v>
      </c>
      <c r="J12" s="126">
        <f t="shared" si="4"/>
        <v>153</v>
      </c>
      <c r="K12" s="126">
        <f t="shared" si="5"/>
        <v>152</v>
      </c>
    </row>
    <row r="13" spans="1:14" x14ac:dyDescent="0.25">
      <c r="C13" s="309" t="s">
        <v>76</v>
      </c>
      <c r="D13" s="157">
        <f t="shared" si="0"/>
        <v>1.248</v>
      </c>
      <c r="E13" s="157">
        <f t="shared" si="1"/>
        <v>1.3363333333333334</v>
      </c>
      <c r="G13" s="157">
        <f t="shared" si="2"/>
        <v>2.8553333333333333</v>
      </c>
      <c r="H13" s="157">
        <f t="shared" si="3"/>
        <v>3.2456666666666667</v>
      </c>
      <c r="J13" s="126">
        <f t="shared" si="4"/>
        <v>176.33333333333331</v>
      </c>
      <c r="K13" s="126">
        <f t="shared" si="5"/>
        <v>191.66666666666666</v>
      </c>
    </row>
    <row r="14" spans="1:14" x14ac:dyDescent="0.25">
      <c r="C14" s="309" t="s">
        <v>77</v>
      </c>
      <c r="D14" s="157">
        <f t="shared" si="0"/>
        <v>1.6320000000000001</v>
      </c>
      <c r="E14" s="157">
        <f t="shared" si="1"/>
        <v>1.665</v>
      </c>
      <c r="G14" s="157">
        <f t="shared" si="2"/>
        <v>4.8056666666666672</v>
      </c>
      <c r="H14" s="157">
        <f t="shared" si="3"/>
        <v>4.8680000000000003</v>
      </c>
      <c r="J14" s="126">
        <f t="shared" si="4"/>
        <v>298.66666666666669</v>
      </c>
      <c r="K14" s="126">
        <f t="shared" si="5"/>
        <v>279.66666666666663</v>
      </c>
    </row>
    <row r="15" spans="1:14" x14ac:dyDescent="0.25">
      <c r="C15" s="309" t="s">
        <v>78</v>
      </c>
      <c r="D15" s="157">
        <f t="shared" si="0"/>
        <v>0.92700000000000005</v>
      </c>
      <c r="E15" s="157">
        <f t="shared" si="1"/>
        <v>0.89899999999999991</v>
      </c>
      <c r="G15" s="157">
        <f t="shared" si="2"/>
        <v>2.3836666666666662</v>
      </c>
      <c r="H15" s="157">
        <f t="shared" si="3"/>
        <v>2.2353333333333332</v>
      </c>
      <c r="J15" s="126">
        <f t="shared" si="4"/>
        <v>125.66666666666667</v>
      </c>
      <c r="K15" s="126">
        <f t="shared" si="5"/>
        <v>127</v>
      </c>
    </row>
    <row r="16" spans="1:14" x14ac:dyDescent="0.25">
      <c r="C16" s="317" t="s">
        <v>448</v>
      </c>
      <c r="D16" s="158">
        <f>D100</f>
        <v>16.062666666666669</v>
      </c>
      <c r="E16" s="158">
        <f t="shared" si="1"/>
        <v>16.433000000000003</v>
      </c>
      <c r="F16" s="121"/>
      <c r="G16" s="158">
        <f t="shared" si="2"/>
        <v>40.956333333333333</v>
      </c>
      <c r="H16" s="158">
        <f t="shared" si="3"/>
        <v>42.220666666666673</v>
      </c>
      <c r="I16" s="121"/>
      <c r="J16" s="170">
        <f t="shared" si="4"/>
        <v>2476.6666666666665</v>
      </c>
      <c r="K16" s="170">
        <f t="shared" si="5"/>
        <v>2492.333333333333</v>
      </c>
    </row>
    <row r="17" spans="1:12" x14ac:dyDescent="0.25">
      <c r="C17" s="317" t="s">
        <v>464</v>
      </c>
      <c r="D17" s="158">
        <f t="shared" si="0"/>
        <v>1.784740740740741</v>
      </c>
      <c r="E17" s="158">
        <f t="shared" si="1"/>
        <v>1.8258888888888893</v>
      </c>
      <c r="F17" s="121"/>
      <c r="G17" s="158">
        <f t="shared" si="2"/>
        <v>4.5507037037037037</v>
      </c>
      <c r="H17" s="158">
        <f t="shared" si="3"/>
        <v>4.6911851851851862</v>
      </c>
      <c r="I17" s="121"/>
      <c r="J17" s="170">
        <f t="shared" si="4"/>
        <v>275.18518518518516</v>
      </c>
      <c r="K17" s="170">
        <f t="shared" si="5"/>
        <v>276.92592592592587</v>
      </c>
    </row>
    <row r="18" spans="1:12" x14ac:dyDescent="0.25">
      <c r="C18" s="176"/>
    </row>
    <row r="19" spans="1:12" ht="25.5" customHeight="1" x14ac:dyDescent="0.25">
      <c r="C19" s="177"/>
      <c r="D19" s="842" t="s">
        <v>271</v>
      </c>
      <c r="E19" s="842"/>
      <c r="F19" s="842"/>
      <c r="I19" s="177"/>
      <c r="J19" s="842" t="s">
        <v>271</v>
      </c>
      <c r="K19" s="842"/>
      <c r="L19" s="842"/>
    </row>
    <row r="20" spans="1:12" ht="25.5" x14ac:dyDescent="0.25">
      <c r="C20" s="178" t="s">
        <v>272</v>
      </c>
      <c r="D20" s="179" t="s">
        <v>273</v>
      </c>
      <c r="E20" s="180" t="s">
        <v>274</v>
      </c>
      <c r="F20" s="181" t="s">
        <v>275</v>
      </c>
      <c r="I20" s="178" t="s">
        <v>287</v>
      </c>
      <c r="J20" s="179" t="s">
        <v>273</v>
      </c>
      <c r="K20" s="180" t="s">
        <v>274</v>
      </c>
      <c r="L20" s="181" t="s">
        <v>275</v>
      </c>
    </row>
    <row r="21" spans="1:12" x14ac:dyDescent="0.25">
      <c r="C21" s="171"/>
      <c r="D21" s="843" t="s">
        <v>276</v>
      </c>
      <c r="E21" s="844"/>
      <c r="F21" s="845"/>
      <c r="I21" s="171"/>
      <c r="J21" s="182" t="s">
        <v>276</v>
      </c>
      <c r="K21" s="183"/>
      <c r="L21" s="184"/>
    </row>
    <row r="22" spans="1:12" x14ac:dyDescent="0.25">
      <c r="C22" s="185" t="s">
        <v>277</v>
      </c>
      <c r="D22" s="172"/>
      <c r="E22" s="172"/>
      <c r="F22" s="173"/>
      <c r="I22" s="121">
        <v>2017</v>
      </c>
      <c r="J22" s="186">
        <v>102.07766666666667</v>
      </c>
      <c r="K22" s="187">
        <v>295.56033333333329</v>
      </c>
      <c r="L22" s="188">
        <v>19086</v>
      </c>
    </row>
    <row r="23" spans="1:12" x14ac:dyDescent="0.25">
      <c r="C23" s="46" t="s">
        <v>271</v>
      </c>
      <c r="D23" s="182">
        <v>98.228333333333325</v>
      </c>
      <c r="E23" s="183">
        <v>286.70999999999998</v>
      </c>
      <c r="F23" s="184">
        <v>18765</v>
      </c>
    </row>
    <row r="24" spans="1:12" s="79" customFormat="1" ht="15.75" x14ac:dyDescent="0.25">
      <c r="A24" s="93"/>
      <c r="B24" s="93"/>
      <c r="C24" s="189" t="s">
        <v>35</v>
      </c>
      <c r="D24" s="190">
        <v>0.10366666666666667</v>
      </c>
      <c r="E24" s="191">
        <v>0.24633333333333335</v>
      </c>
      <c r="F24" s="192">
        <v>13.666666666666666</v>
      </c>
      <c r="G24" s="93"/>
      <c r="H24" s="93"/>
      <c r="I24" s="189" t="s">
        <v>35</v>
      </c>
      <c r="J24" s="190">
        <v>0.11700000000000001</v>
      </c>
      <c r="K24" s="191">
        <v>0.29199999999999998</v>
      </c>
      <c r="L24" s="192">
        <v>12.333333333333334</v>
      </c>
    </row>
    <row r="25" spans="1:12" s="79" customFormat="1" ht="15.75" x14ac:dyDescent="0.25">
      <c r="A25" s="93"/>
      <c r="B25" s="93"/>
      <c r="C25" s="189" t="s">
        <v>41</v>
      </c>
      <c r="D25" s="190">
        <v>2.5000000000000001E-2</v>
      </c>
      <c r="E25" s="191">
        <v>7.1333333333333332E-2</v>
      </c>
      <c r="F25" s="192">
        <v>4.666666666666667</v>
      </c>
      <c r="G25" s="93"/>
      <c r="H25" s="93"/>
      <c r="I25" s="189" t="s">
        <v>41</v>
      </c>
      <c r="J25" s="190">
        <v>3.5333333333333335E-2</v>
      </c>
      <c r="K25" s="191">
        <v>6.8333333333333329E-2</v>
      </c>
      <c r="L25" s="192">
        <v>4</v>
      </c>
    </row>
    <row r="26" spans="1:12" s="79" customFormat="1" ht="15.75" x14ac:dyDescent="0.25">
      <c r="A26" s="93"/>
      <c r="B26" s="93"/>
      <c r="C26" s="189" t="s">
        <v>42</v>
      </c>
      <c r="D26" s="190">
        <v>0.115</v>
      </c>
      <c r="E26" s="191">
        <v>0.315</v>
      </c>
      <c r="F26" s="192">
        <v>14.333333333333334</v>
      </c>
      <c r="G26" s="93"/>
      <c r="H26" s="93"/>
      <c r="I26" s="189" t="s">
        <v>42</v>
      </c>
      <c r="J26" s="190">
        <v>0.11533333333333333</v>
      </c>
      <c r="K26" s="191">
        <v>0.24266666666666667</v>
      </c>
      <c r="L26" s="192">
        <v>15</v>
      </c>
    </row>
    <row r="27" spans="1:12" s="79" customFormat="1" ht="15.75" x14ac:dyDescent="0.25">
      <c r="A27" s="93"/>
      <c r="B27" s="93"/>
      <c r="C27" s="189" t="s">
        <v>24</v>
      </c>
      <c r="D27" s="190">
        <v>2.3193333333333337</v>
      </c>
      <c r="E27" s="191">
        <v>4.916666666666667</v>
      </c>
      <c r="F27" s="192">
        <v>403.33333333333331</v>
      </c>
      <c r="G27" s="93"/>
      <c r="H27" s="93"/>
      <c r="I27" s="189" t="s">
        <v>24</v>
      </c>
      <c r="J27" s="190">
        <v>2.4086666666666665</v>
      </c>
      <c r="K27" s="191">
        <v>5.1903333333333332</v>
      </c>
      <c r="L27" s="192">
        <v>428.33333333333331</v>
      </c>
    </row>
    <row r="28" spans="1:12" s="79" customFormat="1" ht="15.75" x14ac:dyDescent="0.25">
      <c r="A28" s="93"/>
      <c r="B28" s="93"/>
      <c r="C28" s="189" t="s">
        <v>49</v>
      </c>
      <c r="D28" s="190">
        <v>7.2333333333333333E-2</v>
      </c>
      <c r="E28" s="191">
        <v>0.18033333333333335</v>
      </c>
      <c r="F28" s="192">
        <v>4.666666666666667</v>
      </c>
      <c r="G28" s="93"/>
      <c r="H28" s="93"/>
      <c r="I28" s="189" t="s">
        <v>49</v>
      </c>
      <c r="J28" s="190">
        <v>6.8666666666666668E-2</v>
      </c>
      <c r="K28" s="191">
        <v>0.186</v>
      </c>
      <c r="L28" s="192">
        <v>5.666666666666667</v>
      </c>
    </row>
    <row r="29" spans="1:12" s="79" customFormat="1" ht="15.75" x14ac:dyDescent="0.25">
      <c r="A29" s="93"/>
      <c r="B29" s="93"/>
      <c r="C29" s="189" t="s">
        <v>32</v>
      </c>
      <c r="D29" s="190">
        <v>3.1333333333333331E-2</v>
      </c>
      <c r="E29" s="191">
        <v>5.6333333333333332E-2</v>
      </c>
      <c r="F29" s="192">
        <v>2.3333333333333335</v>
      </c>
      <c r="G29" s="93"/>
      <c r="H29" s="93"/>
      <c r="I29" s="189" t="s">
        <v>32</v>
      </c>
      <c r="J29" s="190">
        <v>3.7666666666666668E-2</v>
      </c>
      <c r="K29" s="191">
        <v>6.933333333333333E-2</v>
      </c>
      <c r="L29" s="192">
        <v>4</v>
      </c>
    </row>
    <row r="30" spans="1:12" s="79" customFormat="1" ht="15.75" x14ac:dyDescent="0.25">
      <c r="A30" s="93"/>
      <c r="B30" s="93"/>
      <c r="C30" s="189" t="s">
        <v>56</v>
      </c>
      <c r="D30" s="190">
        <v>6.0999999999999999E-2</v>
      </c>
      <c r="E30" s="191">
        <v>0.22266666666666665</v>
      </c>
      <c r="F30" s="192">
        <v>9</v>
      </c>
      <c r="G30" s="93"/>
      <c r="H30" s="93"/>
      <c r="I30" s="189" t="s">
        <v>56</v>
      </c>
      <c r="J30" s="190">
        <v>7.9333333333333325E-2</v>
      </c>
      <c r="K30" s="191">
        <v>0.22533333333333333</v>
      </c>
      <c r="L30" s="192">
        <v>11</v>
      </c>
    </row>
    <row r="31" spans="1:12" s="79" customFormat="1" ht="15.75" x14ac:dyDescent="0.25">
      <c r="A31" s="93"/>
      <c r="B31" s="93"/>
      <c r="C31" s="189" t="s">
        <v>2</v>
      </c>
      <c r="D31" s="190">
        <v>0.11133333333333333</v>
      </c>
      <c r="E31" s="191">
        <v>0.28799999999999998</v>
      </c>
      <c r="F31" s="192">
        <v>13.666666666666666</v>
      </c>
      <c r="G31" s="93"/>
      <c r="H31" s="93"/>
      <c r="I31" s="189" t="s">
        <v>2</v>
      </c>
      <c r="J31" s="190">
        <v>9.7666666666666666E-2</v>
      </c>
      <c r="K31" s="191">
        <v>0.2593333333333333</v>
      </c>
      <c r="L31" s="192">
        <v>11</v>
      </c>
    </row>
    <row r="32" spans="1:12" s="79" customFormat="1" ht="15.75" x14ac:dyDescent="0.25">
      <c r="A32" s="93"/>
      <c r="B32" s="93"/>
      <c r="C32" s="189" t="s">
        <v>45</v>
      </c>
      <c r="D32" s="190">
        <v>2.7333333333333331E-2</v>
      </c>
      <c r="E32" s="191">
        <v>6.3333333333333339E-2</v>
      </c>
      <c r="F32" s="192">
        <v>3.6666666666666665</v>
      </c>
      <c r="G32" s="93"/>
      <c r="H32" s="93"/>
      <c r="I32" s="189" t="s">
        <v>45</v>
      </c>
      <c r="J32" s="190">
        <v>3.5333333333333335E-2</v>
      </c>
      <c r="K32" s="191">
        <v>0.124</v>
      </c>
      <c r="L32" s="192">
        <v>4.333333333333333</v>
      </c>
    </row>
    <row r="33" spans="1:12" s="79" customFormat="1" ht="15.75" x14ac:dyDescent="0.25">
      <c r="A33" s="93"/>
      <c r="B33" s="93"/>
      <c r="C33" s="189" t="s">
        <v>16</v>
      </c>
      <c r="D33" s="190">
        <v>7.3333333333333334E-2</v>
      </c>
      <c r="E33" s="191">
        <v>0.15066666666666667</v>
      </c>
      <c r="F33" s="192">
        <v>8.6666666666666661</v>
      </c>
      <c r="G33" s="93"/>
      <c r="H33" s="93"/>
      <c r="I33" s="189" t="s">
        <v>16</v>
      </c>
      <c r="J33" s="190">
        <v>5.4666666666666662E-2</v>
      </c>
      <c r="K33" s="191">
        <v>0.12433333333333332</v>
      </c>
      <c r="L33" s="192">
        <v>6.666666666666667</v>
      </c>
    </row>
    <row r="34" spans="1:12" s="79" customFormat="1" ht="15.75" x14ac:dyDescent="0.25">
      <c r="A34" s="93"/>
      <c r="B34" s="93"/>
      <c r="C34" s="189" t="s">
        <v>50</v>
      </c>
      <c r="D34" s="190">
        <v>0.19600000000000001</v>
      </c>
      <c r="E34" s="191">
        <v>0.376</v>
      </c>
      <c r="F34" s="192">
        <v>18.333333333333332</v>
      </c>
      <c r="G34" s="93"/>
      <c r="H34" s="93"/>
      <c r="I34" s="189" t="s">
        <v>50</v>
      </c>
      <c r="J34" s="190">
        <v>0.18066666666666667</v>
      </c>
      <c r="K34" s="191">
        <v>0.42433333333333334</v>
      </c>
      <c r="L34" s="192">
        <v>17.666666666666668</v>
      </c>
    </row>
    <row r="35" spans="1:12" s="79" customFormat="1" ht="15.75" x14ac:dyDescent="0.25">
      <c r="A35" s="93"/>
      <c r="B35" s="93"/>
      <c r="C35" s="189" t="s">
        <v>33</v>
      </c>
      <c r="D35" s="190">
        <v>0.13300000000000001</v>
      </c>
      <c r="E35" s="191">
        <v>0.2563333333333333</v>
      </c>
      <c r="F35" s="192">
        <v>16</v>
      </c>
      <c r="G35" s="93"/>
      <c r="H35" s="93"/>
      <c r="I35" s="189" t="s">
        <v>33</v>
      </c>
      <c r="J35" s="190">
        <v>0.16466666666666666</v>
      </c>
      <c r="K35" s="191">
        <v>0.38766666666666666</v>
      </c>
      <c r="L35" s="192">
        <v>16</v>
      </c>
    </row>
    <row r="36" spans="1:12" s="79" customFormat="1" ht="15.75" x14ac:dyDescent="0.25">
      <c r="A36" s="93"/>
      <c r="B36" s="93"/>
      <c r="C36" s="189" t="s">
        <v>26</v>
      </c>
      <c r="D36" s="190">
        <v>0.53366666666666662</v>
      </c>
      <c r="E36" s="191">
        <v>1.1160000000000001</v>
      </c>
      <c r="F36" s="192">
        <v>73.666666666666671</v>
      </c>
      <c r="G36" s="93"/>
      <c r="H36" s="93"/>
      <c r="I36" s="189" t="s">
        <v>26</v>
      </c>
      <c r="J36" s="190">
        <v>0.52300000000000002</v>
      </c>
      <c r="K36" s="191">
        <v>1.1486666666666667</v>
      </c>
      <c r="L36" s="192">
        <v>76</v>
      </c>
    </row>
    <row r="37" spans="1:12" s="79" customFormat="1" ht="15.75" x14ac:dyDescent="0.25">
      <c r="A37" s="93"/>
      <c r="B37" s="93"/>
      <c r="C37" s="189" t="s">
        <v>31</v>
      </c>
      <c r="D37" s="190">
        <v>0.29699999999999999</v>
      </c>
      <c r="E37" s="191">
        <v>0.67700000000000005</v>
      </c>
      <c r="F37" s="192">
        <v>44.333333333333336</v>
      </c>
      <c r="G37" s="93"/>
      <c r="H37" s="93"/>
      <c r="I37" s="189" t="s">
        <v>31</v>
      </c>
      <c r="J37" s="190">
        <v>0.27733333333333332</v>
      </c>
      <c r="K37" s="191">
        <v>0.74199999999999999</v>
      </c>
      <c r="L37" s="192">
        <v>41.666666666666664</v>
      </c>
    </row>
    <row r="38" spans="1:12" s="79" customFormat="1" ht="15.75" x14ac:dyDescent="0.25">
      <c r="A38" s="93"/>
      <c r="B38" s="93"/>
      <c r="C38" s="189" t="s">
        <v>37</v>
      </c>
      <c r="D38" s="190">
        <v>0.3686666666666667</v>
      </c>
      <c r="E38" s="191">
        <v>1.1083333333333332</v>
      </c>
      <c r="F38" s="192">
        <v>77.333333333333329</v>
      </c>
      <c r="G38" s="93"/>
      <c r="H38" s="93"/>
      <c r="I38" s="189" t="s">
        <v>37</v>
      </c>
      <c r="J38" s="190">
        <v>0.44566666666666671</v>
      </c>
      <c r="K38" s="191">
        <v>1.2050000000000001</v>
      </c>
      <c r="L38" s="192">
        <v>76.666666666666671</v>
      </c>
    </row>
    <row r="39" spans="1:12" s="79" customFormat="1" ht="15.75" x14ac:dyDescent="0.25">
      <c r="A39" s="93"/>
      <c r="B39" s="93"/>
      <c r="C39" s="189" t="s">
        <v>27</v>
      </c>
      <c r="D39" s="190">
        <v>0.104</v>
      </c>
      <c r="E39" s="191">
        <v>0.28000000000000003</v>
      </c>
      <c r="F39" s="192">
        <v>7.666666666666667</v>
      </c>
      <c r="G39" s="93"/>
      <c r="H39" s="93"/>
      <c r="I39" s="189" t="s">
        <v>27</v>
      </c>
      <c r="J39" s="190">
        <v>0.10966666666666668</v>
      </c>
      <c r="K39" s="191">
        <v>0.25366666666666665</v>
      </c>
      <c r="L39" s="192">
        <v>9</v>
      </c>
    </row>
    <row r="40" spans="1:12" s="79" customFormat="1" ht="15.75" x14ac:dyDescent="0.25">
      <c r="A40" s="93"/>
      <c r="B40" s="93"/>
      <c r="C40" s="189" t="s">
        <v>57</v>
      </c>
      <c r="D40" s="190">
        <v>1.2693333333333332</v>
      </c>
      <c r="E40" s="191">
        <v>4.8526666666666669</v>
      </c>
      <c r="F40" s="192">
        <v>219.33333333333334</v>
      </c>
      <c r="G40" s="93"/>
      <c r="H40" s="93"/>
      <c r="I40" s="189" t="s">
        <v>57</v>
      </c>
      <c r="J40" s="190">
        <v>1.3859999999999999</v>
      </c>
      <c r="K40" s="191">
        <v>5.2110000000000003</v>
      </c>
      <c r="L40" s="192">
        <v>224.33333333333334</v>
      </c>
    </row>
    <row r="41" spans="1:12" s="79" customFormat="1" ht="15.75" x14ac:dyDescent="0.25">
      <c r="A41" s="93"/>
      <c r="B41" s="93"/>
      <c r="C41" s="189" t="s">
        <v>17</v>
      </c>
      <c r="D41" s="190">
        <v>0.14066666666666666</v>
      </c>
      <c r="E41" s="191">
        <v>0.2583333333333333</v>
      </c>
      <c r="F41" s="192">
        <v>15.333333333333334</v>
      </c>
      <c r="G41" s="93"/>
      <c r="H41" s="93"/>
      <c r="I41" s="189" t="s">
        <v>17</v>
      </c>
      <c r="J41" s="190">
        <v>0.14533333333333334</v>
      </c>
      <c r="K41" s="191">
        <v>0.3</v>
      </c>
      <c r="L41" s="192">
        <v>15.333333333333334</v>
      </c>
    </row>
    <row r="42" spans="1:12" s="79" customFormat="1" ht="15.75" x14ac:dyDescent="0.25">
      <c r="A42" s="93"/>
      <c r="B42" s="93"/>
      <c r="C42" s="189" t="s">
        <v>38</v>
      </c>
      <c r="D42" s="190">
        <v>8.1333333333333327E-2</v>
      </c>
      <c r="E42" s="191">
        <v>0.20200000000000001</v>
      </c>
      <c r="F42" s="192">
        <v>6</v>
      </c>
      <c r="G42" s="93"/>
      <c r="H42" s="93"/>
      <c r="I42" s="189" t="s">
        <v>38</v>
      </c>
      <c r="J42" s="190">
        <v>6.7333333333333328E-2</v>
      </c>
      <c r="K42" s="191">
        <v>0.16866666666666666</v>
      </c>
      <c r="L42" s="192">
        <v>6</v>
      </c>
    </row>
    <row r="43" spans="1:12" s="79" customFormat="1" ht="15.75" x14ac:dyDescent="0.25">
      <c r="A43" s="93"/>
      <c r="B43" s="93"/>
      <c r="C43" s="189" t="s">
        <v>46</v>
      </c>
      <c r="D43" s="190">
        <v>6.7666666666666667E-2</v>
      </c>
      <c r="E43" s="191">
        <v>0.12266666666666667</v>
      </c>
      <c r="F43" s="192">
        <v>9.3333333333333339</v>
      </c>
      <c r="G43" s="93"/>
      <c r="H43" s="93"/>
      <c r="I43" s="189" t="s">
        <v>46</v>
      </c>
      <c r="J43" s="190">
        <v>5.7333333333333333E-2</v>
      </c>
      <c r="K43" s="191">
        <v>0.125</v>
      </c>
      <c r="L43" s="192">
        <v>10.666666666666666</v>
      </c>
    </row>
    <row r="44" spans="1:12" s="79" customFormat="1" ht="15.75" x14ac:dyDescent="0.25">
      <c r="A44" s="93"/>
      <c r="B44" s="93"/>
      <c r="C44" s="189" t="s">
        <v>51</v>
      </c>
      <c r="D44" s="190">
        <v>0.126</v>
      </c>
      <c r="E44" s="191">
        <v>0.29266666666666669</v>
      </c>
      <c r="F44" s="192">
        <v>14.333333333333334</v>
      </c>
      <c r="G44" s="93"/>
      <c r="H44" s="93"/>
      <c r="I44" s="189" t="s">
        <v>51</v>
      </c>
      <c r="J44" s="190">
        <v>0.12133333333333333</v>
      </c>
      <c r="K44" s="191">
        <v>0.29666666666666669</v>
      </c>
      <c r="L44" s="192">
        <v>15</v>
      </c>
    </row>
    <row r="45" spans="1:12" s="79" customFormat="1" ht="15.75" x14ac:dyDescent="0.25">
      <c r="A45" s="93"/>
      <c r="B45" s="93"/>
      <c r="C45" s="189" t="s">
        <v>278</v>
      </c>
      <c r="D45" s="190">
        <v>0.45600000000000002</v>
      </c>
      <c r="E45" s="191">
        <v>1.4470000000000001</v>
      </c>
      <c r="F45" s="192">
        <v>81.666666666666671</v>
      </c>
      <c r="G45" s="93"/>
      <c r="H45" s="93"/>
      <c r="I45" s="189" t="s">
        <v>278</v>
      </c>
      <c r="J45" s="190">
        <v>0.47033333333333333</v>
      </c>
      <c r="K45" s="191">
        <v>1.512</v>
      </c>
      <c r="L45" s="192">
        <v>82.666666666666671</v>
      </c>
    </row>
    <row r="46" spans="1:12" s="79" customFormat="1" ht="15.75" x14ac:dyDescent="0.25">
      <c r="A46" s="93"/>
      <c r="B46" s="93"/>
      <c r="C46" s="189" t="s">
        <v>39</v>
      </c>
      <c r="D46" s="190">
        <v>0.3756666666666667</v>
      </c>
      <c r="E46" s="191">
        <v>1.0383333333333333</v>
      </c>
      <c r="F46" s="192">
        <v>57.333333333333336</v>
      </c>
      <c r="G46" s="93"/>
      <c r="H46" s="93"/>
      <c r="I46" s="189" t="s">
        <v>39</v>
      </c>
      <c r="J46" s="190">
        <v>0.34833333333333333</v>
      </c>
      <c r="K46" s="191">
        <v>1.0826666666666667</v>
      </c>
      <c r="L46" s="192">
        <v>62.666666666666664</v>
      </c>
    </row>
    <row r="47" spans="1:12" s="79" customFormat="1" ht="15.75" x14ac:dyDescent="0.25">
      <c r="A47" s="93"/>
      <c r="B47" s="93"/>
      <c r="C47" s="189" t="s">
        <v>279</v>
      </c>
      <c r="D47" s="190">
        <v>0.12933333333333336</v>
      </c>
      <c r="E47" s="191">
        <v>0.36</v>
      </c>
      <c r="F47" s="192">
        <v>12.333333333333334</v>
      </c>
      <c r="G47" s="93"/>
      <c r="H47" s="93"/>
      <c r="I47" s="189" t="s">
        <v>279</v>
      </c>
      <c r="J47" s="190">
        <v>0.13033333333333336</v>
      </c>
      <c r="K47" s="191">
        <v>0.31466666666666671</v>
      </c>
      <c r="L47" s="192">
        <v>13.333333333333334</v>
      </c>
    </row>
    <row r="48" spans="1:12" s="79" customFormat="1" ht="15.75" x14ac:dyDescent="0.25">
      <c r="A48" s="93"/>
      <c r="B48" s="93"/>
      <c r="C48" s="189" t="s">
        <v>48</v>
      </c>
      <c r="D48" s="190">
        <v>0.372</v>
      </c>
      <c r="E48" s="191">
        <v>0.75066666666666659</v>
      </c>
      <c r="F48" s="192">
        <v>52.666666666666664</v>
      </c>
      <c r="G48" s="93"/>
      <c r="H48" s="93"/>
      <c r="I48" s="189" t="s">
        <v>48</v>
      </c>
      <c r="J48" s="190">
        <v>0.36266666666666669</v>
      </c>
      <c r="K48" s="191">
        <v>0.92466666666666664</v>
      </c>
      <c r="L48" s="192">
        <v>52.666666666666664</v>
      </c>
    </row>
    <row r="49" spans="1:12" s="79" customFormat="1" ht="15.75" x14ac:dyDescent="0.25">
      <c r="A49" s="93"/>
      <c r="B49" s="93"/>
      <c r="C49" s="189" t="s">
        <v>18</v>
      </c>
      <c r="D49" s="190">
        <v>0.10933333333333332</v>
      </c>
      <c r="E49" s="191">
        <v>0.30199999999999999</v>
      </c>
      <c r="F49" s="192">
        <v>15</v>
      </c>
      <c r="G49" s="93"/>
      <c r="H49" s="93"/>
      <c r="I49" s="189" t="s">
        <v>18</v>
      </c>
      <c r="J49" s="190">
        <v>0.154</v>
      </c>
      <c r="K49" s="191">
        <v>0.41499999999999998</v>
      </c>
      <c r="L49" s="192">
        <v>18.333333333333332</v>
      </c>
    </row>
    <row r="50" spans="1:12" s="79" customFormat="1" ht="15.75" x14ac:dyDescent="0.25">
      <c r="A50" s="93"/>
      <c r="B50" s="93"/>
      <c r="C50" s="189" t="s">
        <v>58</v>
      </c>
      <c r="D50" s="190">
        <v>0.33933333333333332</v>
      </c>
      <c r="E50" s="191">
        <v>0.91300000000000003</v>
      </c>
      <c r="F50" s="192">
        <v>50.666666666666664</v>
      </c>
      <c r="G50" s="93"/>
      <c r="H50" s="93"/>
      <c r="I50" s="189" t="s">
        <v>58</v>
      </c>
      <c r="J50" s="190">
        <v>0.33400000000000002</v>
      </c>
      <c r="K50" s="191">
        <v>0.71933333333333338</v>
      </c>
      <c r="L50" s="192">
        <v>37.333333333333336</v>
      </c>
    </row>
    <row r="51" spans="1:12" s="79" customFormat="1" ht="15.75" x14ac:dyDescent="0.25">
      <c r="A51" s="93"/>
      <c r="B51" s="93"/>
      <c r="C51" s="189" t="s">
        <v>3</v>
      </c>
      <c r="D51" s="190">
        <v>0.21533333333333335</v>
      </c>
      <c r="E51" s="191">
        <v>0.54133333333333333</v>
      </c>
      <c r="F51" s="192">
        <v>32.333333333333336</v>
      </c>
      <c r="G51" s="93"/>
      <c r="H51" s="93"/>
      <c r="I51" s="189" t="s">
        <v>3</v>
      </c>
      <c r="J51" s="190">
        <v>0.24366666666666667</v>
      </c>
      <c r="K51" s="191">
        <v>0.60766666666666658</v>
      </c>
      <c r="L51" s="192">
        <v>39.333333333333336</v>
      </c>
    </row>
    <row r="52" spans="1:12" s="79" customFormat="1" ht="15.75" x14ac:dyDescent="0.25">
      <c r="A52" s="93"/>
      <c r="B52" s="93"/>
      <c r="C52" s="189" t="s">
        <v>43</v>
      </c>
      <c r="D52" s="190">
        <v>7.3666666666666672E-2</v>
      </c>
      <c r="E52" s="191">
        <v>0.254</v>
      </c>
      <c r="F52" s="192">
        <v>7.666666666666667</v>
      </c>
      <c r="G52" s="93"/>
      <c r="H52" s="93"/>
      <c r="I52" s="189" t="s">
        <v>43</v>
      </c>
      <c r="J52" s="190">
        <v>9.9666666666666667E-2</v>
      </c>
      <c r="K52" s="191">
        <v>0.248</v>
      </c>
      <c r="L52" s="192">
        <v>6.666666666666667</v>
      </c>
    </row>
    <row r="53" spans="1:12" s="79" customFormat="1" ht="15.75" x14ac:dyDescent="0.25">
      <c r="A53" s="93"/>
      <c r="B53" s="93"/>
      <c r="C53" s="189" t="s">
        <v>53</v>
      </c>
      <c r="D53" s="190">
        <v>0.15</v>
      </c>
      <c r="E53" s="191">
        <v>0.41433333333333333</v>
      </c>
      <c r="F53" s="192">
        <v>25.666666666666668</v>
      </c>
      <c r="G53" s="93"/>
      <c r="H53" s="93"/>
      <c r="I53" s="189" t="s">
        <v>53</v>
      </c>
      <c r="J53" s="190">
        <v>0.13800000000000001</v>
      </c>
      <c r="K53" s="191">
        <v>0.3133333333333333</v>
      </c>
      <c r="L53" s="192">
        <v>20.666666666666668</v>
      </c>
    </row>
    <row r="54" spans="1:12" s="79" customFormat="1" ht="15.75" x14ac:dyDescent="0.25">
      <c r="A54" s="93"/>
      <c r="B54" s="93"/>
      <c r="C54" s="189" t="s">
        <v>280</v>
      </c>
      <c r="D54" s="190">
        <v>0.33933333333333332</v>
      </c>
      <c r="E54" s="191">
        <v>0.89033333333333342</v>
      </c>
      <c r="F54" s="192">
        <v>50.333333333333336</v>
      </c>
      <c r="G54" s="93"/>
      <c r="H54" s="93"/>
      <c r="I54" s="189" t="s">
        <v>280</v>
      </c>
      <c r="J54" s="190">
        <v>0.32466666666666666</v>
      </c>
      <c r="K54" s="191">
        <v>0.87666666666666659</v>
      </c>
      <c r="L54" s="192">
        <v>52.666666666666664</v>
      </c>
    </row>
    <row r="55" spans="1:12" s="79" customFormat="1" ht="15.75" x14ac:dyDescent="0.25">
      <c r="A55" s="93"/>
      <c r="B55" s="93"/>
      <c r="C55" s="189" t="s">
        <v>281</v>
      </c>
      <c r="D55" s="190">
        <v>0.11166666666666668</v>
      </c>
      <c r="E55" s="191">
        <v>0.36033333333333334</v>
      </c>
      <c r="F55" s="192">
        <v>20.333333333333332</v>
      </c>
      <c r="G55" s="93"/>
      <c r="H55" s="93"/>
      <c r="I55" s="189" t="s">
        <v>281</v>
      </c>
      <c r="J55" s="190">
        <v>0.10933333333333332</v>
      </c>
      <c r="K55" s="191">
        <v>0.311</v>
      </c>
      <c r="L55" s="192">
        <v>18.333333333333332</v>
      </c>
    </row>
    <row r="56" spans="1:12" s="79" customFormat="1" ht="15.75" x14ac:dyDescent="0.25">
      <c r="A56" s="93"/>
      <c r="B56" s="93"/>
      <c r="C56" s="189" t="s">
        <v>34</v>
      </c>
      <c r="D56" s="190">
        <v>6.5333333333333327E-2</v>
      </c>
      <c r="E56" s="191">
        <v>0.15266666666666664</v>
      </c>
      <c r="F56" s="192">
        <v>10.666666666666666</v>
      </c>
      <c r="G56" s="93"/>
      <c r="H56" s="93"/>
      <c r="I56" s="189" t="s">
        <v>34</v>
      </c>
      <c r="J56" s="190">
        <v>4.5999999999999999E-2</v>
      </c>
      <c r="K56" s="191">
        <v>0.11700000000000001</v>
      </c>
      <c r="L56" s="192">
        <v>7</v>
      </c>
    </row>
    <row r="57" spans="1:12" s="79" customFormat="1" ht="15.75" x14ac:dyDescent="0.25">
      <c r="A57" s="93"/>
      <c r="B57" s="93"/>
      <c r="C57" s="189" t="s">
        <v>63</v>
      </c>
      <c r="D57" s="190">
        <v>0.26766666666666666</v>
      </c>
      <c r="E57" s="191">
        <v>1.0003333333333333</v>
      </c>
      <c r="F57" s="192">
        <v>39.666666666666664</v>
      </c>
      <c r="G57" s="93"/>
      <c r="H57" s="93"/>
      <c r="I57" s="189" t="s">
        <v>63</v>
      </c>
      <c r="J57" s="190">
        <v>0.26100000000000001</v>
      </c>
      <c r="K57" s="191">
        <v>1.0636666666666668</v>
      </c>
      <c r="L57" s="192">
        <v>44</v>
      </c>
    </row>
    <row r="58" spans="1:12" s="79" customFormat="1" ht="15.75" x14ac:dyDescent="0.25">
      <c r="A58" s="93"/>
      <c r="B58" s="93"/>
      <c r="C58" s="189" t="s">
        <v>59</v>
      </c>
      <c r="D58" s="190">
        <v>0.121</v>
      </c>
      <c r="E58" s="191">
        <v>0.34166666666666667</v>
      </c>
      <c r="F58" s="192">
        <v>20.666666666666668</v>
      </c>
      <c r="G58" s="93"/>
      <c r="H58" s="93"/>
      <c r="I58" s="189" t="s">
        <v>59</v>
      </c>
      <c r="J58" s="190">
        <v>0.13966666666666666</v>
      </c>
      <c r="K58" s="191">
        <v>0.3696666666666667</v>
      </c>
      <c r="L58" s="192">
        <v>20</v>
      </c>
    </row>
    <row r="59" spans="1:12" s="79" customFormat="1" ht="15.75" x14ac:dyDescent="0.25">
      <c r="A59" s="93"/>
      <c r="B59" s="93"/>
      <c r="C59" s="189" t="s">
        <v>64</v>
      </c>
      <c r="D59" s="190">
        <v>0.107</v>
      </c>
      <c r="E59" s="191">
        <v>0.27666666666666667</v>
      </c>
      <c r="F59" s="192">
        <v>14</v>
      </c>
      <c r="G59" s="93"/>
      <c r="H59" s="93"/>
      <c r="I59" s="189" t="s">
        <v>64</v>
      </c>
      <c r="J59" s="190">
        <v>0.15533333333333335</v>
      </c>
      <c r="K59" s="191">
        <v>0.3666666666666667</v>
      </c>
      <c r="L59" s="192">
        <v>17.666666666666668</v>
      </c>
    </row>
    <row r="60" spans="1:12" s="79" customFormat="1" ht="15.75" x14ac:dyDescent="0.25">
      <c r="A60" s="93"/>
      <c r="B60" s="93"/>
      <c r="C60" s="189" t="s">
        <v>8</v>
      </c>
      <c r="D60" s="190">
        <v>4.1666666666666664E-2</v>
      </c>
      <c r="E60" s="191">
        <v>0.08</v>
      </c>
      <c r="F60" s="192">
        <v>2.3333333333333335</v>
      </c>
      <c r="G60" s="93"/>
      <c r="H60" s="93"/>
      <c r="I60" s="189" t="s">
        <v>8</v>
      </c>
      <c r="J60" s="190">
        <v>4.4999999999999998E-2</v>
      </c>
      <c r="K60" s="191">
        <v>0.10066666666666667</v>
      </c>
      <c r="L60" s="192">
        <v>4</v>
      </c>
    </row>
    <row r="61" spans="1:12" s="79" customFormat="1" ht="15.75" x14ac:dyDescent="0.25">
      <c r="A61" s="93"/>
      <c r="B61" s="93"/>
      <c r="C61" s="189" t="s">
        <v>54</v>
      </c>
      <c r="D61" s="190">
        <v>0.157</v>
      </c>
      <c r="E61" s="191">
        <v>0.38800000000000001</v>
      </c>
      <c r="F61" s="192">
        <v>22.666666666666668</v>
      </c>
      <c r="G61" s="93"/>
      <c r="H61" s="93"/>
      <c r="I61" s="189" t="s">
        <v>54</v>
      </c>
      <c r="J61" s="190">
        <v>0.17066666666666666</v>
      </c>
      <c r="K61" s="191">
        <v>0.42599999999999999</v>
      </c>
      <c r="L61" s="192">
        <v>24</v>
      </c>
    </row>
    <row r="62" spans="1:12" s="79" customFormat="1" ht="15.75" x14ac:dyDescent="0.25">
      <c r="A62" s="93"/>
      <c r="B62" s="93"/>
      <c r="C62" s="189" t="s">
        <v>40</v>
      </c>
      <c r="D62" s="190">
        <v>0.79166666666666663</v>
      </c>
      <c r="E62" s="191">
        <v>1.9036666666666668</v>
      </c>
      <c r="F62" s="192">
        <v>141</v>
      </c>
      <c r="G62" s="93"/>
      <c r="H62" s="93"/>
      <c r="I62" s="189" t="s">
        <v>40</v>
      </c>
      <c r="J62" s="190">
        <v>0.74833333333333341</v>
      </c>
      <c r="K62" s="191">
        <v>1.8546666666666667</v>
      </c>
      <c r="L62" s="192">
        <v>132</v>
      </c>
    </row>
    <row r="63" spans="1:12" s="79" customFormat="1" ht="15.75" x14ac:dyDescent="0.25">
      <c r="A63" s="93"/>
      <c r="B63" s="93"/>
      <c r="C63" s="189" t="s">
        <v>282</v>
      </c>
      <c r="D63" s="190">
        <v>5.3666666666666661E-2</v>
      </c>
      <c r="E63" s="191">
        <v>0.12533333333333332</v>
      </c>
      <c r="F63" s="192">
        <v>6.333333333333333</v>
      </c>
      <c r="G63" s="93"/>
      <c r="H63" s="93"/>
      <c r="I63" s="189" t="s">
        <v>282</v>
      </c>
      <c r="J63" s="190">
        <v>4.9000000000000002E-2</v>
      </c>
      <c r="K63" s="191">
        <v>9.0999999999999998E-2</v>
      </c>
      <c r="L63" s="192">
        <v>5.666666666666667</v>
      </c>
    </row>
    <row r="64" spans="1:12" s="79" customFormat="1" ht="15.75" x14ac:dyDescent="0.25">
      <c r="A64" s="93"/>
      <c r="B64" s="93"/>
      <c r="C64" s="189" t="s">
        <v>283</v>
      </c>
      <c r="D64" s="190">
        <v>2.8333333333333332E-2</v>
      </c>
      <c r="E64" s="191">
        <v>9.8000000000000004E-2</v>
      </c>
      <c r="F64" s="192">
        <v>2.3333333333333335</v>
      </c>
      <c r="G64" s="93"/>
      <c r="H64" s="93"/>
      <c r="I64" s="189" t="s">
        <v>283</v>
      </c>
      <c r="J64" s="190">
        <v>3.3000000000000002E-2</v>
      </c>
      <c r="K64" s="191">
        <v>0.09</v>
      </c>
      <c r="L64" s="192">
        <v>3</v>
      </c>
    </row>
    <row r="65" spans="1:12" s="79" customFormat="1" ht="15.75" x14ac:dyDescent="0.25">
      <c r="A65" s="93"/>
      <c r="B65" s="93"/>
      <c r="C65" s="189" t="s">
        <v>4</v>
      </c>
      <c r="D65" s="190">
        <v>5.6000000000000001E-2</v>
      </c>
      <c r="E65" s="191">
        <v>0.16033333333333336</v>
      </c>
      <c r="F65" s="192">
        <v>8.3333333333333339</v>
      </c>
      <c r="G65" s="93"/>
      <c r="H65" s="93"/>
      <c r="I65" s="189" t="s">
        <v>4</v>
      </c>
      <c r="J65" s="190">
        <v>6.9666666666666668E-2</v>
      </c>
      <c r="K65" s="191">
        <v>0.16066666666666665</v>
      </c>
      <c r="L65" s="192">
        <v>9.6666666666666661</v>
      </c>
    </row>
    <row r="66" spans="1:12" s="79" customFormat="1" ht="15.75" x14ac:dyDescent="0.25">
      <c r="A66" s="93"/>
      <c r="B66" s="93"/>
      <c r="C66" s="189" t="s">
        <v>10</v>
      </c>
      <c r="D66" s="190">
        <v>0.15266666666666664</v>
      </c>
      <c r="E66" s="191">
        <v>0.43333333333333329</v>
      </c>
      <c r="F66" s="192">
        <v>20.333333333333332</v>
      </c>
      <c r="G66" s="93"/>
      <c r="H66" s="93"/>
      <c r="I66" s="189" t="s">
        <v>10</v>
      </c>
      <c r="J66" s="190">
        <v>0.15566666666666665</v>
      </c>
      <c r="K66" s="191">
        <v>0.39133333333333331</v>
      </c>
      <c r="L66" s="192">
        <v>21.333333333333332</v>
      </c>
    </row>
    <row r="67" spans="1:12" s="79" customFormat="1" ht="15.75" x14ac:dyDescent="0.25">
      <c r="A67" s="93"/>
      <c r="B67" s="93"/>
      <c r="C67" s="189" t="s">
        <v>47</v>
      </c>
      <c r="D67" s="190">
        <v>8.3333333333333329E-2</v>
      </c>
      <c r="E67" s="191">
        <v>0.13933333333333334</v>
      </c>
      <c r="F67" s="192">
        <v>5.333333333333333</v>
      </c>
      <c r="G67" s="93"/>
      <c r="H67" s="93"/>
      <c r="I67" s="189" t="s">
        <v>47</v>
      </c>
      <c r="J67" s="190">
        <v>8.8999999999999996E-2</v>
      </c>
      <c r="K67" s="191">
        <v>0.20399999999999999</v>
      </c>
      <c r="L67" s="192">
        <v>8</v>
      </c>
    </row>
    <row r="68" spans="1:12" s="79" customFormat="1" ht="15.75" x14ac:dyDescent="0.25">
      <c r="A68" s="93"/>
      <c r="B68" s="93"/>
      <c r="C68" s="189" t="s">
        <v>28</v>
      </c>
      <c r="D68" s="190">
        <v>5.5E-2</v>
      </c>
      <c r="E68" s="191">
        <v>0.13966666666666666</v>
      </c>
      <c r="F68" s="192">
        <v>6</v>
      </c>
      <c r="G68" s="93"/>
      <c r="H68" s="93"/>
      <c r="I68" s="189" t="s">
        <v>28</v>
      </c>
      <c r="J68" s="190">
        <v>3.9666666666666663E-2</v>
      </c>
      <c r="K68" s="191">
        <v>9.6000000000000002E-2</v>
      </c>
      <c r="L68" s="192">
        <v>3</v>
      </c>
    </row>
    <row r="69" spans="1:12" s="79" customFormat="1" ht="15.75" x14ac:dyDescent="0.25">
      <c r="A69" s="93"/>
      <c r="B69" s="93"/>
      <c r="C69" s="189" t="s">
        <v>14</v>
      </c>
      <c r="D69" s="190">
        <v>0.89633333333333343</v>
      </c>
      <c r="E69" s="191">
        <v>2.6280000000000001</v>
      </c>
      <c r="F69" s="192">
        <v>173</v>
      </c>
      <c r="G69" s="93"/>
      <c r="H69" s="93"/>
      <c r="I69" s="189" t="s">
        <v>14</v>
      </c>
      <c r="J69" s="190">
        <v>0.87433333333333341</v>
      </c>
      <c r="K69" s="191">
        <v>2.5273333333333334</v>
      </c>
      <c r="L69" s="192">
        <v>151.66666666666666</v>
      </c>
    </row>
    <row r="70" spans="1:12" s="79" customFormat="1" ht="15.75" x14ac:dyDescent="0.25">
      <c r="A70" s="93"/>
      <c r="B70" s="93"/>
      <c r="C70" s="189" t="s">
        <v>25</v>
      </c>
      <c r="D70" s="190">
        <v>0.22533333333333333</v>
      </c>
      <c r="E70" s="191">
        <v>0.44600000000000001</v>
      </c>
      <c r="F70" s="192">
        <v>40.666666666666664</v>
      </c>
      <c r="G70" s="93"/>
      <c r="H70" s="93"/>
      <c r="I70" s="189" t="s">
        <v>25</v>
      </c>
      <c r="J70" s="190">
        <v>0.24533333333333335</v>
      </c>
      <c r="K70" s="191">
        <v>0.45933333333333332</v>
      </c>
      <c r="L70" s="192">
        <v>44</v>
      </c>
    </row>
    <row r="71" spans="1:12" s="79" customFormat="1" ht="15.75" x14ac:dyDescent="0.25">
      <c r="A71" s="93"/>
      <c r="B71" s="93"/>
      <c r="C71" s="189" t="s">
        <v>36</v>
      </c>
      <c r="D71" s="190">
        <v>6.8000000000000005E-2</v>
      </c>
      <c r="E71" s="191">
        <v>0.21099999999999999</v>
      </c>
      <c r="F71" s="192">
        <v>10.666666666666666</v>
      </c>
      <c r="G71" s="93"/>
      <c r="H71" s="93"/>
      <c r="I71" s="189" t="s">
        <v>36</v>
      </c>
      <c r="J71" s="190">
        <v>6.0999999999999999E-2</v>
      </c>
      <c r="K71" s="191">
        <v>0.19533333333333333</v>
      </c>
      <c r="L71" s="192">
        <v>14</v>
      </c>
    </row>
    <row r="72" spans="1:12" s="79" customFormat="1" ht="15.75" x14ac:dyDescent="0.25">
      <c r="A72" s="93"/>
      <c r="B72" s="93"/>
      <c r="C72" s="189" t="s">
        <v>60</v>
      </c>
      <c r="D72" s="190">
        <v>6.3666666666666663E-2</v>
      </c>
      <c r="E72" s="191">
        <v>0.16400000000000001</v>
      </c>
      <c r="F72" s="192">
        <v>10.333333333333334</v>
      </c>
      <c r="G72" s="93"/>
      <c r="H72" s="93"/>
      <c r="I72" s="189" t="s">
        <v>60</v>
      </c>
      <c r="J72" s="190">
        <v>6.6000000000000003E-2</v>
      </c>
      <c r="K72" s="191">
        <v>0.14566666666666667</v>
      </c>
      <c r="L72" s="192">
        <v>9</v>
      </c>
    </row>
    <row r="73" spans="1:12" s="79" customFormat="1" ht="15.75" x14ac:dyDescent="0.25">
      <c r="A73" s="93"/>
      <c r="B73" s="93"/>
      <c r="C73" s="189" t="s">
        <v>61</v>
      </c>
      <c r="D73" s="190">
        <v>0.29699999999999999</v>
      </c>
      <c r="E73" s="191">
        <v>0.67433333333333334</v>
      </c>
      <c r="F73" s="192">
        <v>46</v>
      </c>
      <c r="G73" s="93"/>
      <c r="H73" s="93"/>
      <c r="I73" s="189" t="s">
        <v>61</v>
      </c>
      <c r="J73" s="190">
        <v>0.27900000000000003</v>
      </c>
      <c r="K73" s="191">
        <v>0.63433333333333342</v>
      </c>
      <c r="L73" s="192">
        <v>34.333333333333336</v>
      </c>
    </row>
    <row r="74" spans="1:12" s="79" customFormat="1" ht="15.75" x14ac:dyDescent="0.25">
      <c r="A74" s="93"/>
      <c r="B74" s="93"/>
      <c r="C74" s="189" t="s">
        <v>20</v>
      </c>
      <c r="D74" s="190">
        <v>0.107</v>
      </c>
      <c r="E74" s="191">
        <v>0.25</v>
      </c>
      <c r="F74" s="192">
        <v>20.333333333333332</v>
      </c>
      <c r="G74" s="93"/>
      <c r="H74" s="93"/>
      <c r="I74" s="189" t="s">
        <v>20</v>
      </c>
      <c r="J74" s="190">
        <v>9.3333333333333324E-2</v>
      </c>
      <c r="K74" s="191">
        <v>0.21333333333333335</v>
      </c>
      <c r="L74" s="192">
        <v>17.333333333333332</v>
      </c>
    </row>
    <row r="75" spans="1:12" s="79" customFormat="1" ht="15.75" x14ac:dyDescent="0.25">
      <c r="A75" s="93"/>
      <c r="B75" s="93"/>
      <c r="C75" s="189" t="s">
        <v>21</v>
      </c>
      <c r="D75" s="190">
        <v>0.19400000000000001</v>
      </c>
      <c r="E75" s="191">
        <v>0.51933333333333342</v>
      </c>
      <c r="F75" s="192">
        <v>25.333333333333332</v>
      </c>
      <c r="G75" s="93"/>
      <c r="H75" s="93"/>
      <c r="I75" s="189" t="s">
        <v>21</v>
      </c>
      <c r="J75" s="190">
        <v>0.19800000000000001</v>
      </c>
      <c r="K75" s="191">
        <v>0.51033333333333331</v>
      </c>
      <c r="L75" s="192">
        <v>24.333333333333332</v>
      </c>
    </row>
    <row r="76" spans="1:12" s="79" customFormat="1" ht="15.75" x14ac:dyDescent="0.25">
      <c r="A76" s="93"/>
      <c r="B76" s="93"/>
      <c r="C76" s="189" t="s">
        <v>22</v>
      </c>
      <c r="D76" s="190">
        <v>0.22333333333333336</v>
      </c>
      <c r="E76" s="191">
        <v>0.45300000000000001</v>
      </c>
      <c r="F76" s="192">
        <v>35.666666666666664</v>
      </c>
      <c r="G76" s="93"/>
      <c r="H76" s="93"/>
      <c r="I76" s="189" t="s">
        <v>22</v>
      </c>
      <c r="J76" s="190">
        <v>0.26500000000000001</v>
      </c>
      <c r="K76" s="191">
        <v>0.54600000000000004</v>
      </c>
      <c r="L76" s="192">
        <v>46.666666666666664</v>
      </c>
    </row>
    <row r="77" spans="1:12" s="79" customFormat="1" ht="15.75" x14ac:dyDescent="0.25">
      <c r="A77" s="93"/>
      <c r="B77" s="93"/>
      <c r="C77" s="189" t="s">
        <v>284</v>
      </c>
      <c r="D77" s="190">
        <v>0.158</v>
      </c>
      <c r="E77" s="191">
        <v>0.31033333333333329</v>
      </c>
      <c r="F77" s="192">
        <v>24</v>
      </c>
      <c r="G77" s="93"/>
      <c r="H77" s="93"/>
      <c r="I77" s="189" t="s">
        <v>284</v>
      </c>
      <c r="J77" s="190">
        <v>0.187</v>
      </c>
      <c r="K77" s="191">
        <v>0.56566666666666665</v>
      </c>
      <c r="L77" s="192">
        <v>31.333333333333332</v>
      </c>
    </row>
    <row r="78" spans="1:12" s="79" customFormat="1" ht="15.75" x14ac:dyDescent="0.25">
      <c r="A78" s="93"/>
      <c r="B78" s="93"/>
      <c r="C78" s="189" t="s">
        <v>285</v>
      </c>
      <c r="D78" s="190">
        <v>0.55600000000000005</v>
      </c>
      <c r="E78" s="191">
        <v>1.335</v>
      </c>
      <c r="F78" s="192">
        <v>115</v>
      </c>
      <c r="G78" s="93"/>
      <c r="H78" s="93"/>
      <c r="I78" s="189" t="s">
        <v>285</v>
      </c>
      <c r="J78" s="190">
        <v>0.55300000000000005</v>
      </c>
      <c r="K78" s="191">
        <v>1.2723333333333333</v>
      </c>
      <c r="L78" s="192">
        <v>111</v>
      </c>
    </row>
    <row r="79" spans="1:12" s="79" customFormat="1" ht="15.75" x14ac:dyDescent="0.25">
      <c r="A79" s="93"/>
      <c r="B79" s="93"/>
      <c r="C79" s="189" t="s">
        <v>23</v>
      </c>
      <c r="D79" s="190">
        <v>0.13066666666666665</v>
      </c>
      <c r="E79" s="191">
        <v>0.25133333333333335</v>
      </c>
      <c r="F79" s="192">
        <v>11.666666666666666</v>
      </c>
      <c r="G79" s="93"/>
      <c r="H79" s="93"/>
      <c r="I79" s="189" t="s">
        <v>23</v>
      </c>
      <c r="J79" s="190">
        <v>0.12966666666666665</v>
      </c>
      <c r="K79" s="191">
        <v>0.26</v>
      </c>
      <c r="L79" s="192">
        <v>13.333333333333334</v>
      </c>
    </row>
    <row r="80" spans="1:12" s="79" customFormat="1" ht="15.75" x14ac:dyDescent="0.25">
      <c r="A80" s="93"/>
      <c r="B80" s="93"/>
      <c r="C80" s="189" t="s">
        <v>286</v>
      </c>
      <c r="D80" s="190">
        <v>0.27966666666666667</v>
      </c>
      <c r="E80" s="191">
        <v>0.73066666666666658</v>
      </c>
      <c r="F80" s="192">
        <v>44</v>
      </c>
      <c r="G80" s="93"/>
      <c r="H80" s="93"/>
      <c r="I80" s="189" t="s">
        <v>286</v>
      </c>
      <c r="J80" s="190">
        <v>0.3203333333333333</v>
      </c>
      <c r="K80" s="191">
        <v>0.82866666666666666</v>
      </c>
      <c r="L80" s="192">
        <v>45.333333333333336</v>
      </c>
    </row>
    <row r="81" spans="1:12" s="79" customFormat="1" ht="15.75" x14ac:dyDescent="0.25">
      <c r="A81" s="93"/>
      <c r="B81" s="93"/>
      <c r="C81" s="189" t="s">
        <v>29</v>
      </c>
      <c r="D81" s="190">
        <v>9.0333333333333335E-2</v>
      </c>
      <c r="E81" s="191">
        <v>0.19833333333333333</v>
      </c>
      <c r="F81" s="192">
        <v>7.333333333333333</v>
      </c>
      <c r="G81" s="93"/>
      <c r="H81" s="93"/>
      <c r="I81" s="189" t="s">
        <v>29</v>
      </c>
      <c r="J81" s="190">
        <v>9.4E-2</v>
      </c>
      <c r="K81" s="191">
        <v>0.19600000000000001</v>
      </c>
      <c r="L81" s="192">
        <v>7</v>
      </c>
    </row>
    <row r="82" spans="1:12" s="79" customFormat="1" ht="15.75" x14ac:dyDescent="0.25">
      <c r="A82" s="93"/>
      <c r="B82" s="93"/>
      <c r="C82" s="189" t="s">
        <v>12</v>
      </c>
      <c r="D82" s="190">
        <v>0.33600000000000002</v>
      </c>
      <c r="E82" s="191">
        <v>0.64800000000000002</v>
      </c>
      <c r="F82" s="192">
        <v>40</v>
      </c>
      <c r="G82" s="93"/>
      <c r="H82" s="93"/>
      <c r="I82" s="189" t="s">
        <v>12</v>
      </c>
      <c r="J82" s="190">
        <v>0.29199999999999998</v>
      </c>
      <c r="K82" s="191">
        <v>0.54433333333333334</v>
      </c>
      <c r="L82" s="192">
        <v>41.666666666666664</v>
      </c>
    </row>
    <row r="83" spans="1:12" s="79" customFormat="1" ht="15.75" x14ac:dyDescent="0.25">
      <c r="A83" s="93"/>
      <c r="B83" s="93"/>
      <c r="C83" s="189" t="s">
        <v>62</v>
      </c>
      <c r="D83" s="190">
        <v>8.9666666666666672E-2</v>
      </c>
      <c r="E83" s="191">
        <v>0.24633333333333335</v>
      </c>
      <c r="F83" s="192">
        <v>9.3333333333333339</v>
      </c>
      <c r="G83" s="93"/>
      <c r="H83" s="93"/>
      <c r="I83" s="189" t="s">
        <v>62</v>
      </c>
      <c r="J83" s="190">
        <v>9.9000000000000005E-2</v>
      </c>
      <c r="K83" s="191">
        <v>0.3</v>
      </c>
      <c r="L83" s="192">
        <v>10.333333333333334</v>
      </c>
    </row>
    <row r="84" spans="1:12" s="79" customFormat="1" ht="15.75" x14ac:dyDescent="0.25">
      <c r="A84" s="93"/>
      <c r="B84" s="93"/>
      <c r="C84" s="189" t="s">
        <v>30</v>
      </c>
      <c r="D84" s="190">
        <v>0.13333333333333333</v>
      </c>
      <c r="E84" s="191">
        <v>0.22766666666666666</v>
      </c>
      <c r="F84" s="192">
        <v>18</v>
      </c>
      <c r="G84" s="93"/>
      <c r="H84" s="93"/>
      <c r="I84" s="189" t="s">
        <v>30</v>
      </c>
      <c r="J84" s="190">
        <v>0.14033333333333334</v>
      </c>
      <c r="K84" s="191">
        <v>0.24266666666666667</v>
      </c>
      <c r="L84" s="192">
        <v>18.333333333333332</v>
      </c>
    </row>
    <row r="85" spans="1:12" s="79" customFormat="1" ht="15.75" x14ac:dyDescent="0.25">
      <c r="A85" s="93"/>
      <c r="B85" s="93"/>
      <c r="C85" s="189" t="s">
        <v>5</v>
      </c>
      <c r="D85" s="190">
        <v>0.191</v>
      </c>
      <c r="E85" s="191">
        <v>0.48899999999999999</v>
      </c>
      <c r="F85" s="192">
        <v>24.333333333333332</v>
      </c>
      <c r="G85" s="93"/>
      <c r="H85" s="93"/>
      <c r="I85" s="189" t="s">
        <v>5</v>
      </c>
      <c r="J85" s="190">
        <v>0.155</v>
      </c>
      <c r="K85" s="191">
        <v>0.39700000000000002</v>
      </c>
      <c r="L85" s="192">
        <v>25</v>
      </c>
    </row>
    <row r="86" spans="1:12" s="79" customFormat="1" ht="15.75" x14ac:dyDescent="0.25">
      <c r="A86" s="93"/>
      <c r="B86" s="93"/>
      <c r="C86" s="189" t="s">
        <v>6</v>
      </c>
      <c r="D86" s="190">
        <v>0.21366666666666664</v>
      </c>
      <c r="E86" s="191">
        <v>0.60966666666666658</v>
      </c>
      <c r="F86" s="192">
        <v>31</v>
      </c>
      <c r="G86" s="93"/>
      <c r="H86" s="93"/>
      <c r="I86" s="189" t="s">
        <v>6</v>
      </c>
      <c r="J86" s="190">
        <v>0.18133333333333335</v>
      </c>
      <c r="K86" s="191">
        <v>0.45900000000000002</v>
      </c>
      <c r="L86" s="192">
        <v>25.333333333333332</v>
      </c>
    </row>
    <row r="87" spans="1:12" s="79" customFormat="1" ht="15.75" x14ac:dyDescent="0.25">
      <c r="A87" s="93"/>
      <c r="B87" s="93"/>
      <c r="C87" s="189" t="s">
        <v>7</v>
      </c>
      <c r="D87" s="190">
        <v>0.13966666666666666</v>
      </c>
      <c r="E87" s="191">
        <v>0.29533333333333334</v>
      </c>
      <c r="F87" s="192">
        <v>16</v>
      </c>
      <c r="G87" s="93"/>
      <c r="H87" s="93"/>
      <c r="I87" s="189" t="s">
        <v>7</v>
      </c>
      <c r="J87" s="190">
        <v>0.15166666666666664</v>
      </c>
      <c r="K87" s="191">
        <v>0.35166666666666668</v>
      </c>
      <c r="L87" s="192">
        <v>16.666666666666668</v>
      </c>
    </row>
    <row r="88" spans="1:12" x14ac:dyDescent="0.25">
      <c r="C88" s="223"/>
    </row>
    <row r="89" spans="1:12" x14ac:dyDescent="0.25">
      <c r="C89" s="457" t="s">
        <v>147</v>
      </c>
      <c r="D89" s="157">
        <f>SUM(D24:D87)</f>
        <v>15.301666666666668</v>
      </c>
      <c r="E89" s="157">
        <f t="shared" ref="E89:L89" si="6">SUM(E24:E87)</f>
        <v>39.250333333333337</v>
      </c>
      <c r="F89" s="126">
        <f t="shared" si="6"/>
        <v>2388</v>
      </c>
      <c r="G89" s="169"/>
      <c r="H89" s="169"/>
      <c r="I89" s="456" t="s">
        <v>147</v>
      </c>
      <c r="J89" s="157">
        <f t="shared" si="6"/>
        <v>15.630333333333335</v>
      </c>
      <c r="K89" s="157">
        <f t="shared" si="6"/>
        <v>40.34966666666665</v>
      </c>
      <c r="L89" s="126">
        <f t="shared" si="6"/>
        <v>2401.3333333333339</v>
      </c>
    </row>
    <row r="90" spans="1:12" x14ac:dyDescent="0.25">
      <c r="C90" s="457" t="s">
        <v>241</v>
      </c>
      <c r="D90" s="157">
        <f>AVERAGE(D24:D87)</f>
        <v>0.23908854166666668</v>
      </c>
      <c r="E90" s="157">
        <f t="shared" ref="E90:L90" si="7">AVERAGE(E24:E87)</f>
        <v>0.6132864583333334</v>
      </c>
      <c r="F90" s="126">
        <f t="shared" si="7"/>
        <v>37.3125</v>
      </c>
      <c r="G90" s="169"/>
      <c r="H90" s="169"/>
      <c r="I90" s="456" t="s">
        <v>241</v>
      </c>
      <c r="J90" s="157">
        <f t="shared" si="7"/>
        <v>0.24422395833333335</v>
      </c>
      <c r="K90" s="157">
        <f t="shared" si="7"/>
        <v>0.6304635416666664</v>
      </c>
      <c r="L90" s="126">
        <f t="shared" si="7"/>
        <v>37.520833333333343</v>
      </c>
    </row>
    <row r="91" spans="1:12" x14ac:dyDescent="0.25">
      <c r="C91" s="454" t="s">
        <v>70</v>
      </c>
      <c r="D91" s="157">
        <f>D39+D68+D81+D84</f>
        <v>0.38266666666666671</v>
      </c>
      <c r="E91" s="157">
        <f t="shared" ref="E91:F91" si="8">E39+E68+E81+E84</f>
        <v>0.84566666666666668</v>
      </c>
      <c r="F91" s="126">
        <f t="shared" si="8"/>
        <v>39</v>
      </c>
      <c r="I91" s="453" t="s">
        <v>70</v>
      </c>
      <c r="J91" s="157">
        <f>J39+J68+J81+J84</f>
        <v>0.38366666666666671</v>
      </c>
      <c r="K91" s="157">
        <f t="shared" ref="K91:L91" si="9">K39+K68+K81+K84</f>
        <v>0.78833333333333344</v>
      </c>
      <c r="L91" s="126">
        <f t="shared" si="9"/>
        <v>37.333333333333329</v>
      </c>
    </row>
    <row r="92" spans="1:12" x14ac:dyDescent="0.25">
      <c r="C92" s="454" t="s">
        <v>71</v>
      </c>
      <c r="D92" s="157">
        <f>D36+D60+D63+D66+D78+D82</f>
        <v>1.6736666666666666</v>
      </c>
      <c r="E92" s="157">
        <f t="shared" ref="E92:F92" si="10">E36+E60+E63+E66+E78+E82</f>
        <v>3.7376666666666671</v>
      </c>
      <c r="F92" s="126">
        <f t="shared" si="10"/>
        <v>257.66666666666663</v>
      </c>
      <c r="I92" s="453" t="s">
        <v>71</v>
      </c>
      <c r="J92" s="157">
        <f>J36+J60+J63+J66+J78+J82</f>
        <v>1.6176666666666668</v>
      </c>
      <c r="K92" s="157">
        <f t="shared" ref="K92:L92" si="11">K36+K60+K63+K66+K78+K82</f>
        <v>3.5483333333333333</v>
      </c>
      <c r="L92" s="126">
        <f t="shared" si="11"/>
        <v>259.66666666666669</v>
      </c>
    </row>
    <row r="93" spans="1:12" ht="26.25" x14ac:dyDescent="0.25">
      <c r="C93" s="454" t="s">
        <v>72</v>
      </c>
      <c r="D93" s="157">
        <f>D24+D25+D26+D29+D32+D35+D37+D38+D42+D43+D46+D52+D54+D56+D62+D67+D71</f>
        <v>3.0470000000000002</v>
      </c>
      <c r="E93" s="157">
        <f t="shared" ref="E93:F93" si="12">E24+E25+E26+E29+E32+E35+E37+E38+E42+E43+E46+E52+E54+E56+E62+E67+E71</f>
        <v>7.7080000000000002</v>
      </c>
      <c r="F93" s="126">
        <f t="shared" si="12"/>
        <v>474.66666666666669</v>
      </c>
      <c r="I93" s="453" t="s">
        <v>72</v>
      </c>
      <c r="J93" s="157">
        <f>J24+J25+J26+J29+J32+J35+J37+J38+J42+J43+J46+J52+J54+J56+J62+J67+J71</f>
        <v>3.07</v>
      </c>
      <c r="K93" s="157">
        <f t="shared" ref="K93:L93" si="13">K24+K25+K26+K29+K32+K35+K37+K38+K42+K43+K46+K52+K54+K56+K62+K67+K71</f>
        <v>8.0030000000000001</v>
      </c>
      <c r="L93" s="126">
        <f t="shared" si="13"/>
        <v>473.66666666666669</v>
      </c>
    </row>
    <row r="94" spans="1:12" x14ac:dyDescent="0.25">
      <c r="C94" s="454" t="s">
        <v>73</v>
      </c>
      <c r="D94" s="157">
        <f>D27+D31+D33+D41+D49+D65+D70+D79+D87</f>
        <v>3.3056666666666672</v>
      </c>
      <c r="E94" s="157">
        <f t="shared" ref="E94:F94" si="14">E27+E31+E33+E41+E49+E65+E70+E79+E87</f>
        <v>7.0686666666666662</v>
      </c>
      <c r="F94" s="126">
        <f t="shared" si="14"/>
        <v>532.66666666666663</v>
      </c>
      <c r="I94" s="453" t="s">
        <v>73</v>
      </c>
      <c r="J94" s="157">
        <f>J27+J31+J33+J41+J49+J65+J70+J79+J87</f>
        <v>3.4566666666666666</v>
      </c>
      <c r="K94" s="157">
        <f t="shared" ref="K94:L94" si="15">K27+K31+K33+K41+K49+K65+K70+K79+K87</f>
        <v>7.5206666666666662</v>
      </c>
      <c r="L94" s="126">
        <f t="shared" si="15"/>
        <v>563.33333333333326</v>
      </c>
    </row>
    <row r="95" spans="1:12" x14ac:dyDescent="0.25">
      <c r="C95" s="454" t="s">
        <v>74</v>
      </c>
      <c r="D95" s="157">
        <f>D30+D40+D50+D57+D58+D59+D72+D73+D83</f>
        <v>2.6156666666666668</v>
      </c>
      <c r="E95" s="157">
        <f t="shared" ref="E95:F95" si="16">E30+E40+E50+E57+E58+E59+E72+E73+E83</f>
        <v>8.6916666666666682</v>
      </c>
      <c r="F95" s="126">
        <f t="shared" si="16"/>
        <v>419</v>
      </c>
      <c r="I95" s="453" t="s">
        <v>74</v>
      </c>
      <c r="J95" s="157">
        <f>J30+J40+J50+J57+J58+J59+J72+J73+J83</f>
        <v>2.7993333333333337</v>
      </c>
      <c r="K95" s="157">
        <f t="shared" ref="K95:L95" si="17">K30+K40+K50+K57+K58+K59+K72+K73+K83</f>
        <v>9.0356666666666676</v>
      </c>
      <c r="L95" s="126">
        <f t="shared" si="17"/>
        <v>408</v>
      </c>
    </row>
    <row r="96" spans="1:12" x14ac:dyDescent="0.25">
      <c r="C96" s="454" t="s">
        <v>75</v>
      </c>
      <c r="D96" s="157">
        <f>D28+D34+D44+D47+D48+D53+D61+D64</f>
        <v>1.2310000000000001</v>
      </c>
      <c r="E96" s="157">
        <f t="shared" ref="E96:F96" si="18">E28+E34+E44+E47+E48+E53+E61+E64</f>
        <v>2.86</v>
      </c>
      <c r="F96" s="126">
        <f t="shared" si="18"/>
        <v>153</v>
      </c>
      <c r="I96" s="453" t="s">
        <v>75</v>
      </c>
      <c r="J96" s="157">
        <f>J28+J34+J44+J47+J48+J53+J61+J64</f>
        <v>1.2053333333333336</v>
      </c>
      <c r="K96" s="157">
        <f t="shared" ref="K96:L96" si="19">K28+K34+K44+K47+K48+K53+K61+K64</f>
        <v>2.9756666666666667</v>
      </c>
      <c r="L96" s="126">
        <f t="shared" si="19"/>
        <v>152</v>
      </c>
    </row>
    <row r="97" spans="3:12" x14ac:dyDescent="0.25">
      <c r="C97" s="454" t="s">
        <v>76</v>
      </c>
      <c r="D97" s="157">
        <f>D33+D41+D49+D55+D74+D75+D76+D77+D79</f>
        <v>1.248</v>
      </c>
      <c r="E97" s="157">
        <f t="shared" ref="E97:F97" si="20">E33+E41+E49+E55+E74+E75+E76+E77+E79</f>
        <v>2.8553333333333333</v>
      </c>
      <c r="F97" s="126">
        <f t="shared" si="20"/>
        <v>176.33333333333331</v>
      </c>
      <c r="I97" s="453" t="s">
        <v>76</v>
      </c>
      <c r="J97" s="157">
        <f>J33+J41+J49+J55+J74+J75+J76+J77+J79</f>
        <v>1.3363333333333334</v>
      </c>
      <c r="K97" s="157">
        <f t="shared" ref="K97:L97" si="21">K33+K41+K49+K55+K74+K75+K76+K77+K79</f>
        <v>3.2456666666666667</v>
      </c>
      <c r="L97" s="126">
        <f t="shared" si="21"/>
        <v>191.66666666666666</v>
      </c>
    </row>
    <row r="98" spans="3:12" x14ac:dyDescent="0.25">
      <c r="C98" s="454" t="s">
        <v>77</v>
      </c>
      <c r="D98" s="157">
        <f>D45+D69+D80</f>
        <v>1.6320000000000001</v>
      </c>
      <c r="E98" s="157">
        <f t="shared" ref="E98:F98" si="22">E45+E69+E80</f>
        <v>4.8056666666666672</v>
      </c>
      <c r="F98" s="126">
        <f t="shared" si="22"/>
        <v>298.66666666666669</v>
      </c>
      <c r="I98" s="453" t="s">
        <v>77</v>
      </c>
      <c r="J98" s="157">
        <f>J45+J69+J80</f>
        <v>1.665</v>
      </c>
      <c r="K98" s="157">
        <f t="shared" ref="K98:L98" si="23">K45+K69+K80</f>
        <v>4.8680000000000003</v>
      </c>
      <c r="L98" s="126">
        <f t="shared" si="23"/>
        <v>279.66666666666663</v>
      </c>
    </row>
    <row r="99" spans="3:12" x14ac:dyDescent="0.25">
      <c r="C99" s="454" t="s">
        <v>78</v>
      </c>
      <c r="D99" s="157">
        <f>D31+D51+D65+D85+D86+D87</f>
        <v>0.92700000000000005</v>
      </c>
      <c r="E99" s="157">
        <f t="shared" ref="E99:F99" si="24">E31+E51+E65+E85+E86+E87</f>
        <v>2.3836666666666662</v>
      </c>
      <c r="F99" s="126">
        <f t="shared" si="24"/>
        <v>125.66666666666667</v>
      </c>
      <c r="I99" s="453" t="s">
        <v>78</v>
      </c>
      <c r="J99" s="157">
        <f>J31+J51+J65+J85+J86+J87</f>
        <v>0.89899999999999991</v>
      </c>
      <c r="K99" s="157">
        <f t="shared" ref="K99:L99" si="25">K31+K51+K65+K85+K86+K87</f>
        <v>2.2353333333333332</v>
      </c>
      <c r="L99" s="126">
        <f t="shared" si="25"/>
        <v>127</v>
      </c>
    </row>
    <row r="100" spans="3:12" x14ac:dyDescent="0.25">
      <c r="C100" s="455" t="s">
        <v>448</v>
      </c>
      <c r="D100" s="157">
        <f>SUM(D91:D99)</f>
        <v>16.062666666666669</v>
      </c>
      <c r="E100" s="157">
        <f t="shared" ref="E100:F100" si="26">SUM(E91:E99)</f>
        <v>40.956333333333333</v>
      </c>
      <c r="F100" s="126">
        <f t="shared" si="26"/>
        <v>2476.6666666666665</v>
      </c>
      <c r="I100" s="366" t="s">
        <v>448</v>
      </c>
      <c r="J100" s="157">
        <f>SUM(J91:J99)</f>
        <v>16.433000000000003</v>
      </c>
      <c r="K100" s="157">
        <f t="shared" ref="K100" si="27">SUM(K91:K99)</f>
        <v>42.220666666666673</v>
      </c>
      <c r="L100" s="126">
        <f t="shared" ref="L100" si="28">SUM(L91:L99)</f>
        <v>2492.333333333333</v>
      </c>
    </row>
    <row r="101" spans="3:12" x14ac:dyDescent="0.25">
      <c r="C101" s="455" t="s">
        <v>464</v>
      </c>
      <c r="D101" s="157">
        <f>AVERAGE(D91:D99)</f>
        <v>1.784740740740741</v>
      </c>
      <c r="E101" s="157">
        <f t="shared" ref="E101:F101" si="29">AVERAGE(E91:E99)</f>
        <v>4.5507037037037037</v>
      </c>
      <c r="F101" s="126">
        <f t="shared" si="29"/>
        <v>275.18518518518516</v>
      </c>
      <c r="I101" s="366" t="s">
        <v>464</v>
      </c>
      <c r="J101" s="157">
        <f>AVERAGE(J91:J99)</f>
        <v>1.8258888888888893</v>
      </c>
      <c r="K101" s="157">
        <f t="shared" ref="K101:L101" si="30">AVERAGE(K91:K99)</f>
        <v>4.6911851851851862</v>
      </c>
      <c r="L101" s="126">
        <f t="shared" si="30"/>
        <v>276.92592592592587</v>
      </c>
    </row>
  </sheetData>
  <sortState ref="I23:L86">
    <sortCondition ref="I23:I86"/>
  </sortState>
  <mergeCells count="3">
    <mergeCell ref="D19:F19"/>
    <mergeCell ref="D21:F21"/>
    <mergeCell ref="J19:L19"/>
  </mergeCells>
  <hyperlinks>
    <hyperlink ref="N1" location="Contents!A1" display="Table of Contents " xr:uid="{8DD54856-6B32-41D7-9714-89161AA45A0F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61D19-9A2E-4CE4-96E7-4D04E615E608}">
  <dimension ref="A1:H69"/>
  <sheetViews>
    <sheetView zoomScale="70" zoomScaleNormal="70" workbookViewId="0">
      <selection activeCell="F1" sqref="F1"/>
    </sheetView>
  </sheetViews>
  <sheetFormatPr defaultRowHeight="15" x14ac:dyDescent="0.25"/>
  <cols>
    <col min="1" max="1" width="43.85546875" bestFit="1" customWidth="1"/>
    <col min="2" max="2" width="10" style="28" customWidth="1"/>
    <col min="3" max="3" width="13.7109375" style="28" bestFit="1" customWidth="1"/>
    <col min="4" max="5" width="47.85546875" style="28" customWidth="1"/>
    <col min="6" max="6" width="72.7109375" style="28" bestFit="1" customWidth="1"/>
    <col min="7" max="7" width="18.28515625" style="29" customWidth="1"/>
    <col min="8" max="8" width="14.5703125" style="30" customWidth="1"/>
  </cols>
  <sheetData>
    <row r="1" spans="1:8" s="725" customFormat="1" x14ac:dyDescent="0.25">
      <c r="B1" s="28"/>
      <c r="C1" s="28"/>
      <c r="D1" s="28"/>
      <c r="E1" s="28"/>
      <c r="F1" s="230" t="s">
        <v>876</v>
      </c>
      <c r="G1" s="29"/>
      <c r="H1" s="30"/>
    </row>
    <row r="2" spans="1:8" s="725" customFormat="1" x14ac:dyDescent="0.25">
      <c r="B2" s="28"/>
      <c r="C2" s="28"/>
      <c r="D2" s="28"/>
      <c r="E2" s="28"/>
      <c r="F2" s="28"/>
      <c r="G2" s="29"/>
      <c r="H2" s="30"/>
    </row>
    <row r="3" spans="1:8" x14ac:dyDescent="0.25">
      <c r="A3" s="121" t="s">
        <v>303</v>
      </c>
    </row>
    <row r="4" spans="1:8" x14ac:dyDescent="0.25">
      <c r="A4" s="121" t="s">
        <v>444</v>
      </c>
      <c r="E4" s="125" t="s">
        <v>407</v>
      </c>
      <c r="F4" s="125" t="s">
        <v>408</v>
      </c>
    </row>
    <row r="5" spans="1:8" x14ac:dyDescent="0.25">
      <c r="A5" s="3"/>
      <c r="D5" s="7" t="s">
        <v>406</v>
      </c>
      <c r="E5" s="167">
        <f>SUM(G14:G68)</f>
        <v>53158</v>
      </c>
      <c r="F5" s="167">
        <f>SUM(H14:H68)</f>
        <v>44656</v>
      </c>
    </row>
    <row r="6" spans="1:8" x14ac:dyDescent="0.25">
      <c r="A6" s="3"/>
      <c r="D6"/>
    </row>
    <row r="7" spans="1:8" x14ac:dyDescent="0.25">
      <c r="A7" s="3"/>
    </row>
    <row r="8" spans="1:8" x14ac:dyDescent="0.25">
      <c r="A8" s="3"/>
    </row>
    <row r="9" spans="1:8" x14ac:dyDescent="0.25">
      <c r="A9" s="3"/>
    </row>
    <row r="10" spans="1:8" x14ac:dyDescent="0.25">
      <c r="A10" s="3"/>
    </row>
    <row r="11" spans="1:8" x14ac:dyDescent="0.25">
      <c r="B11" s="846" t="s">
        <v>178</v>
      </c>
      <c r="C11" s="846"/>
      <c r="D11" s="846"/>
      <c r="E11" s="846"/>
      <c r="F11" s="24"/>
      <c r="G11" s="25"/>
      <c r="H11" s="26"/>
    </row>
    <row r="12" spans="1:8" x14ac:dyDescent="0.25">
      <c r="B12" s="27"/>
      <c r="C12" s="24"/>
      <c r="D12" s="24"/>
      <c r="E12" s="24"/>
      <c r="F12" s="24"/>
      <c r="G12" s="25"/>
      <c r="H12" s="26"/>
    </row>
    <row r="13" spans="1:8" ht="25.5" x14ac:dyDescent="0.25">
      <c r="B13" s="458" t="s">
        <v>179</v>
      </c>
      <c r="C13" s="458" t="s">
        <v>180</v>
      </c>
      <c r="D13" s="458" t="s">
        <v>181</v>
      </c>
      <c r="E13" s="458" t="s">
        <v>182</v>
      </c>
      <c r="F13" s="458" t="s">
        <v>183</v>
      </c>
      <c r="G13" s="459" t="s">
        <v>184</v>
      </c>
      <c r="H13" s="459" t="s">
        <v>185</v>
      </c>
    </row>
    <row r="14" spans="1:8" x14ac:dyDescent="0.25">
      <c r="B14" s="93" t="s">
        <v>186</v>
      </c>
      <c r="C14" s="93" t="s">
        <v>187</v>
      </c>
      <c r="D14" s="93" t="s">
        <v>188</v>
      </c>
      <c r="E14" s="93" t="s">
        <v>189</v>
      </c>
      <c r="F14" s="93" t="s">
        <v>31</v>
      </c>
      <c r="G14" s="450">
        <v>1845</v>
      </c>
      <c r="H14" s="461">
        <v>584</v>
      </c>
    </row>
    <row r="15" spans="1:8" x14ac:dyDescent="0.25">
      <c r="B15" s="93" t="s">
        <v>186</v>
      </c>
      <c r="C15" s="93" t="s">
        <v>187</v>
      </c>
      <c r="D15" s="93" t="s">
        <v>188</v>
      </c>
      <c r="E15" s="93" t="s">
        <v>189</v>
      </c>
      <c r="F15" s="93" t="s">
        <v>190</v>
      </c>
      <c r="G15" s="450">
        <v>595</v>
      </c>
      <c r="H15" s="461">
        <v>763</v>
      </c>
    </row>
    <row r="16" spans="1:8" x14ac:dyDescent="0.25">
      <c r="B16" s="93" t="s">
        <v>186</v>
      </c>
      <c r="C16" s="93" t="s">
        <v>187</v>
      </c>
      <c r="D16" s="93" t="s">
        <v>188</v>
      </c>
      <c r="E16" s="93" t="s">
        <v>189</v>
      </c>
      <c r="F16" s="93" t="s">
        <v>191</v>
      </c>
      <c r="G16" s="450">
        <v>643</v>
      </c>
      <c r="H16" s="461">
        <v>1080</v>
      </c>
    </row>
    <row r="17" spans="2:8" x14ac:dyDescent="0.25">
      <c r="B17" s="93" t="s">
        <v>186</v>
      </c>
      <c r="C17" s="93" t="s">
        <v>187</v>
      </c>
      <c r="D17" s="93" t="s">
        <v>188</v>
      </c>
      <c r="E17" s="93" t="s">
        <v>189</v>
      </c>
      <c r="F17" s="93" t="s">
        <v>40</v>
      </c>
      <c r="G17" s="450">
        <v>267</v>
      </c>
      <c r="H17" s="461">
        <v>855</v>
      </c>
    </row>
    <row r="18" spans="2:8" x14ac:dyDescent="0.25">
      <c r="B18" s="93" t="s">
        <v>186</v>
      </c>
      <c r="C18" s="93" t="s">
        <v>187</v>
      </c>
      <c r="D18" s="93" t="s">
        <v>188</v>
      </c>
      <c r="E18" s="93" t="s">
        <v>189</v>
      </c>
      <c r="F18" s="93" t="s">
        <v>192</v>
      </c>
      <c r="G18" s="450">
        <v>2445</v>
      </c>
      <c r="H18" s="461">
        <v>1331</v>
      </c>
    </row>
    <row r="19" spans="2:8" x14ac:dyDescent="0.25">
      <c r="B19" s="93" t="s">
        <v>186</v>
      </c>
      <c r="C19" s="93" t="s">
        <v>187</v>
      </c>
      <c r="D19" s="93" t="s">
        <v>188</v>
      </c>
      <c r="E19" s="93" t="s">
        <v>189</v>
      </c>
      <c r="F19" s="93" t="s">
        <v>193</v>
      </c>
      <c r="G19" s="450">
        <v>320</v>
      </c>
      <c r="H19" s="461">
        <v>725</v>
      </c>
    </row>
    <row r="20" spans="2:8" x14ac:dyDescent="0.25">
      <c r="B20" s="93" t="s">
        <v>186</v>
      </c>
      <c r="C20" s="93" t="s">
        <v>187</v>
      </c>
      <c r="D20" s="93" t="s">
        <v>188</v>
      </c>
      <c r="E20" s="93" t="s">
        <v>194</v>
      </c>
      <c r="F20" s="93" t="s">
        <v>194</v>
      </c>
      <c r="G20" s="450">
        <v>321</v>
      </c>
      <c r="H20" s="461" t="s">
        <v>195</v>
      </c>
    </row>
    <row r="21" spans="2:8" x14ac:dyDescent="0.25">
      <c r="B21" s="93" t="s">
        <v>186</v>
      </c>
      <c r="C21" s="93" t="s">
        <v>187</v>
      </c>
      <c r="D21" s="93" t="s">
        <v>188</v>
      </c>
      <c r="E21" s="93" t="s">
        <v>196</v>
      </c>
      <c r="F21" s="93" t="s">
        <v>196</v>
      </c>
      <c r="G21" s="450">
        <v>75</v>
      </c>
      <c r="H21" s="461" t="s">
        <v>195</v>
      </c>
    </row>
    <row r="22" spans="2:8" x14ac:dyDescent="0.25">
      <c r="B22" s="93" t="s">
        <v>186</v>
      </c>
      <c r="C22" s="93" t="s">
        <v>187</v>
      </c>
      <c r="D22" s="93" t="s">
        <v>188</v>
      </c>
      <c r="E22" s="93" t="s">
        <v>197</v>
      </c>
      <c r="F22" s="93" t="s">
        <v>197</v>
      </c>
      <c r="G22" s="450">
        <v>70</v>
      </c>
      <c r="H22" s="461">
        <v>135</v>
      </c>
    </row>
    <row r="23" spans="2:8" x14ac:dyDescent="0.25">
      <c r="B23" s="93" t="s">
        <v>186</v>
      </c>
      <c r="C23" s="93" t="s">
        <v>187</v>
      </c>
      <c r="D23" s="93" t="s">
        <v>188</v>
      </c>
      <c r="E23" s="93" t="s">
        <v>198</v>
      </c>
      <c r="F23" s="93" t="s">
        <v>48</v>
      </c>
      <c r="G23" s="450">
        <v>273</v>
      </c>
      <c r="H23" s="461">
        <v>908</v>
      </c>
    </row>
    <row r="24" spans="2:8" x14ac:dyDescent="0.25">
      <c r="B24" s="93" t="s">
        <v>186</v>
      </c>
      <c r="C24" s="93" t="s">
        <v>187</v>
      </c>
      <c r="D24" s="93" t="s">
        <v>188</v>
      </c>
      <c r="E24" s="93" t="s">
        <v>199</v>
      </c>
      <c r="F24" s="93" t="s">
        <v>199</v>
      </c>
      <c r="G24" s="450">
        <v>753</v>
      </c>
      <c r="H24" s="461">
        <v>1684</v>
      </c>
    </row>
    <row r="25" spans="2:8" x14ac:dyDescent="0.25">
      <c r="B25" s="93" t="s">
        <v>186</v>
      </c>
      <c r="C25" s="93" t="s">
        <v>187</v>
      </c>
      <c r="D25" s="93" t="s">
        <v>200</v>
      </c>
      <c r="E25" s="93" t="s">
        <v>201</v>
      </c>
      <c r="F25" s="93" t="s">
        <v>1</v>
      </c>
      <c r="G25" s="450">
        <v>254</v>
      </c>
      <c r="H25" s="461">
        <v>703</v>
      </c>
    </row>
    <row r="26" spans="2:8" x14ac:dyDescent="0.25">
      <c r="B26" s="93" t="s">
        <v>186</v>
      </c>
      <c r="C26" s="93" t="s">
        <v>187</v>
      </c>
      <c r="D26" s="93" t="s">
        <v>200</v>
      </c>
      <c r="E26" s="93" t="s">
        <v>201</v>
      </c>
      <c r="F26" s="93" t="s">
        <v>202</v>
      </c>
      <c r="G26" s="450">
        <v>2377</v>
      </c>
      <c r="H26" s="461">
        <v>2029</v>
      </c>
    </row>
    <row r="27" spans="2:8" x14ac:dyDescent="0.25">
      <c r="B27" s="93" t="s">
        <v>186</v>
      </c>
      <c r="C27" s="93" t="s">
        <v>187</v>
      </c>
      <c r="D27" s="93" t="s">
        <v>200</v>
      </c>
      <c r="E27" s="93" t="s">
        <v>201</v>
      </c>
      <c r="F27" s="93" t="s">
        <v>78</v>
      </c>
      <c r="G27" s="450">
        <v>1003</v>
      </c>
      <c r="H27" s="461">
        <v>1882</v>
      </c>
    </row>
    <row r="28" spans="2:8" x14ac:dyDescent="0.25">
      <c r="B28" s="93" t="s">
        <v>186</v>
      </c>
      <c r="C28" s="93" t="s">
        <v>187</v>
      </c>
      <c r="D28" s="93" t="s">
        <v>200</v>
      </c>
      <c r="E28" s="93" t="s">
        <v>203</v>
      </c>
      <c r="F28" s="93" t="s">
        <v>204</v>
      </c>
      <c r="G28" s="450">
        <v>469</v>
      </c>
      <c r="H28" s="461">
        <v>968</v>
      </c>
    </row>
    <row r="29" spans="2:8" x14ac:dyDescent="0.25">
      <c r="B29" s="93" t="s">
        <v>186</v>
      </c>
      <c r="C29" s="93" t="s">
        <v>187</v>
      </c>
      <c r="D29" s="93" t="s">
        <v>200</v>
      </c>
      <c r="E29" s="93" t="s">
        <v>203</v>
      </c>
      <c r="F29" s="93" t="s">
        <v>205</v>
      </c>
      <c r="G29" s="450">
        <v>2044</v>
      </c>
      <c r="H29" s="461">
        <v>2175</v>
      </c>
    </row>
    <row r="30" spans="2:8" x14ac:dyDescent="0.25">
      <c r="B30" s="93" t="s">
        <v>186</v>
      </c>
      <c r="C30" s="93" t="s">
        <v>187</v>
      </c>
      <c r="D30" s="93" t="s">
        <v>200</v>
      </c>
      <c r="E30" s="93" t="s">
        <v>203</v>
      </c>
      <c r="F30" s="93" t="s">
        <v>15</v>
      </c>
      <c r="G30" s="450">
        <v>256</v>
      </c>
      <c r="H30" s="461">
        <v>647</v>
      </c>
    </row>
    <row r="31" spans="2:8" x14ac:dyDescent="0.25">
      <c r="B31" s="93" t="s">
        <v>186</v>
      </c>
      <c r="C31" s="93" t="s">
        <v>187</v>
      </c>
      <c r="D31" s="93" t="s">
        <v>200</v>
      </c>
      <c r="E31" s="93" t="s">
        <v>203</v>
      </c>
      <c r="F31" s="93" t="s">
        <v>13</v>
      </c>
      <c r="G31" s="450">
        <v>1076</v>
      </c>
      <c r="H31" s="461">
        <v>615</v>
      </c>
    </row>
    <row r="32" spans="2:8" x14ac:dyDescent="0.25">
      <c r="B32" s="93" t="s">
        <v>186</v>
      </c>
      <c r="C32" s="93" t="s">
        <v>187</v>
      </c>
      <c r="D32" s="93" t="s">
        <v>200</v>
      </c>
      <c r="E32" s="93" t="s">
        <v>200</v>
      </c>
      <c r="F32" s="93" t="s">
        <v>24</v>
      </c>
      <c r="G32" s="450">
        <v>1807</v>
      </c>
      <c r="H32" s="461">
        <v>2127</v>
      </c>
    </row>
    <row r="33" spans="2:8" x14ac:dyDescent="0.25">
      <c r="B33" s="93" t="s">
        <v>186</v>
      </c>
      <c r="C33" s="93" t="s">
        <v>187</v>
      </c>
      <c r="D33" s="93" t="s">
        <v>200</v>
      </c>
      <c r="E33" s="93" t="s">
        <v>200</v>
      </c>
      <c r="F33" s="93" t="s">
        <v>26</v>
      </c>
      <c r="G33" s="450">
        <v>1310</v>
      </c>
      <c r="H33" s="461">
        <v>769</v>
      </c>
    </row>
    <row r="34" spans="2:8" x14ac:dyDescent="0.25">
      <c r="B34" s="93" t="s">
        <v>186</v>
      </c>
      <c r="C34" s="93" t="s">
        <v>187</v>
      </c>
      <c r="D34" s="93" t="s">
        <v>200</v>
      </c>
      <c r="E34" s="93" t="s">
        <v>200</v>
      </c>
      <c r="F34" s="93" t="s">
        <v>27</v>
      </c>
      <c r="G34" s="450">
        <v>320</v>
      </c>
      <c r="H34" s="461">
        <v>897</v>
      </c>
    </row>
    <row r="35" spans="2:8" x14ac:dyDescent="0.25">
      <c r="B35" s="93" t="s">
        <v>186</v>
      </c>
      <c r="C35" s="93" t="s">
        <v>187</v>
      </c>
      <c r="D35" s="93" t="s">
        <v>200</v>
      </c>
      <c r="E35" s="93" t="s">
        <v>200</v>
      </c>
      <c r="F35" s="93" t="s">
        <v>28</v>
      </c>
      <c r="G35" s="450">
        <v>505</v>
      </c>
      <c r="H35" s="461">
        <v>906</v>
      </c>
    </row>
    <row r="36" spans="2:8" x14ac:dyDescent="0.25">
      <c r="B36" s="93" t="s">
        <v>186</v>
      </c>
      <c r="C36" s="93" t="s">
        <v>187</v>
      </c>
      <c r="D36" s="93" t="s">
        <v>200</v>
      </c>
      <c r="E36" s="93" t="s">
        <v>200</v>
      </c>
      <c r="F36" s="93" t="s">
        <v>25</v>
      </c>
      <c r="G36" s="450">
        <v>2043</v>
      </c>
      <c r="H36" s="461">
        <v>572</v>
      </c>
    </row>
    <row r="37" spans="2:8" x14ac:dyDescent="0.25">
      <c r="B37" s="93" t="s">
        <v>186</v>
      </c>
      <c r="C37" s="93" t="s">
        <v>187</v>
      </c>
      <c r="D37" s="93" t="s">
        <v>200</v>
      </c>
      <c r="E37" s="93" t="s">
        <v>200</v>
      </c>
      <c r="F37" s="93" t="s">
        <v>29</v>
      </c>
      <c r="G37" s="450">
        <v>401</v>
      </c>
      <c r="H37" s="461">
        <v>652</v>
      </c>
    </row>
    <row r="38" spans="2:8" x14ac:dyDescent="0.25">
      <c r="B38" s="93" t="s">
        <v>186</v>
      </c>
      <c r="C38" s="93" t="s">
        <v>187</v>
      </c>
      <c r="D38" s="93" t="s">
        <v>200</v>
      </c>
      <c r="E38" s="93" t="s">
        <v>200</v>
      </c>
      <c r="F38" s="93" t="s">
        <v>30</v>
      </c>
      <c r="G38" s="450">
        <v>332</v>
      </c>
      <c r="H38" s="461">
        <v>614</v>
      </c>
    </row>
    <row r="39" spans="2:8" x14ac:dyDescent="0.25">
      <c r="B39" s="93" t="s">
        <v>186</v>
      </c>
      <c r="C39" s="93" t="s">
        <v>187</v>
      </c>
      <c r="D39" s="93" t="s">
        <v>200</v>
      </c>
      <c r="E39" s="93" t="s">
        <v>206</v>
      </c>
      <c r="F39" s="93" t="s">
        <v>206</v>
      </c>
      <c r="G39" s="450">
        <v>384</v>
      </c>
      <c r="H39" s="461" t="s">
        <v>195</v>
      </c>
    </row>
    <row r="40" spans="2:8" x14ac:dyDescent="0.25">
      <c r="B40" s="93" t="s">
        <v>186</v>
      </c>
      <c r="C40" s="93" t="s">
        <v>187</v>
      </c>
      <c r="D40" s="93" t="s">
        <v>200</v>
      </c>
      <c r="E40" s="93" t="s">
        <v>207</v>
      </c>
      <c r="F40" s="93" t="s">
        <v>207</v>
      </c>
      <c r="G40" s="450">
        <v>114</v>
      </c>
      <c r="H40" s="461">
        <v>157</v>
      </c>
    </row>
    <row r="41" spans="2:8" x14ac:dyDescent="0.25">
      <c r="B41" s="93" t="s">
        <v>186</v>
      </c>
      <c r="C41" s="93" t="s">
        <v>187</v>
      </c>
      <c r="D41" s="93" t="s">
        <v>208</v>
      </c>
      <c r="E41" s="93" t="s">
        <v>209</v>
      </c>
      <c r="F41" s="93" t="s">
        <v>210</v>
      </c>
      <c r="G41" s="450">
        <v>1992</v>
      </c>
      <c r="H41" s="461">
        <v>692</v>
      </c>
    </row>
    <row r="42" spans="2:8" x14ac:dyDescent="0.25">
      <c r="B42" s="93"/>
      <c r="C42" s="93"/>
      <c r="D42" s="93"/>
      <c r="E42" s="93"/>
      <c r="F42" s="93"/>
      <c r="G42" s="450"/>
      <c r="H42" s="461"/>
    </row>
    <row r="43" spans="2:8" x14ac:dyDescent="0.25">
      <c r="B43" s="93" t="s">
        <v>186</v>
      </c>
      <c r="C43" s="93" t="s">
        <v>211</v>
      </c>
      <c r="D43" s="93" t="s">
        <v>188</v>
      </c>
      <c r="E43" s="93" t="s">
        <v>189</v>
      </c>
      <c r="F43" s="93" t="s">
        <v>31</v>
      </c>
      <c r="G43" s="450">
        <v>3719</v>
      </c>
      <c r="H43" s="461">
        <v>521</v>
      </c>
    </row>
    <row r="44" spans="2:8" x14ac:dyDescent="0.25">
      <c r="B44" s="93" t="s">
        <v>186</v>
      </c>
      <c r="C44" s="93" t="s">
        <v>211</v>
      </c>
      <c r="D44" s="93" t="s">
        <v>188</v>
      </c>
      <c r="E44" s="93" t="s">
        <v>189</v>
      </c>
      <c r="F44" s="93" t="s">
        <v>190</v>
      </c>
      <c r="G44" s="450">
        <v>270</v>
      </c>
      <c r="H44" s="461">
        <v>636</v>
      </c>
    </row>
    <row r="45" spans="2:8" x14ac:dyDescent="0.25">
      <c r="B45" s="93" t="s">
        <v>186</v>
      </c>
      <c r="C45" s="93" t="s">
        <v>211</v>
      </c>
      <c r="D45" s="93" t="s">
        <v>188</v>
      </c>
      <c r="E45" s="93" t="s">
        <v>189</v>
      </c>
      <c r="F45" s="93" t="s">
        <v>191</v>
      </c>
      <c r="G45" s="450">
        <v>506</v>
      </c>
      <c r="H45" s="461">
        <v>749</v>
      </c>
    </row>
    <row r="46" spans="2:8" x14ac:dyDescent="0.25">
      <c r="B46" s="93" t="s">
        <v>186</v>
      </c>
      <c r="C46" s="93" t="s">
        <v>211</v>
      </c>
      <c r="D46" s="93" t="s">
        <v>188</v>
      </c>
      <c r="E46" s="93" t="s">
        <v>189</v>
      </c>
      <c r="F46" s="93" t="s">
        <v>40</v>
      </c>
      <c r="G46" s="450">
        <v>451</v>
      </c>
      <c r="H46" s="461">
        <v>740</v>
      </c>
    </row>
    <row r="47" spans="2:8" x14ac:dyDescent="0.25">
      <c r="B47" s="93" t="s">
        <v>186</v>
      </c>
      <c r="C47" s="93" t="s">
        <v>211</v>
      </c>
      <c r="D47" s="93" t="s">
        <v>188</v>
      </c>
      <c r="E47" s="93" t="s">
        <v>189</v>
      </c>
      <c r="F47" s="93" t="s">
        <v>192</v>
      </c>
      <c r="G47" s="450">
        <v>1059</v>
      </c>
      <c r="H47" s="461">
        <v>915</v>
      </c>
    </row>
    <row r="48" spans="2:8" x14ac:dyDescent="0.25">
      <c r="B48" s="93" t="s">
        <v>186</v>
      </c>
      <c r="C48" s="93" t="s">
        <v>211</v>
      </c>
      <c r="D48" s="93" t="s">
        <v>188</v>
      </c>
      <c r="E48" s="93" t="s">
        <v>189</v>
      </c>
      <c r="F48" s="93" t="s">
        <v>193</v>
      </c>
      <c r="G48" s="450">
        <v>177</v>
      </c>
      <c r="H48" s="461">
        <v>516</v>
      </c>
    </row>
    <row r="49" spans="2:8" x14ac:dyDescent="0.25">
      <c r="B49" s="93" t="s">
        <v>186</v>
      </c>
      <c r="C49" s="93" t="s">
        <v>211</v>
      </c>
      <c r="D49" s="93" t="s">
        <v>188</v>
      </c>
      <c r="E49" s="93" t="s">
        <v>197</v>
      </c>
      <c r="F49" s="93" t="s">
        <v>197</v>
      </c>
      <c r="G49" s="450">
        <v>38</v>
      </c>
      <c r="H49" s="461">
        <v>132</v>
      </c>
    </row>
    <row r="50" spans="2:8" x14ac:dyDescent="0.25">
      <c r="B50" s="93" t="s">
        <v>186</v>
      </c>
      <c r="C50" s="93" t="s">
        <v>211</v>
      </c>
      <c r="D50" s="93" t="s">
        <v>188</v>
      </c>
      <c r="E50" s="93" t="s">
        <v>198</v>
      </c>
      <c r="F50" s="93" t="s">
        <v>48</v>
      </c>
      <c r="G50" s="450">
        <v>226</v>
      </c>
      <c r="H50" s="461">
        <v>774</v>
      </c>
    </row>
    <row r="51" spans="2:8" x14ac:dyDescent="0.25">
      <c r="B51" s="93" t="s">
        <v>186</v>
      </c>
      <c r="C51" s="93" t="s">
        <v>211</v>
      </c>
      <c r="D51" s="93" t="s">
        <v>188</v>
      </c>
      <c r="E51" s="93" t="s">
        <v>198</v>
      </c>
      <c r="F51" s="93" t="s">
        <v>212</v>
      </c>
      <c r="G51" s="450">
        <v>1387</v>
      </c>
      <c r="H51" s="461">
        <v>1616</v>
      </c>
    </row>
    <row r="52" spans="2:8" x14ac:dyDescent="0.25">
      <c r="B52" s="93" t="s">
        <v>186</v>
      </c>
      <c r="C52" s="93" t="s">
        <v>211</v>
      </c>
      <c r="D52" s="93" t="s">
        <v>188</v>
      </c>
      <c r="E52" s="93" t="s">
        <v>199</v>
      </c>
      <c r="F52" s="93" t="s">
        <v>199</v>
      </c>
      <c r="G52" s="450">
        <v>653</v>
      </c>
      <c r="H52" s="461">
        <v>1117</v>
      </c>
    </row>
    <row r="53" spans="2:8" x14ac:dyDescent="0.25">
      <c r="B53" s="93" t="s">
        <v>186</v>
      </c>
      <c r="C53" s="93" t="s">
        <v>211</v>
      </c>
      <c r="D53" s="93" t="s">
        <v>200</v>
      </c>
      <c r="E53" s="93" t="s">
        <v>201</v>
      </c>
      <c r="F53" s="93" t="s">
        <v>1</v>
      </c>
      <c r="G53" s="450">
        <v>228</v>
      </c>
      <c r="H53" s="461">
        <v>490</v>
      </c>
    </row>
    <row r="54" spans="2:8" x14ac:dyDescent="0.25">
      <c r="B54" s="93" t="s">
        <v>186</v>
      </c>
      <c r="C54" s="93" t="s">
        <v>211</v>
      </c>
      <c r="D54" s="93" t="s">
        <v>200</v>
      </c>
      <c r="E54" s="93" t="s">
        <v>201</v>
      </c>
      <c r="F54" s="93" t="s">
        <v>202</v>
      </c>
      <c r="G54" s="450">
        <v>4066</v>
      </c>
      <c r="H54" s="461">
        <v>1378</v>
      </c>
    </row>
    <row r="55" spans="2:8" x14ac:dyDescent="0.25">
      <c r="B55" s="93" t="s">
        <v>186</v>
      </c>
      <c r="C55" s="93" t="s">
        <v>211</v>
      </c>
      <c r="D55" s="93" t="s">
        <v>200</v>
      </c>
      <c r="E55" s="93" t="s">
        <v>201</v>
      </c>
      <c r="F55" s="93" t="s">
        <v>78</v>
      </c>
      <c r="G55" s="450">
        <v>681</v>
      </c>
      <c r="H55" s="461">
        <v>1316</v>
      </c>
    </row>
    <row r="56" spans="2:8" x14ac:dyDescent="0.25">
      <c r="B56" s="93" t="s">
        <v>186</v>
      </c>
      <c r="C56" s="93" t="s">
        <v>211</v>
      </c>
      <c r="D56" s="93" t="s">
        <v>200</v>
      </c>
      <c r="E56" s="93" t="s">
        <v>203</v>
      </c>
      <c r="F56" s="93" t="s">
        <v>204</v>
      </c>
      <c r="G56" s="450">
        <v>228</v>
      </c>
      <c r="H56" s="461">
        <v>630</v>
      </c>
    </row>
    <row r="57" spans="2:8" x14ac:dyDescent="0.25">
      <c r="B57" s="93" t="s">
        <v>186</v>
      </c>
      <c r="C57" s="93" t="s">
        <v>211</v>
      </c>
      <c r="D57" s="93" t="s">
        <v>200</v>
      </c>
      <c r="E57" s="93" t="s">
        <v>203</v>
      </c>
      <c r="F57" s="93" t="s">
        <v>205</v>
      </c>
      <c r="G57" s="450">
        <v>1930</v>
      </c>
      <c r="H57" s="461">
        <v>1549</v>
      </c>
    </row>
    <row r="58" spans="2:8" x14ac:dyDescent="0.25">
      <c r="B58" s="93" t="s">
        <v>186</v>
      </c>
      <c r="C58" s="93" t="s">
        <v>211</v>
      </c>
      <c r="D58" s="93" t="s">
        <v>200</v>
      </c>
      <c r="E58" s="93" t="s">
        <v>203</v>
      </c>
      <c r="F58" s="93" t="s">
        <v>15</v>
      </c>
      <c r="G58" s="450">
        <v>236</v>
      </c>
      <c r="H58" s="461">
        <v>541</v>
      </c>
    </row>
    <row r="59" spans="2:8" x14ac:dyDescent="0.25">
      <c r="B59" s="93" t="s">
        <v>186</v>
      </c>
      <c r="C59" s="93" t="s">
        <v>211</v>
      </c>
      <c r="D59" s="93" t="s">
        <v>200</v>
      </c>
      <c r="E59" s="93" t="s">
        <v>203</v>
      </c>
      <c r="F59" s="93" t="s">
        <v>13</v>
      </c>
      <c r="G59" s="450">
        <v>261</v>
      </c>
      <c r="H59" s="461">
        <v>505</v>
      </c>
    </row>
    <row r="60" spans="2:8" x14ac:dyDescent="0.25">
      <c r="B60" s="93" t="s">
        <v>186</v>
      </c>
      <c r="C60" s="93" t="s">
        <v>211</v>
      </c>
      <c r="D60" s="93" t="s">
        <v>200</v>
      </c>
      <c r="E60" s="93" t="s">
        <v>200</v>
      </c>
      <c r="F60" s="93" t="s">
        <v>24</v>
      </c>
      <c r="G60" s="450">
        <v>2622</v>
      </c>
      <c r="H60" s="461">
        <v>1717</v>
      </c>
    </row>
    <row r="61" spans="2:8" x14ac:dyDescent="0.25">
      <c r="B61" s="93" t="s">
        <v>186</v>
      </c>
      <c r="C61" s="93" t="s">
        <v>211</v>
      </c>
      <c r="D61" s="93" t="s">
        <v>200</v>
      </c>
      <c r="E61" s="93" t="s">
        <v>200</v>
      </c>
      <c r="F61" s="93" t="s">
        <v>26</v>
      </c>
      <c r="G61" s="450">
        <v>2701</v>
      </c>
      <c r="H61" s="461">
        <v>639</v>
      </c>
    </row>
    <row r="62" spans="2:8" x14ac:dyDescent="0.25">
      <c r="B62" s="93" t="s">
        <v>186</v>
      </c>
      <c r="C62" s="93" t="s">
        <v>211</v>
      </c>
      <c r="D62" s="93" t="s">
        <v>200</v>
      </c>
      <c r="E62" s="93" t="s">
        <v>200</v>
      </c>
      <c r="F62" s="93" t="s">
        <v>27</v>
      </c>
      <c r="G62" s="450">
        <v>238</v>
      </c>
      <c r="H62" s="461">
        <v>672</v>
      </c>
    </row>
    <row r="63" spans="2:8" x14ac:dyDescent="0.25">
      <c r="B63" s="93" t="s">
        <v>186</v>
      </c>
      <c r="C63" s="93" t="s">
        <v>211</v>
      </c>
      <c r="D63" s="93" t="s">
        <v>200</v>
      </c>
      <c r="E63" s="93" t="s">
        <v>200</v>
      </c>
      <c r="F63" s="93" t="s">
        <v>28</v>
      </c>
      <c r="G63" s="450">
        <v>334</v>
      </c>
      <c r="H63" s="461">
        <v>687</v>
      </c>
    </row>
    <row r="64" spans="2:8" x14ac:dyDescent="0.25">
      <c r="B64" s="93" t="s">
        <v>186</v>
      </c>
      <c r="C64" s="93" t="s">
        <v>211</v>
      </c>
      <c r="D64" s="93" t="s">
        <v>200</v>
      </c>
      <c r="E64" s="93" t="s">
        <v>200</v>
      </c>
      <c r="F64" s="93" t="s">
        <v>25</v>
      </c>
      <c r="G64" s="450">
        <v>4219</v>
      </c>
      <c r="H64" s="461">
        <v>526</v>
      </c>
    </row>
    <row r="65" spans="2:8" x14ac:dyDescent="0.25">
      <c r="B65" s="93" t="s">
        <v>186</v>
      </c>
      <c r="C65" s="93" t="s">
        <v>211</v>
      </c>
      <c r="D65" s="93" t="s">
        <v>200</v>
      </c>
      <c r="E65" s="93" t="s">
        <v>200</v>
      </c>
      <c r="F65" s="93" t="s">
        <v>29</v>
      </c>
      <c r="G65" s="450">
        <v>274</v>
      </c>
      <c r="H65" s="461">
        <v>547</v>
      </c>
    </row>
    <row r="66" spans="2:8" x14ac:dyDescent="0.25">
      <c r="B66" s="93" t="s">
        <v>186</v>
      </c>
      <c r="C66" s="93" t="s">
        <v>211</v>
      </c>
      <c r="D66" s="93" t="s">
        <v>200</v>
      </c>
      <c r="E66" s="93" t="s">
        <v>200</v>
      </c>
      <c r="F66" s="93" t="s">
        <v>30</v>
      </c>
      <c r="G66" s="450">
        <v>685</v>
      </c>
      <c r="H66" s="461">
        <v>523</v>
      </c>
    </row>
    <row r="67" spans="2:8" x14ac:dyDescent="0.25">
      <c r="B67" s="93" t="s">
        <v>186</v>
      </c>
      <c r="C67" s="93" t="s">
        <v>211</v>
      </c>
      <c r="D67" s="93" t="s">
        <v>200</v>
      </c>
      <c r="E67" s="93" t="s">
        <v>207</v>
      </c>
      <c r="F67" s="93" t="s">
        <v>207</v>
      </c>
      <c r="G67" s="450">
        <v>60</v>
      </c>
      <c r="H67" s="461">
        <v>163</v>
      </c>
    </row>
    <row r="68" spans="2:8" x14ac:dyDescent="0.25">
      <c r="B68" s="93" t="s">
        <v>186</v>
      </c>
      <c r="C68" s="93" t="s">
        <v>211</v>
      </c>
      <c r="D68" s="93" t="s">
        <v>208</v>
      </c>
      <c r="E68" s="93" t="s">
        <v>209</v>
      </c>
      <c r="F68" s="93" t="s">
        <v>210</v>
      </c>
      <c r="G68" s="450">
        <v>1615</v>
      </c>
      <c r="H68" s="461">
        <v>587</v>
      </c>
    </row>
    <row r="69" spans="2:8" x14ac:dyDescent="0.25">
      <c r="B69" s="93"/>
      <c r="C69" s="93"/>
      <c r="D69" s="93"/>
      <c r="E69" s="93"/>
      <c r="F69" s="93"/>
      <c r="G69" s="450"/>
      <c r="H69" s="460"/>
    </row>
  </sheetData>
  <mergeCells count="1">
    <mergeCell ref="B11:E11"/>
  </mergeCells>
  <hyperlinks>
    <hyperlink ref="F1" location="Contents!A1" display="Table of Contents " xr:uid="{853F6456-BDDE-4484-AF9E-DDA35836569E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E1A93-028C-45A6-8F1E-4C4A86D46844}">
  <dimension ref="A1:Q38"/>
  <sheetViews>
    <sheetView zoomScale="70" zoomScaleNormal="70" workbookViewId="0">
      <selection activeCell="S46" sqref="S46"/>
    </sheetView>
  </sheetViews>
  <sheetFormatPr defaultRowHeight="15" x14ac:dyDescent="0.25"/>
  <cols>
    <col min="1" max="1" width="22" bestFit="1" customWidth="1"/>
    <col min="9" max="9" width="24.28515625" bestFit="1" customWidth="1"/>
    <col min="17" max="17" width="17.28515625" bestFit="1" customWidth="1"/>
  </cols>
  <sheetData>
    <row r="1" spans="1:17" x14ac:dyDescent="0.25">
      <c r="A1" s="121" t="s">
        <v>872</v>
      </c>
      <c r="Q1" s="230" t="s">
        <v>876</v>
      </c>
    </row>
    <row r="3" spans="1:17" x14ac:dyDescent="0.25">
      <c r="A3" s="847" t="s">
        <v>754</v>
      </c>
      <c r="B3" s="847"/>
      <c r="C3" s="847"/>
      <c r="D3" s="847"/>
      <c r="E3" s="847"/>
      <c r="F3" s="847"/>
      <c r="G3" s="847"/>
      <c r="I3" s="847" t="s">
        <v>767</v>
      </c>
      <c r="J3" s="847"/>
      <c r="K3" s="847"/>
      <c r="L3" s="847"/>
      <c r="M3" s="847"/>
      <c r="N3" s="847"/>
      <c r="O3" s="847"/>
      <c r="P3" s="590"/>
    </row>
    <row r="4" spans="1:17" x14ac:dyDescent="0.25">
      <c r="A4" s="262"/>
      <c r="B4" s="794" t="s">
        <v>755</v>
      </c>
      <c r="C4" s="794" t="s">
        <v>756</v>
      </c>
      <c r="D4" s="794" t="s">
        <v>757</v>
      </c>
      <c r="E4" s="794" t="s">
        <v>155</v>
      </c>
      <c r="F4" s="794" t="s">
        <v>156</v>
      </c>
      <c r="G4" s="794" t="s">
        <v>157</v>
      </c>
      <c r="I4" s="794"/>
      <c r="J4" s="794" t="s">
        <v>755</v>
      </c>
      <c r="K4" s="794" t="s">
        <v>756</v>
      </c>
      <c r="L4" s="794" t="s">
        <v>757</v>
      </c>
      <c r="M4" s="794" t="s">
        <v>155</v>
      </c>
      <c r="N4" s="794" t="s">
        <v>156</v>
      </c>
      <c r="O4" s="794" t="s">
        <v>157</v>
      </c>
      <c r="P4" s="590"/>
    </row>
    <row r="5" spans="1:17" ht="15.75" x14ac:dyDescent="0.25">
      <c r="A5" s="262" t="s">
        <v>766</v>
      </c>
      <c r="B5" s="617">
        <v>56</v>
      </c>
      <c r="C5" s="617">
        <v>61</v>
      </c>
      <c r="D5" s="617">
        <v>52</v>
      </c>
      <c r="E5" s="617">
        <f>D5-C5</f>
        <v>-9</v>
      </c>
      <c r="F5" s="795">
        <f>(D5-C5)/C5</f>
        <v>-0.14754098360655737</v>
      </c>
      <c r="G5" s="795">
        <f>D5/$D$18</f>
        <v>2.9180695847362513E-2</v>
      </c>
      <c r="I5" s="262" t="s">
        <v>766</v>
      </c>
      <c r="J5" s="617">
        <v>10609</v>
      </c>
      <c r="K5" s="617">
        <v>15285</v>
      </c>
      <c r="L5" s="617" t="s">
        <v>768</v>
      </c>
      <c r="M5" s="617"/>
      <c r="N5" s="795"/>
      <c r="O5" s="795"/>
      <c r="P5" s="590"/>
    </row>
    <row r="6" spans="1:17" x14ac:dyDescent="0.25">
      <c r="A6" s="262" t="s">
        <v>581</v>
      </c>
      <c r="B6" s="617">
        <v>69</v>
      </c>
      <c r="C6" s="617">
        <v>69</v>
      </c>
      <c r="D6" s="617">
        <v>59</v>
      </c>
      <c r="E6" s="617">
        <f t="shared" ref="E6:E18" si="0">D6-C6</f>
        <v>-10</v>
      </c>
      <c r="F6" s="795">
        <f t="shared" ref="F6:F18" si="1">(D6-C6)/C6</f>
        <v>-0.14492753623188406</v>
      </c>
      <c r="G6" s="795">
        <f t="shared" ref="G6:G17" si="2">D6/$D$18</f>
        <v>3.3108866442199777E-2</v>
      </c>
      <c r="I6" s="262" t="s">
        <v>581</v>
      </c>
      <c r="J6" s="617">
        <v>7370</v>
      </c>
      <c r="K6" s="617">
        <v>3558</v>
      </c>
      <c r="L6" s="617" t="s">
        <v>768</v>
      </c>
      <c r="M6" s="617"/>
      <c r="N6" s="795"/>
      <c r="O6" s="795"/>
      <c r="P6" s="590"/>
    </row>
    <row r="7" spans="1:17" x14ac:dyDescent="0.25">
      <c r="A7" s="262" t="s">
        <v>758</v>
      </c>
      <c r="B7" s="617">
        <v>147</v>
      </c>
      <c r="C7" s="617">
        <v>139</v>
      </c>
      <c r="D7" s="617">
        <v>142</v>
      </c>
      <c r="E7" s="617">
        <f t="shared" si="0"/>
        <v>3</v>
      </c>
      <c r="F7" s="795">
        <f t="shared" si="1"/>
        <v>2.1582733812949641E-2</v>
      </c>
      <c r="G7" s="795">
        <f t="shared" si="2"/>
        <v>7.9685746352413017E-2</v>
      </c>
      <c r="I7" s="262" t="s">
        <v>758</v>
      </c>
      <c r="J7" s="617">
        <v>9679</v>
      </c>
      <c r="K7" s="617">
        <v>4521</v>
      </c>
      <c r="L7" s="617">
        <v>5184</v>
      </c>
      <c r="M7" s="617">
        <f t="shared" ref="M7:M18" si="3">L7-K7</f>
        <v>663</v>
      </c>
      <c r="N7" s="795">
        <f t="shared" ref="N7:N18" si="4">(L7-K7)/K7</f>
        <v>0.14664897146648972</v>
      </c>
      <c r="O7" s="795">
        <f>L7/$L$18</f>
        <v>8.0219117032635442E-2</v>
      </c>
      <c r="P7" s="590"/>
    </row>
    <row r="8" spans="1:17" x14ac:dyDescent="0.25">
      <c r="A8" s="262" t="s">
        <v>759</v>
      </c>
      <c r="B8" s="617">
        <v>132</v>
      </c>
      <c r="C8" s="617">
        <v>107</v>
      </c>
      <c r="D8" s="617">
        <v>98</v>
      </c>
      <c r="E8" s="617">
        <f t="shared" si="0"/>
        <v>-9</v>
      </c>
      <c r="F8" s="795">
        <f t="shared" si="1"/>
        <v>-8.4112149532710276E-2</v>
      </c>
      <c r="G8" s="795">
        <f t="shared" si="2"/>
        <v>5.4994388327721661E-2</v>
      </c>
      <c r="I8" s="262" t="s">
        <v>759</v>
      </c>
      <c r="J8" s="617">
        <v>4951</v>
      </c>
      <c r="K8" s="617">
        <v>5927</v>
      </c>
      <c r="L8" s="617">
        <v>2595</v>
      </c>
      <c r="M8" s="617">
        <f t="shared" si="3"/>
        <v>-3332</v>
      </c>
      <c r="N8" s="795">
        <f t="shared" si="4"/>
        <v>-0.56217310612451488</v>
      </c>
      <c r="O8" s="795">
        <f t="shared" ref="O8:O16" si="5">L8/$L$18</f>
        <v>4.0155981616452348E-2</v>
      </c>
      <c r="P8" s="590"/>
    </row>
    <row r="9" spans="1:17" x14ac:dyDescent="0.25">
      <c r="A9" s="796" t="s">
        <v>188</v>
      </c>
      <c r="B9" s="797">
        <v>74</v>
      </c>
      <c r="C9" s="797">
        <v>72</v>
      </c>
      <c r="D9" s="797">
        <v>69</v>
      </c>
      <c r="E9" s="797">
        <f t="shared" si="0"/>
        <v>-3</v>
      </c>
      <c r="F9" s="798">
        <f t="shared" si="1"/>
        <v>-4.1666666666666664E-2</v>
      </c>
      <c r="G9" s="798">
        <f t="shared" si="2"/>
        <v>3.8720538720538718E-2</v>
      </c>
      <c r="I9" s="796" t="s">
        <v>188</v>
      </c>
      <c r="J9" s="797">
        <v>5273</v>
      </c>
      <c r="K9" s="797" t="s">
        <v>768</v>
      </c>
      <c r="L9" s="797">
        <v>1874</v>
      </c>
      <c r="M9" s="797"/>
      <c r="N9" s="798"/>
      <c r="O9" s="798">
        <f t="shared" si="5"/>
        <v>2.8998963217430326E-2</v>
      </c>
      <c r="P9" s="590"/>
    </row>
    <row r="10" spans="1:17" x14ac:dyDescent="0.25">
      <c r="A10" s="796" t="s">
        <v>200</v>
      </c>
      <c r="B10" s="797">
        <v>151</v>
      </c>
      <c r="C10" s="797">
        <v>171</v>
      </c>
      <c r="D10" s="797">
        <v>155</v>
      </c>
      <c r="E10" s="797">
        <f t="shared" si="0"/>
        <v>-16</v>
      </c>
      <c r="F10" s="798">
        <f t="shared" si="1"/>
        <v>-9.3567251461988299E-2</v>
      </c>
      <c r="G10" s="798">
        <f t="shared" si="2"/>
        <v>8.6980920314253654E-2</v>
      </c>
      <c r="I10" s="796" t="s">
        <v>200</v>
      </c>
      <c r="J10" s="797">
        <v>8293</v>
      </c>
      <c r="K10" s="797">
        <v>9739</v>
      </c>
      <c r="L10" s="797">
        <v>6049</v>
      </c>
      <c r="M10" s="797">
        <f t="shared" si="3"/>
        <v>-3690</v>
      </c>
      <c r="N10" s="798">
        <f t="shared" si="4"/>
        <v>-0.37888900297771844</v>
      </c>
      <c r="O10" s="798">
        <f t="shared" si="5"/>
        <v>9.3604444238119561E-2</v>
      </c>
      <c r="P10" s="590"/>
    </row>
    <row r="11" spans="1:17" x14ac:dyDescent="0.25">
      <c r="A11" s="262" t="s">
        <v>760</v>
      </c>
      <c r="B11" s="617">
        <v>125</v>
      </c>
      <c r="C11" s="617">
        <v>94</v>
      </c>
      <c r="D11" s="617">
        <v>87</v>
      </c>
      <c r="E11" s="617">
        <f t="shared" si="0"/>
        <v>-7</v>
      </c>
      <c r="F11" s="795">
        <f t="shared" si="1"/>
        <v>-7.4468085106382975E-2</v>
      </c>
      <c r="G11" s="795">
        <f t="shared" si="2"/>
        <v>4.8821548821548821E-2</v>
      </c>
      <c r="I11" s="262" t="s">
        <v>760</v>
      </c>
      <c r="J11" s="617">
        <v>4922</v>
      </c>
      <c r="K11" s="617">
        <v>4377</v>
      </c>
      <c r="L11" s="617">
        <v>2882</v>
      </c>
      <c r="M11" s="617">
        <f t="shared" si="3"/>
        <v>-1495</v>
      </c>
      <c r="N11" s="795">
        <f t="shared" si="4"/>
        <v>-0.34155814484806946</v>
      </c>
      <c r="O11" s="795">
        <f t="shared" si="5"/>
        <v>4.4597124862664997E-2</v>
      </c>
      <c r="P11" s="590"/>
    </row>
    <row r="12" spans="1:17" x14ac:dyDescent="0.25">
      <c r="A12" s="262" t="s">
        <v>576</v>
      </c>
      <c r="B12" s="617">
        <v>891</v>
      </c>
      <c r="C12" s="617">
        <v>740</v>
      </c>
      <c r="D12" s="617">
        <v>627</v>
      </c>
      <c r="E12" s="617">
        <f t="shared" si="0"/>
        <v>-113</v>
      </c>
      <c r="F12" s="795">
        <f t="shared" si="1"/>
        <v>-0.1527027027027027</v>
      </c>
      <c r="G12" s="795">
        <f t="shared" si="2"/>
        <v>0.35185185185185186</v>
      </c>
      <c r="I12" s="262" t="s">
        <v>576</v>
      </c>
      <c r="J12" s="617">
        <v>21241</v>
      </c>
      <c r="K12" s="617">
        <v>17783</v>
      </c>
      <c r="L12" s="617">
        <v>15287</v>
      </c>
      <c r="M12" s="617">
        <f t="shared" si="3"/>
        <v>-2496</v>
      </c>
      <c r="N12" s="795">
        <f t="shared" si="4"/>
        <v>-0.14035876961142665</v>
      </c>
      <c r="O12" s="795">
        <f t="shared" si="5"/>
        <v>0.23655664391934761</v>
      </c>
      <c r="P12" s="590"/>
    </row>
    <row r="13" spans="1:17" x14ac:dyDescent="0.25">
      <c r="A13" s="262" t="s">
        <v>574</v>
      </c>
      <c r="B13" s="617">
        <v>217</v>
      </c>
      <c r="C13" s="617">
        <v>294</v>
      </c>
      <c r="D13" s="617">
        <v>202</v>
      </c>
      <c r="E13" s="617">
        <f t="shared" si="0"/>
        <v>-92</v>
      </c>
      <c r="F13" s="795">
        <f t="shared" si="1"/>
        <v>-0.31292517006802723</v>
      </c>
      <c r="G13" s="795">
        <f t="shared" si="2"/>
        <v>0.11335578002244669</v>
      </c>
      <c r="I13" s="262" t="s">
        <v>574</v>
      </c>
      <c r="J13" s="617">
        <v>7372</v>
      </c>
      <c r="K13" s="617">
        <v>7102</v>
      </c>
      <c r="L13" s="617">
        <v>4303</v>
      </c>
      <c r="M13" s="617">
        <f t="shared" si="3"/>
        <v>-2799</v>
      </c>
      <c r="N13" s="795">
        <f t="shared" si="4"/>
        <v>-0.39411433399042523</v>
      </c>
      <c r="O13" s="795">
        <f t="shared" si="5"/>
        <v>6.658619995976664E-2</v>
      </c>
      <c r="P13" s="590"/>
    </row>
    <row r="14" spans="1:17" x14ac:dyDescent="0.25">
      <c r="A14" s="262" t="s">
        <v>761</v>
      </c>
      <c r="B14" s="617">
        <v>101</v>
      </c>
      <c r="C14" s="617">
        <v>99</v>
      </c>
      <c r="D14" s="617">
        <v>79</v>
      </c>
      <c r="E14" s="617">
        <f t="shared" si="0"/>
        <v>-20</v>
      </c>
      <c r="F14" s="795">
        <f t="shared" si="1"/>
        <v>-0.20202020202020202</v>
      </c>
      <c r="G14" s="795">
        <f t="shared" si="2"/>
        <v>4.4332210998877665E-2</v>
      </c>
      <c r="I14" s="262" t="s">
        <v>761</v>
      </c>
      <c r="J14" s="617">
        <v>5473</v>
      </c>
      <c r="K14" s="617">
        <v>3767</v>
      </c>
      <c r="L14" s="617">
        <v>2211</v>
      </c>
      <c r="M14" s="617">
        <f t="shared" si="3"/>
        <v>-1556</v>
      </c>
      <c r="N14" s="795">
        <f t="shared" si="4"/>
        <v>-0.41306079108043536</v>
      </c>
      <c r="O14" s="795">
        <f t="shared" si="5"/>
        <v>3.421382479922009E-2</v>
      </c>
      <c r="P14" s="590"/>
    </row>
    <row r="15" spans="1:17" x14ac:dyDescent="0.25">
      <c r="A15" s="262" t="s">
        <v>762</v>
      </c>
      <c r="B15" s="617">
        <v>183</v>
      </c>
      <c r="C15" s="617">
        <v>141</v>
      </c>
      <c r="D15" s="617">
        <v>126</v>
      </c>
      <c r="E15" s="617">
        <f t="shared" si="0"/>
        <v>-15</v>
      </c>
      <c r="F15" s="795">
        <f t="shared" si="1"/>
        <v>-0.10638297872340426</v>
      </c>
      <c r="G15" s="795">
        <f t="shared" si="2"/>
        <v>7.0707070707070704E-2</v>
      </c>
      <c r="I15" s="262" t="s">
        <v>762</v>
      </c>
      <c r="J15" s="617">
        <v>8597</v>
      </c>
      <c r="K15" s="617">
        <v>9287</v>
      </c>
      <c r="L15" s="617">
        <v>4469</v>
      </c>
      <c r="M15" s="617">
        <f t="shared" si="3"/>
        <v>-4818</v>
      </c>
      <c r="N15" s="795">
        <f t="shared" si="4"/>
        <v>-0.51878970604070207</v>
      </c>
      <c r="O15" s="795">
        <f t="shared" si="5"/>
        <v>6.9154944833882667E-2</v>
      </c>
      <c r="P15" s="590"/>
    </row>
    <row r="16" spans="1:17" x14ac:dyDescent="0.25">
      <c r="A16" s="262" t="s">
        <v>763</v>
      </c>
      <c r="B16" s="617">
        <v>85</v>
      </c>
      <c r="C16" s="617">
        <v>57</v>
      </c>
      <c r="D16" s="617">
        <v>51</v>
      </c>
      <c r="E16" s="617">
        <f t="shared" si="0"/>
        <v>-6</v>
      </c>
      <c r="F16" s="795">
        <f t="shared" si="1"/>
        <v>-0.10526315789473684</v>
      </c>
      <c r="G16" s="795">
        <f t="shared" si="2"/>
        <v>2.8619528619528621E-2</v>
      </c>
      <c r="I16" s="262" t="s">
        <v>763</v>
      </c>
      <c r="J16" s="617">
        <v>11546</v>
      </c>
      <c r="K16" s="617">
        <v>4622</v>
      </c>
      <c r="L16" s="617">
        <v>3704</v>
      </c>
      <c r="M16" s="617">
        <f t="shared" si="3"/>
        <v>-918</v>
      </c>
      <c r="N16" s="795">
        <f t="shared" si="4"/>
        <v>-0.19861531804413673</v>
      </c>
      <c r="O16" s="795">
        <f t="shared" si="5"/>
        <v>5.7317054299552792E-2</v>
      </c>
      <c r="P16" s="590"/>
    </row>
    <row r="17" spans="1:16" x14ac:dyDescent="0.25">
      <c r="A17" s="262" t="s">
        <v>764</v>
      </c>
      <c r="B17" s="617">
        <v>34</v>
      </c>
      <c r="C17" s="617">
        <v>28</v>
      </c>
      <c r="D17" s="617">
        <v>35</v>
      </c>
      <c r="E17" s="617">
        <f t="shared" si="0"/>
        <v>7</v>
      </c>
      <c r="F17" s="795">
        <f t="shared" si="1"/>
        <v>0.25</v>
      </c>
      <c r="G17" s="795">
        <f t="shared" si="2"/>
        <v>1.9640852974186308E-2</v>
      </c>
      <c r="I17" s="262" t="s">
        <v>764</v>
      </c>
      <c r="J17" s="617">
        <v>2572</v>
      </c>
      <c r="K17" s="617" t="s">
        <v>768</v>
      </c>
      <c r="L17" s="617" t="s">
        <v>768</v>
      </c>
      <c r="M17" s="617"/>
      <c r="N17" s="795"/>
      <c r="O17" s="795"/>
      <c r="P17" s="590"/>
    </row>
    <row r="18" spans="1:16" x14ac:dyDescent="0.25">
      <c r="A18" s="263" t="s">
        <v>765</v>
      </c>
      <c r="B18" s="799">
        <v>2265</v>
      </c>
      <c r="C18" s="799">
        <v>2072</v>
      </c>
      <c r="D18" s="799">
        <v>1782</v>
      </c>
      <c r="E18" s="617">
        <f t="shared" si="0"/>
        <v>-290</v>
      </c>
      <c r="F18" s="795">
        <f t="shared" si="1"/>
        <v>-0.13996138996138996</v>
      </c>
      <c r="G18" s="795"/>
      <c r="I18" s="263" t="s">
        <v>765</v>
      </c>
      <c r="J18" s="799">
        <v>107898</v>
      </c>
      <c r="K18" s="799">
        <v>91031</v>
      </c>
      <c r="L18" s="799">
        <v>64623</v>
      </c>
      <c r="M18" s="617">
        <f t="shared" si="3"/>
        <v>-26408</v>
      </c>
      <c r="N18" s="795">
        <f t="shared" si="4"/>
        <v>-0.29009897727147893</v>
      </c>
      <c r="O18" s="795"/>
      <c r="P18" s="590"/>
    </row>
    <row r="23" spans="1:16" x14ac:dyDescent="0.25">
      <c r="A23" s="847" t="s">
        <v>769</v>
      </c>
      <c r="B23" s="847"/>
      <c r="C23" s="847"/>
      <c r="D23" s="847"/>
      <c r="E23" s="847"/>
      <c r="F23" s="847"/>
      <c r="G23" s="847"/>
      <c r="I23" s="847" t="s">
        <v>770</v>
      </c>
      <c r="J23" s="847"/>
      <c r="K23" s="847"/>
      <c r="L23" s="847"/>
      <c r="M23" s="847"/>
      <c r="N23" s="847"/>
      <c r="O23" s="847"/>
    </row>
    <row r="24" spans="1:16" x14ac:dyDescent="0.25">
      <c r="A24" s="794"/>
      <c r="B24" s="794" t="s">
        <v>755</v>
      </c>
      <c r="C24" s="794" t="s">
        <v>756</v>
      </c>
      <c r="D24" s="794" t="s">
        <v>757</v>
      </c>
      <c r="E24" s="794" t="s">
        <v>155</v>
      </c>
      <c r="F24" s="794" t="s">
        <v>156</v>
      </c>
      <c r="G24" s="794" t="s">
        <v>157</v>
      </c>
      <c r="I24" s="794"/>
      <c r="J24" s="794" t="s">
        <v>755</v>
      </c>
      <c r="K24" s="794" t="s">
        <v>756</v>
      </c>
      <c r="L24" s="794" t="s">
        <v>757</v>
      </c>
      <c r="M24" s="794" t="s">
        <v>155</v>
      </c>
      <c r="N24" s="794" t="s">
        <v>156</v>
      </c>
      <c r="O24" s="794" t="s">
        <v>157</v>
      </c>
    </row>
    <row r="25" spans="1:16" ht="15.75" x14ac:dyDescent="0.25">
      <c r="A25" s="262" t="s">
        <v>766</v>
      </c>
      <c r="B25" s="617">
        <v>8907</v>
      </c>
      <c r="C25" s="617">
        <v>15029</v>
      </c>
      <c r="D25" s="617">
        <v>12288</v>
      </c>
      <c r="E25" s="617">
        <f>D25-C25</f>
        <v>-2741</v>
      </c>
      <c r="F25" s="795">
        <f>(D25-C25)/C25</f>
        <v>-0.18238073058753076</v>
      </c>
      <c r="G25" s="795">
        <f>D25/$D$38</f>
        <v>0.21324078091106291</v>
      </c>
      <c r="I25" s="262" t="s">
        <v>771</v>
      </c>
      <c r="J25" s="617">
        <v>1702</v>
      </c>
      <c r="K25" s="617">
        <v>256</v>
      </c>
      <c r="L25" s="617" t="s">
        <v>772</v>
      </c>
      <c r="M25" s="617"/>
      <c r="N25" s="795"/>
      <c r="O25" s="795"/>
    </row>
    <row r="26" spans="1:16" x14ac:dyDescent="0.25">
      <c r="A26" s="262" t="s">
        <v>581</v>
      </c>
      <c r="B26" s="617">
        <v>4609</v>
      </c>
      <c r="C26" s="617">
        <v>2379</v>
      </c>
      <c r="D26" s="617">
        <v>2188</v>
      </c>
      <c r="E26" s="617">
        <f t="shared" ref="E26:E38" si="6">D26-C26</f>
        <v>-191</v>
      </c>
      <c r="F26" s="795">
        <f t="shared" ref="F26:F38" si="7">(D26-C26)/C26</f>
        <v>-8.0285834384195037E-2</v>
      </c>
      <c r="G26" s="795">
        <f t="shared" ref="G26:G38" si="8">D26/$D$38</f>
        <v>3.7969631236442515E-2</v>
      </c>
      <c r="I26" s="262" t="s">
        <v>581</v>
      </c>
      <c r="J26" s="617">
        <v>2761</v>
      </c>
      <c r="K26" s="617">
        <v>1179</v>
      </c>
      <c r="L26" s="617" t="s">
        <v>772</v>
      </c>
      <c r="M26" s="617"/>
      <c r="N26" s="795"/>
      <c r="O26" s="795"/>
    </row>
    <row r="27" spans="1:16" x14ac:dyDescent="0.25">
      <c r="A27" s="262" t="s">
        <v>758</v>
      </c>
      <c r="B27" s="617">
        <v>6501</v>
      </c>
      <c r="C27" s="617">
        <v>3689</v>
      </c>
      <c r="D27" s="617">
        <v>4663</v>
      </c>
      <c r="E27" s="617">
        <f t="shared" si="6"/>
        <v>974</v>
      </c>
      <c r="F27" s="795">
        <f t="shared" si="7"/>
        <v>0.26402819192193006</v>
      </c>
      <c r="G27" s="795">
        <f t="shared" si="8"/>
        <v>8.0919739696312359E-2</v>
      </c>
      <c r="I27" s="262" t="s">
        <v>758</v>
      </c>
      <c r="J27" s="617">
        <v>3178</v>
      </c>
      <c r="K27" s="617">
        <v>832</v>
      </c>
      <c r="L27" s="617">
        <v>521</v>
      </c>
      <c r="M27" s="617">
        <f t="shared" ref="M27:M38" si="9">L27-K27</f>
        <v>-311</v>
      </c>
      <c r="N27" s="795">
        <f t="shared" ref="N27:N38" si="10">(L27-K27)/K27</f>
        <v>-0.37379807692307693</v>
      </c>
      <c r="O27" s="795">
        <f>L27/$L$38</f>
        <v>7.4449842812232062E-2</v>
      </c>
    </row>
    <row r="28" spans="1:16" x14ac:dyDescent="0.25">
      <c r="A28" s="262" t="s">
        <v>759</v>
      </c>
      <c r="B28" s="617">
        <v>3872</v>
      </c>
      <c r="C28" s="617">
        <v>4623</v>
      </c>
      <c r="D28" s="617">
        <v>2244</v>
      </c>
      <c r="E28" s="617">
        <f t="shared" si="6"/>
        <v>-2379</v>
      </c>
      <c r="F28" s="795">
        <f t="shared" si="7"/>
        <v>-0.5146009085009734</v>
      </c>
      <c r="G28" s="795">
        <f t="shared" si="8"/>
        <v>3.8941431670281995E-2</v>
      </c>
      <c r="I28" s="262" t="s">
        <v>759</v>
      </c>
      <c r="J28" s="617">
        <v>1079</v>
      </c>
      <c r="K28" s="617">
        <v>1304</v>
      </c>
      <c r="L28" s="617">
        <v>351</v>
      </c>
      <c r="M28" s="617">
        <f t="shared" si="9"/>
        <v>-953</v>
      </c>
      <c r="N28" s="795">
        <f t="shared" si="10"/>
        <v>-0.73082822085889576</v>
      </c>
      <c r="O28" s="795">
        <f t="shared" ref="O28:O36" si="11">L28/$L$38</f>
        <v>5.0157187767933695E-2</v>
      </c>
    </row>
    <row r="29" spans="1:16" x14ac:dyDescent="0.25">
      <c r="A29" s="796" t="s">
        <v>188</v>
      </c>
      <c r="B29" s="797">
        <v>1796</v>
      </c>
      <c r="C29" s="797">
        <v>3714</v>
      </c>
      <c r="D29" s="797">
        <v>1823</v>
      </c>
      <c r="E29" s="797">
        <f t="shared" si="6"/>
        <v>-1891</v>
      </c>
      <c r="F29" s="798">
        <f t="shared" si="7"/>
        <v>-0.50915455035002688</v>
      </c>
      <c r="G29" s="798">
        <f t="shared" si="8"/>
        <v>3.1635574837310193E-2</v>
      </c>
      <c r="I29" s="796" t="s">
        <v>188</v>
      </c>
      <c r="J29" s="797">
        <v>3477</v>
      </c>
      <c r="K29" s="797" t="s">
        <v>772</v>
      </c>
      <c r="L29" s="797">
        <v>51</v>
      </c>
      <c r="M29" s="797"/>
      <c r="N29" s="798"/>
      <c r="O29" s="798">
        <f t="shared" si="11"/>
        <v>7.2877965132895116E-3</v>
      </c>
    </row>
    <row r="30" spans="1:16" x14ac:dyDescent="0.25">
      <c r="A30" s="796" t="s">
        <v>200</v>
      </c>
      <c r="B30" s="797">
        <v>6570</v>
      </c>
      <c r="C30" s="797">
        <v>9424</v>
      </c>
      <c r="D30" s="797">
        <v>5044</v>
      </c>
      <c r="E30" s="797">
        <f t="shared" si="6"/>
        <v>-4380</v>
      </c>
      <c r="F30" s="798">
        <f t="shared" si="7"/>
        <v>-0.46477079796264853</v>
      </c>
      <c r="G30" s="798">
        <f t="shared" si="8"/>
        <v>8.753145336225597E-2</v>
      </c>
      <c r="I30" s="796" t="s">
        <v>200</v>
      </c>
      <c r="J30" s="797">
        <v>1723</v>
      </c>
      <c r="K30" s="797">
        <v>315</v>
      </c>
      <c r="L30" s="797">
        <v>1005</v>
      </c>
      <c r="M30" s="797">
        <f t="shared" si="9"/>
        <v>690</v>
      </c>
      <c r="N30" s="798">
        <f t="shared" si="10"/>
        <v>2.1904761904761907</v>
      </c>
      <c r="O30" s="798">
        <f t="shared" si="11"/>
        <v>0.14361246070305803</v>
      </c>
    </row>
    <row r="31" spans="1:16" x14ac:dyDescent="0.25">
      <c r="A31" s="262" t="s">
        <v>760</v>
      </c>
      <c r="B31" s="617">
        <v>3634</v>
      </c>
      <c r="C31" s="617">
        <v>2235</v>
      </c>
      <c r="D31" s="617">
        <v>1513</v>
      </c>
      <c r="E31" s="617">
        <f t="shared" si="6"/>
        <v>-722</v>
      </c>
      <c r="F31" s="795">
        <f t="shared" si="7"/>
        <v>-0.32304250559284114</v>
      </c>
      <c r="G31" s="795">
        <f t="shared" si="8"/>
        <v>2.6255965292841649E-2</v>
      </c>
      <c r="I31" s="262" t="s">
        <v>760</v>
      </c>
      <c r="J31" s="617">
        <v>1288</v>
      </c>
      <c r="K31" s="617">
        <v>2142</v>
      </c>
      <c r="L31" s="617">
        <v>1369</v>
      </c>
      <c r="M31" s="617">
        <f t="shared" si="9"/>
        <v>-773</v>
      </c>
      <c r="N31" s="795">
        <f t="shared" si="10"/>
        <v>-0.36087768440709617</v>
      </c>
      <c r="O31" s="795">
        <f t="shared" si="11"/>
        <v>0.1956273220920263</v>
      </c>
    </row>
    <row r="32" spans="1:16" x14ac:dyDescent="0.25">
      <c r="A32" s="262" t="s">
        <v>576</v>
      </c>
      <c r="B32" s="617">
        <v>20753</v>
      </c>
      <c r="C32" s="617">
        <v>17478</v>
      </c>
      <c r="D32" s="617">
        <v>14875</v>
      </c>
      <c r="E32" s="617">
        <f t="shared" si="6"/>
        <v>-2603</v>
      </c>
      <c r="F32" s="795">
        <f t="shared" si="7"/>
        <v>-0.14893008353358508</v>
      </c>
      <c r="G32" s="795">
        <f t="shared" si="8"/>
        <v>0.25813449023861174</v>
      </c>
      <c r="I32" s="262" t="s">
        <v>576</v>
      </c>
      <c r="J32" s="617">
        <v>488</v>
      </c>
      <c r="K32" s="617">
        <v>305</v>
      </c>
      <c r="L32" s="617">
        <v>412</v>
      </c>
      <c r="M32" s="617">
        <f t="shared" si="9"/>
        <v>107</v>
      </c>
      <c r="N32" s="795">
        <f t="shared" si="10"/>
        <v>0.35081967213114756</v>
      </c>
      <c r="O32" s="795">
        <f t="shared" si="11"/>
        <v>5.8873963989711349E-2</v>
      </c>
    </row>
    <row r="33" spans="1:15" x14ac:dyDescent="0.25">
      <c r="A33" s="262" t="s">
        <v>574</v>
      </c>
      <c r="B33" s="617">
        <v>5432</v>
      </c>
      <c r="C33" s="617">
        <v>5238</v>
      </c>
      <c r="D33" s="617">
        <v>3905</v>
      </c>
      <c r="E33" s="617">
        <f t="shared" si="6"/>
        <v>-1333</v>
      </c>
      <c r="F33" s="795">
        <f t="shared" si="7"/>
        <v>-0.25448644520809471</v>
      </c>
      <c r="G33" s="795">
        <f t="shared" si="8"/>
        <v>6.7765726681127986E-2</v>
      </c>
      <c r="I33" s="262" t="s">
        <v>574</v>
      </c>
      <c r="J33" s="617">
        <v>1940</v>
      </c>
      <c r="K33" s="617">
        <v>1864</v>
      </c>
      <c r="L33" s="617">
        <v>398</v>
      </c>
      <c r="M33" s="617">
        <f t="shared" si="9"/>
        <v>-1466</v>
      </c>
      <c r="N33" s="795">
        <f t="shared" si="10"/>
        <v>-0.78648068669527893</v>
      </c>
      <c r="O33" s="795">
        <f t="shared" si="11"/>
        <v>5.6873392397827953E-2</v>
      </c>
    </row>
    <row r="34" spans="1:15" x14ac:dyDescent="0.25">
      <c r="A34" s="262" t="s">
        <v>761</v>
      </c>
      <c r="B34" s="617">
        <v>3402</v>
      </c>
      <c r="C34" s="617">
        <v>3653</v>
      </c>
      <c r="D34" s="617">
        <v>1945</v>
      </c>
      <c r="E34" s="617">
        <f t="shared" si="6"/>
        <v>-1708</v>
      </c>
      <c r="F34" s="795">
        <f t="shared" si="7"/>
        <v>-0.46756090884204765</v>
      </c>
      <c r="G34" s="795">
        <f t="shared" si="8"/>
        <v>3.3752711496746204E-2</v>
      </c>
      <c r="I34" s="262" t="s">
        <v>761</v>
      </c>
      <c r="J34" s="617">
        <v>2071</v>
      </c>
      <c r="K34" s="617">
        <v>114</v>
      </c>
      <c r="L34" s="617">
        <v>266</v>
      </c>
      <c r="M34" s="617">
        <f t="shared" si="9"/>
        <v>152</v>
      </c>
      <c r="N34" s="795">
        <f t="shared" si="10"/>
        <v>1.3333333333333333</v>
      </c>
      <c r="O34" s="795">
        <f t="shared" si="11"/>
        <v>3.8010860245784511E-2</v>
      </c>
    </row>
    <row r="35" spans="1:15" x14ac:dyDescent="0.25">
      <c r="A35" s="262" t="s">
        <v>762</v>
      </c>
      <c r="B35" s="617">
        <v>5547</v>
      </c>
      <c r="C35" s="617">
        <v>4148</v>
      </c>
      <c r="D35" s="617">
        <v>3348</v>
      </c>
      <c r="E35" s="617">
        <f t="shared" si="6"/>
        <v>-800</v>
      </c>
      <c r="F35" s="795">
        <f t="shared" si="7"/>
        <v>-0.19286403085824494</v>
      </c>
      <c r="G35" s="795">
        <f t="shared" si="8"/>
        <v>5.80997830802603E-2</v>
      </c>
      <c r="I35" s="262" t="s">
        <v>762</v>
      </c>
      <c r="J35" s="617">
        <v>3050</v>
      </c>
      <c r="K35" s="617">
        <v>5139</v>
      </c>
      <c r="L35" s="617">
        <v>1121</v>
      </c>
      <c r="M35" s="617">
        <f t="shared" si="9"/>
        <v>-4018</v>
      </c>
      <c r="N35" s="795">
        <f t="shared" si="10"/>
        <v>-0.78186417590971002</v>
      </c>
      <c r="O35" s="795">
        <f t="shared" si="11"/>
        <v>0.16018862532152042</v>
      </c>
    </row>
    <row r="36" spans="1:15" x14ac:dyDescent="0.25">
      <c r="A36" s="262" t="s">
        <v>763</v>
      </c>
      <c r="B36" s="617">
        <v>2581</v>
      </c>
      <c r="C36" s="617">
        <v>3107</v>
      </c>
      <c r="D36" s="617">
        <v>2314</v>
      </c>
      <c r="E36" s="617">
        <f t="shared" si="6"/>
        <v>-793</v>
      </c>
      <c r="F36" s="795">
        <f t="shared" si="7"/>
        <v>-0.25523012552301255</v>
      </c>
      <c r="G36" s="795">
        <f t="shared" si="8"/>
        <v>4.0156182212581347E-2</v>
      </c>
      <c r="I36" s="262" t="s">
        <v>763</v>
      </c>
      <c r="J36" s="617">
        <v>8965</v>
      </c>
      <c r="K36" s="617">
        <v>1515</v>
      </c>
      <c r="L36" s="617">
        <v>1390</v>
      </c>
      <c r="M36" s="617">
        <f t="shared" si="9"/>
        <v>-125</v>
      </c>
      <c r="N36" s="795">
        <f t="shared" si="10"/>
        <v>-8.2508250825082508E-2</v>
      </c>
      <c r="O36" s="795">
        <f t="shared" si="11"/>
        <v>0.1986281794798514</v>
      </c>
    </row>
    <row r="37" spans="1:15" x14ac:dyDescent="0.25">
      <c r="A37" s="262" t="s">
        <v>764</v>
      </c>
      <c r="B37" s="617">
        <v>1622</v>
      </c>
      <c r="C37" s="617">
        <v>1251</v>
      </c>
      <c r="D37" s="617">
        <v>1475</v>
      </c>
      <c r="E37" s="617">
        <f t="shared" si="6"/>
        <v>224</v>
      </c>
      <c r="F37" s="795">
        <f t="shared" si="7"/>
        <v>0.17905675459632295</v>
      </c>
      <c r="G37" s="795">
        <f t="shared" si="8"/>
        <v>2.5596529284164858E-2</v>
      </c>
      <c r="I37" s="262" t="s">
        <v>764</v>
      </c>
      <c r="J37" s="617">
        <v>950</v>
      </c>
      <c r="K37" s="617" t="s">
        <v>772</v>
      </c>
      <c r="L37" s="617" t="s">
        <v>772</v>
      </c>
      <c r="M37" s="617"/>
      <c r="N37" s="795"/>
      <c r="O37" s="795"/>
    </row>
    <row r="38" spans="1:15" x14ac:dyDescent="0.25">
      <c r="A38" s="263" t="s">
        <v>765</v>
      </c>
      <c r="B38" s="799">
        <v>75226</v>
      </c>
      <c r="C38" s="799">
        <v>75968</v>
      </c>
      <c r="D38" s="799">
        <v>57625</v>
      </c>
      <c r="E38" s="617">
        <f t="shared" si="6"/>
        <v>-18343</v>
      </c>
      <c r="F38" s="795">
        <f t="shared" si="7"/>
        <v>-0.24145692923336143</v>
      </c>
      <c r="G38" s="795">
        <f t="shared" si="8"/>
        <v>1</v>
      </c>
      <c r="I38" s="263" t="s">
        <v>765</v>
      </c>
      <c r="J38" s="799">
        <v>32672</v>
      </c>
      <c r="K38" s="799">
        <v>15063</v>
      </c>
      <c r="L38" s="799">
        <v>6998</v>
      </c>
      <c r="M38" s="617">
        <f t="shared" si="9"/>
        <v>-8065</v>
      </c>
      <c r="N38" s="795">
        <f t="shared" si="10"/>
        <v>-0.53541791143862449</v>
      </c>
      <c r="O38" s="795"/>
    </row>
  </sheetData>
  <mergeCells count="4">
    <mergeCell ref="A3:G3"/>
    <mergeCell ref="I3:O3"/>
    <mergeCell ref="A23:G23"/>
    <mergeCell ref="I23:O23"/>
  </mergeCells>
  <hyperlinks>
    <hyperlink ref="Q1" location="Contents!A1" display="Table of Contents " xr:uid="{3B0F949E-6C05-4C17-AB53-011B502E9DEC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88B88-17F8-4F58-BA01-C526B881280B}">
  <dimension ref="B1:I42"/>
  <sheetViews>
    <sheetView workbookViewId="0">
      <selection activeCell="B26" sqref="B26"/>
    </sheetView>
  </sheetViews>
  <sheetFormatPr defaultRowHeight="15" x14ac:dyDescent="0.25"/>
  <cols>
    <col min="2" max="2" width="29.7109375" style="32" bestFit="1" customWidth="1"/>
    <col min="3" max="3" width="10.7109375" style="32" bestFit="1" customWidth="1"/>
    <col min="4" max="4" width="12.7109375" style="32" customWidth="1"/>
    <col min="5" max="5" width="10.5703125" style="32" bestFit="1" customWidth="1"/>
    <col min="6" max="8" width="9.140625" style="32"/>
    <col min="9" max="9" width="9.140625" style="34"/>
  </cols>
  <sheetData>
    <row r="1" spans="2:9" ht="18.75" x14ac:dyDescent="0.3">
      <c r="B1" s="31" t="s">
        <v>402</v>
      </c>
      <c r="H1" s="33"/>
    </row>
    <row r="2" spans="2:9" ht="18.75" x14ac:dyDescent="0.3">
      <c r="B2" s="31"/>
    </row>
    <row r="3" spans="2:9" ht="18.75" x14ac:dyDescent="0.3">
      <c r="B3" s="31" t="s">
        <v>213</v>
      </c>
      <c r="C3" s="35"/>
      <c r="D3" s="35"/>
      <c r="E3" s="35"/>
      <c r="F3" s="35"/>
      <c r="G3" s="35"/>
      <c r="H3" s="35"/>
      <c r="I3" s="3"/>
    </row>
    <row r="4" spans="2:9" ht="18.75" x14ac:dyDescent="0.3">
      <c r="B4" s="31"/>
      <c r="C4" s="35"/>
      <c r="D4" s="35"/>
      <c r="E4" s="35"/>
      <c r="F4" s="35"/>
      <c r="G4" s="35"/>
      <c r="H4" s="35"/>
      <c r="I4" s="3"/>
    </row>
    <row r="5" spans="2:9" ht="18.75" x14ac:dyDescent="0.3">
      <c r="B5" s="31"/>
      <c r="C5" s="35"/>
      <c r="D5" s="35"/>
      <c r="E5" s="35"/>
      <c r="F5" s="35"/>
      <c r="G5" s="35"/>
      <c r="H5" s="35"/>
      <c r="I5" s="3"/>
    </row>
    <row r="6" spans="2:9" x14ac:dyDescent="0.25">
      <c r="B6" s="36" t="s">
        <v>79</v>
      </c>
      <c r="C6" s="36"/>
      <c r="D6" s="35"/>
      <c r="E6" s="35"/>
      <c r="F6" s="848"/>
      <c r="G6" s="848"/>
      <c r="H6" s="35"/>
    </row>
    <row r="7" spans="2:9" ht="25.5" x14ac:dyDescent="0.25">
      <c r="B7" s="37" t="s">
        <v>214</v>
      </c>
      <c r="C7" s="38" t="s">
        <v>215</v>
      </c>
      <c r="D7" s="38" t="s">
        <v>216</v>
      </c>
      <c r="E7" s="38" t="s">
        <v>217</v>
      </c>
      <c r="F7" s="38" t="s">
        <v>218</v>
      </c>
      <c r="G7" s="38" t="s">
        <v>219</v>
      </c>
      <c r="H7" s="38" t="s">
        <v>220</v>
      </c>
      <c r="I7" s="38" t="s">
        <v>79</v>
      </c>
    </row>
    <row r="8" spans="2:9" x14ac:dyDescent="0.25">
      <c r="B8" s="39" t="s">
        <v>70</v>
      </c>
      <c r="C8" s="40">
        <v>9</v>
      </c>
      <c r="D8" s="40">
        <v>4</v>
      </c>
      <c r="E8" s="40">
        <v>18</v>
      </c>
      <c r="F8" s="40">
        <v>13</v>
      </c>
      <c r="G8" s="40">
        <v>17</v>
      </c>
      <c r="H8" s="40">
        <v>16</v>
      </c>
      <c r="I8" s="41">
        <f>SUM(C8:H8)</f>
        <v>77</v>
      </c>
    </row>
    <row r="9" spans="2:9" x14ac:dyDescent="0.25">
      <c r="B9" s="39" t="s">
        <v>71</v>
      </c>
      <c r="C9" s="40">
        <v>14</v>
      </c>
      <c r="D9" s="40">
        <v>26</v>
      </c>
      <c r="E9" s="40">
        <v>43</v>
      </c>
      <c r="F9" s="40">
        <v>33</v>
      </c>
      <c r="G9" s="40">
        <v>47</v>
      </c>
      <c r="H9" s="40">
        <v>37</v>
      </c>
      <c r="I9" s="41">
        <f>SUM(C9:H9)</f>
        <v>200</v>
      </c>
    </row>
    <row r="10" spans="2:9" x14ac:dyDescent="0.25">
      <c r="B10" s="39" t="s">
        <v>221</v>
      </c>
      <c r="C10" s="40">
        <v>26</v>
      </c>
      <c r="D10" s="40">
        <v>49</v>
      </c>
      <c r="E10" s="40">
        <v>77</v>
      </c>
      <c r="F10" s="40">
        <v>73</v>
      </c>
      <c r="G10" s="40">
        <v>72</v>
      </c>
      <c r="H10" s="40">
        <v>61</v>
      </c>
      <c r="I10" s="41">
        <f>SUM(C10:H10)</f>
        <v>358</v>
      </c>
    </row>
    <row r="11" spans="2:9" x14ac:dyDescent="0.25">
      <c r="B11" s="42" t="s">
        <v>222</v>
      </c>
      <c r="C11" s="43">
        <f t="shared" ref="C11:I11" si="0">SUM(C8:C10)</f>
        <v>49</v>
      </c>
      <c r="D11" s="43">
        <f t="shared" si="0"/>
        <v>79</v>
      </c>
      <c r="E11" s="43">
        <f t="shared" si="0"/>
        <v>138</v>
      </c>
      <c r="F11" s="43">
        <f t="shared" si="0"/>
        <v>119</v>
      </c>
      <c r="G11" s="43">
        <f t="shared" si="0"/>
        <v>136</v>
      </c>
      <c r="H11" s="43">
        <f t="shared" si="0"/>
        <v>114</v>
      </c>
      <c r="I11" s="43">
        <f t="shared" si="0"/>
        <v>635</v>
      </c>
    </row>
    <row r="12" spans="2:9" x14ac:dyDescent="0.25">
      <c r="B12" s="44" t="s">
        <v>223</v>
      </c>
      <c r="C12" s="45">
        <v>1406</v>
      </c>
      <c r="D12" s="45">
        <v>1559</v>
      </c>
      <c r="E12" s="45">
        <v>1773</v>
      </c>
      <c r="F12" s="45">
        <v>1988</v>
      </c>
      <c r="G12" s="45">
        <v>2213</v>
      </c>
      <c r="H12" s="45">
        <v>2265</v>
      </c>
      <c r="I12" s="45">
        <f>SUM(C12:H12)</f>
        <v>11204</v>
      </c>
    </row>
    <row r="13" spans="2:9" x14ac:dyDescent="0.25">
      <c r="B13" s="35"/>
      <c r="C13" s="35"/>
      <c r="D13" s="35"/>
      <c r="E13" s="35"/>
      <c r="F13" s="35"/>
      <c r="G13" s="35"/>
      <c r="H13" s="35"/>
      <c r="I13" s="46"/>
    </row>
    <row r="14" spans="2:9" ht="18.75" x14ac:dyDescent="0.3">
      <c r="B14" s="31" t="s">
        <v>224</v>
      </c>
      <c r="C14" s="35"/>
      <c r="D14" s="35"/>
      <c r="E14" s="35"/>
      <c r="F14" s="47"/>
      <c r="G14" s="35"/>
      <c r="H14" s="35"/>
      <c r="I14" s="46"/>
    </row>
    <row r="15" spans="2:9" x14ac:dyDescent="0.25">
      <c r="B15" s="35"/>
      <c r="C15" s="35"/>
      <c r="D15" s="35"/>
      <c r="E15" s="35"/>
      <c r="F15" s="35"/>
      <c r="G15" s="35"/>
      <c r="H15" s="35"/>
      <c r="I15" s="46"/>
    </row>
    <row r="16" spans="2:9" ht="38.25" x14ac:dyDescent="0.25">
      <c r="B16" s="37" t="s">
        <v>214</v>
      </c>
      <c r="C16" s="37"/>
      <c r="D16" s="38" t="s">
        <v>225</v>
      </c>
      <c r="E16" s="38" t="s">
        <v>226</v>
      </c>
      <c r="F16" s="38" t="s">
        <v>227</v>
      </c>
      <c r="G16" s="38" t="s">
        <v>228</v>
      </c>
      <c r="H16" s="38" t="s">
        <v>229</v>
      </c>
      <c r="I16" s="38" t="s">
        <v>230</v>
      </c>
    </row>
    <row r="17" spans="2:9" x14ac:dyDescent="0.25">
      <c r="B17" s="39" t="s">
        <v>70</v>
      </c>
      <c r="C17" s="39"/>
      <c r="D17" s="48">
        <f>(D8-C8)/C8</f>
        <v>-0.55555555555555558</v>
      </c>
      <c r="E17" s="48">
        <f>(E8-D8)/D8</f>
        <v>3.5</v>
      </c>
      <c r="F17" s="48">
        <f>(F8-E8)/E8</f>
        <v>-0.27777777777777779</v>
      </c>
      <c r="G17" s="48">
        <f>(G8-F8)/F8</f>
        <v>0.30769230769230771</v>
      </c>
      <c r="H17" s="48">
        <f>(H8-G8)/G8</f>
        <v>-5.8823529411764705E-2</v>
      </c>
      <c r="I17" s="49">
        <f>(H8-C8)/C8</f>
        <v>0.77777777777777779</v>
      </c>
    </row>
    <row r="18" spans="2:9" x14ac:dyDescent="0.25">
      <c r="B18" s="39" t="s">
        <v>71</v>
      </c>
      <c r="C18" s="39"/>
      <c r="D18" s="48">
        <f t="shared" ref="D18:H21" si="1">(D9-C9)/C9</f>
        <v>0.8571428571428571</v>
      </c>
      <c r="E18" s="48">
        <f t="shared" si="1"/>
        <v>0.65384615384615385</v>
      </c>
      <c r="F18" s="48">
        <f t="shared" si="1"/>
        <v>-0.23255813953488372</v>
      </c>
      <c r="G18" s="48">
        <f t="shared" si="1"/>
        <v>0.42424242424242425</v>
      </c>
      <c r="H18" s="48">
        <f t="shared" si="1"/>
        <v>-0.21276595744680851</v>
      </c>
      <c r="I18" s="49">
        <f>(H9-C9)/C9</f>
        <v>1.6428571428571428</v>
      </c>
    </row>
    <row r="19" spans="2:9" x14ac:dyDescent="0.25">
      <c r="B19" s="39" t="s">
        <v>221</v>
      </c>
      <c r="C19" s="39"/>
      <c r="D19" s="48">
        <f t="shared" si="1"/>
        <v>0.88461538461538458</v>
      </c>
      <c r="E19" s="48">
        <f t="shared" si="1"/>
        <v>0.5714285714285714</v>
      </c>
      <c r="F19" s="48">
        <f t="shared" si="1"/>
        <v>-5.1948051948051951E-2</v>
      </c>
      <c r="G19" s="48">
        <f t="shared" si="1"/>
        <v>-1.3698630136986301E-2</v>
      </c>
      <c r="H19" s="48">
        <f t="shared" si="1"/>
        <v>-0.15277777777777779</v>
      </c>
      <c r="I19" s="49">
        <f>(H10-C10)/C10</f>
        <v>1.3461538461538463</v>
      </c>
    </row>
    <row r="20" spans="2:9" x14ac:dyDescent="0.25">
      <c r="B20" s="42" t="s">
        <v>222</v>
      </c>
      <c r="C20" s="42"/>
      <c r="D20" s="50">
        <f t="shared" si="1"/>
        <v>0.61224489795918369</v>
      </c>
      <c r="E20" s="50">
        <f t="shared" si="1"/>
        <v>0.74683544303797467</v>
      </c>
      <c r="F20" s="50">
        <f t="shared" si="1"/>
        <v>-0.13768115942028986</v>
      </c>
      <c r="G20" s="50">
        <f t="shared" si="1"/>
        <v>0.14285714285714285</v>
      </c>
      <c r="H20" s="50">
        <f t="shared" si="1"/>
        <v>-0.16176470588235295</v>
      </c>
      <c r="I20" s="51">
        <f>(H11-C11)/C11</f>
        <v>1.3265306122448979</v>
      </c>
    </row>
    <row r="21" spans="2:9" x14ac:dyDescent="0.25">
      <c r="B21" s="44" t="s">
        <v>223</v>
      </c>
      <c r="C21" s="44"/>
      <c r="D21" s="52">
        <f t="shared" si="1"/>
        <v>0.10881934566145092</v>
      </c>
      <c r="E21" s="52">
        <f t="shared" si="1"/>
        <v>0.1372674791533034</v>
      </c>
      <c r="F21" s="52">
        <f t="shared" si="1"/>
        <v>0.1212633953750705</v>
      </c>
      <c r="G21" s="52">
        <f t="shared" si="1"/>
        <v>0.11317907444668009</v>
      </c>
      <c r="H21" s="52">
        <f t="shared" si="1"/>
        <v>2.3497514685946679E-2</v>
      </c>
      <c r="I21" s="53">
        <f>(H12-C12)/C12</f>
        <v>0.61095305832147939</v>
      </c>
    </row>
    <row r="22" spans="2:9" x14ac:dyDescent="0.25">
      <c r="B22" s="35"/>
      <c r="C22" s="35"/>
      <c r="D22" s="35"/>
      <c r="E22" s="35"/>
      <c r="F22" s="35"/>
      <c r="G22" s="35"/>
      <c r="H22" s="35"/>
      <c r="I22" s="46"/>
    </row>
    <row r="23" spans="2:9" ht="18.75" x14ac:dyDescent="0.3">
      <c r="B23" s="31" t="s">
        <v>231</v>
      </c>
      <c r="C23" s="35"/>
      <c r="D23" s="35"/>
      <c r="E23" s="35"/>
      <c r="F23" s="35"/>
      <c r="G23" s="35"/>
      <c r="H23" s="35"/>
      <c r="I23" s="46"/>
    </row>
    <row r="24" spans="2:9" x14ac:dyDescent="0.25">
      <c r="B24" s="35"/>
      <c r="C24" s="35"/>
      <c r="D24" s="35"/>
      <c r="E24" s="35"/>
      <c r="F24" s="35"/>
      <c r="G24" s="35"/>
      <c r="H24" s="35"/>
      <c r="I24" s="46"/>
    </row>
    <row r="25" spans="2:9" ht="25.5" x14ac:dyDescent="0.25">
      <c r="B25" s="37" t="s">
        <v>214</v>
      </c>
      <c r="C25" s="38" t="s">
        <v>232</v>
      </c>
      <c r="D25" s="38" t="s">
        <v>233</v>
      </c>
      <c r="E25" s="38" t="s">
        <v>234</v>
      </c>
      <c r="F25" s="38" t="s">
        <v>235</v>
      </c>
      <c r="G25" s="38" t="s">
        <v>236</v>
      </c>
      <c r="H25" s="38" t="s">
        <v>237</v>
      </c>
      <c r="I25" s="38" t="s">
        <v>79</v>
      </c>
    </row>
    <row r="26" spans="2:9" x14ac:dyDescent="0.25">
      <c r="B26" s="39" t="s">
        <v>70</v>
      </c>
      <c r="C26" s="40">
        <v>789</v>
      </c>
      <c r="D26" s="54">
        <v>1035</v>
      </c>
      <c r="E26" s="55">
        <v>146</v>
      </c>
      <c r="F26" s="40">
        <v>457</v>
      </c>
      <c r="G26" s="54">
        <v>1748</v>
      </c>
      <c r="H26" s="54">
        <v>748</v>
      </c>
      <c r="I26" s="56">
        <f>SUM(C26:H26)</f>
        <v>4923</v>
      </c>
    </row>
    <row r="27" spans="2:9" x14ac:dyDescent="0.25">
      <c r="B27" s="39" t="s">
        <v>71</v>
      </c>
      <c r="C27" s="40">
        <v>74</v>
      </c>
      <c r="D27" s="40">
        <v>717</v>
      </c>
      <c r="E27" s="57">
        <v>2427</v>
      </c>
      <c r="F27" s="54">
        <v>2928</v>
      </c>
      <c r="G27" s="54">
        <v>3621</v>
      </c>
      <c r="H27" s="54">
        <v>1821</v>
      </c>
      <c r="I27" s="56">
        <f>SUM(C27:H27)</f>
        <v>11588</v>
      </c>
    </row>
    <row r="28" spans="2:9" x14ac:dyDescent="0.25">
      <c r="B28" s="39" t="s">
        <v>221</v>
      </c>
      <c r="C28" s="54">
        <v>2315</v>
      </c>
      <c r="D28" s="54">
        <v>2439</v>
      </c>
      <c r="E28" s="57">
        <v>4841</v>
      </c>
      <c r="F28" s="54">
        <v>4739</v>
      </c>
      <c r="G28" s="54">
        <v>4526</v>
      </c>
      <c r="H28" s="54">
        <v>2580</v>
      </c>
      <c r="I28" s="56">
        <f>SUM(C28:H28)</f>
        <v>21440</v>
      </c>
    </row>
    <row r="29" spans="2:9" x14ac:dyDescent="0.25">
      <c r="B29" s="42" t="s">
        <v>222</v>
      </c>
      <c r="C29" s="58">
        <f t="shared" ref="C29:H29" si="2">SUM(C26:C28)</f>
        <v>3178</v>
      </c>
      <c r="D29" s="58">
        <f t="shared" si="2"/>
        <v>4191</v>
      </c>
      <c r="E29" s="58">
        <f t="shared" si="2"/>
        <v>7414</v>
      </c>
      <c r="F29" s="58">
        <f t="shared" si="2"/>
        <v>8124</v>
      </c>
      <c r="G29" s="58">
        <f t="shared" si="2"/>
        <v>9895</v>
      </c>
      <c r="H29" s="58">
        <f t="shared" si="2"/>
        <v>5149</v>
      </c>
      <c r="I29" s="58">
        <f>SUM(C29:H29)</f>
        <v>37951</v>
      </c>
    </row>
    <row r="30" spans="2:9" x14ac:dyDescent="0.25">
      <c r="B30" s="44" t="s">
        <v>223</v>
      </c>
      <c r="C30" s="45">
        <v>52741</v>
      </c>
      <c r="D30" s="45">
        <v>59153</v>
      </c>
      <c r="E30" s="45">
        <v>66390</v>
      </c>
      <c r="F30" s="45">
        <v>84603</v>
      </c>
      <c r="G30" s="45">
        <v>82650</v>
      </c>
      <c r="H30" s="45">
        <v>75226</v>
      </c>
      <c r="I30" s="45">
        <f>SUM(C30:H30)</f>
        <v>420763</v>
      </c>
    </row>
    <row r="31" spans="2:9" x14ac:dyDescent="0.25">
      <c r="B31" s="35"/>
      <c r="C31" s="35"/>
      <c r="D31" s="35"/>
      <c r="E31" s="35"/>
      <c r="F31" s="35"/>
      <c r="G31" s="35"/>
      <c r="H31" s="35"/>
    </row>
    <row r="32" spans="2:9" x14ac:dyDescent="0.25">
      <c r="B32" s="35"/>
      <c r="C32" s="35"/>
      <c r="D32" s="35"/>
      <c r="E32" s="35"/>
      <c r="F32" s="35"/>
      <c r="G32" s="35"/>
      <c r="H32" s="35"/>
    </row>
    <row r="33" spans="2:8" x14ac:dyDescent="0.25">
      <c r="B33" s="35"/>
      <c r="C33" s="35"/>
      <c r="D33" s="35"/>
      <c r="E33" s="35"/>
      <c r="F33" s="35"/>
      <c r="G33" s="35"/>
      <c r="H33" s="35"/>
    </row>
    <row r="34" spans="2:8" x14ac:dyDescent="0.25">
      <c r="B34" s="46"/>
      <c r="C34" s="35"/>
      <c r="D34" s="35"/>
      <c r="E34" s="35"/>
      <c r="F34" s="35"/>
      <c r="G34" s="35"/>
      <c r="H34" s="35"/>
    </row>
    <row r="35" spans="2:8" x14ac:dyDescent="0.25">
      <c r="B35" s="35"/>
      <c r="C35" s="35"/>
      <c r="D35" s="35"/>
      <c r="E35" s="35"/>
      <c r="F35" s="35"/>
      <c r="G35" s="35"/>
      <c r="H35" s="35"/>
    </row>
    <row r="36" spans="2:8" x14ac:dyDescent="0.25">
      <c r="B36" s="35"/>
      <c r="C36" s="35"/>
      <c r="D36" s="35"/>
      <c r="E36" s="35"/>
      <c r="F36" s="35"/>
      <c r="G36" s="35"/>
      <c r="H36" s="35"/>
    </row>
    <row r="37" spans="2:8" x14ac:dyDescent="0.25">
      <c r="B37" s="35"/>
      <c r="C37" s="35"/>
      <c r="D37" s="35"/>
      <c r="E37" s="35"/>
      <c r="F37" s="35"/>
      <c r="G37" s="35"/>
      <c r="H37" s="35"/>
    </row>
    <row r="38" spans="2:8" x14ac:dyDescent="0.25">
      <c r="B38" s="35"/>
      <c r="C38" s="35"/>
      <c r="D38" s="35"/>
      <c r="E38" s="35"/>
      <c r="F38" s="35"/>
      <c r="G38" s="35"/>
      <c r="H38" s="35"/>
    </row>
    <row r="39" spans="2:8" x14ac:dyDescent="0.25">
      <c r="B39" s="35"/>
      <c r="C39" s="35"/>
      <c r="D39" s="35"/>
      <c r="E39" s="35"/>
      <c r="F39" s="35"/>
      <c r="G39" s="35"/>
      <c r="H39" s="35"/>
    </row>
    <row r="40" spans="2:8" x14ac:dyDescent="0.25">
      <c r="B40" s="35"/>
      <c r="C40" s="35"/>
      <c r="D40" s="35"/>
      <c r="E40" s="35"/>
      <c r="F40" s="35"/>
      <c r="G40" s="35"/>
      <c r="H40" s="35"/>
    </row>
    <row r="41" spans="2:8" x14ac:dyDescent="0.25">
      <c r="B41" s="35"/>
      <c r="C41" s="35"/>
      <c r="D41" s="35"/>
      <c r="E41" s="35"/>
      <c r="F41" s="35"/>
      <c r="G41" s="35"/>
      <c r="H41" s="35"/>
    </row>
    <row r="42" spans="2:8" x14ac:dyDescent="0.25">
      <c r="B42" s="35"/>
      <c r="C42" s="35"/>
      <c r="D42" s="35"/>
      <c r="E42" s="35"/>
      <c r="F42" s="35"/>
      <c r="G42" s="35"/>
      <c r="H42" s="35"/>
    </row>
  </sheetData>
  <mergeCells count="1">
    <mergeCell ref="F6:G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FE439-C01C-4575-B50D-E691AAB870FC}">
  <dimension ref="A1:S302"/>
  <sheetViews>
    <sheetView topLeftCell="A232" zoomScale="70" zoomScaleNormal="70" workbookViewId="0">
      <selection activeCell="W14" sqref="W14"/>
    </sheetView>
  </sheetViews>
  <sheetFormatPr defaultRowHeight="15" x14ac:dyDescent="0.25"/>
  <cols>
    <col min="1" max="1" width="9.140625" style="93"/>
    <col min="2" max="2" width="28" style="93" customWidth="1"/>
    <col min="3" max="3" width="10.85546875" style="93" customWidth="1"/>
    <col min="4" max="4" width="10.7109375" style="93" customWidth="1"/>
    <col min="5" max="5" width="11.140625" style="93" customWidth="1"/>
    <col min="6" max="6" width="10.7109375" style="93" customWidth="1"/>
    <col min="7" max="16" width="10.140625" style="93" bestFit="1" customWidth="1"/>
    <col min="17" max="17" width="22.5703125" style="223" customWidth="1"/>
    <col min="18" max="18" width="25.28515625" style="223" customWidth="1"/>
    <col min="19" max="19" width="21.140625" customWidth="1"/>
  </cols>
  <sheetData>
    <row r="1" spans="1:19" x14ac:dyDescent="0.25">
      <c r="A1" s="93" t="s">
        <v>417</v>
      </c>
      <c r="R1" s="800" t="s">
        <v>876</v>
      </c>
    </row>
    <row r="3" spans="1:19" x14ac:dyDescent="0.25">
      <c r="A3" s="93" t="s">
        <v>67</v>
      </c>
    </row>
    <row r="4" spans="1:19" ht="38.25" customHeight="1" x14ac:dyDescent="0.25">
      <c r="B4" s="223"/>
      <c r="C4" s="122">
        <v>2004</v>
      </c>
      <c r="D4" s="122">
        <v>2005</v>
      </c>
      <c r="E4" s="122">
        <v>2006</v>
      </c>
      <c r="F4" s="122">
        <v>2007</v>
      </c>
      <c r="G4" s="122">
        <v>2008</v>
      </c>
      <c r="H4" s="122">
        <v>2009</v>
      </c>
      <c r="I4" s="122">
        <v>2010</v>
      </c>
      <c r="J4" s="122">
        <v>2011</v>
      </c>
      <c r="K4" s="122">
        <v>2012</v>
      </c>
      <c r="L4" s="122">
        <v>2013</v>
      </c>
      <c r="M4" s="122">
        <v>2014</v>
      </c>
      <c r="N4" s="123">
        <v>2015</v>
      </c>
      <c r="O4" s="123">
        <v>2016</v>
      </c>
      <c r="P4" s="123">
        <v>2017</v>
      </c>
      <c r="Q4"/>
      <c r="R4" s="297" t="s">
        <v>411</v>
      </c>
      <c r="S4" s="297" t="s">
        <v>412</v>
      </c>
    </row>
    <row r="5" spans="1:19" x14ac:dyDescent="0.25">
      <c r="B5" s="311" t="s">
        <v>65</v>
      </c>
      <c r="C5" s="126">
        <f t="shared" ref="C5:P5" si="0">C91</f>
        <v>16380.500942262201</v>
      </c>
      <c r="D5" s="126">
        <f t="shared" si="0"/>
        <v>17078.730188512342</v>
      </c>
      <c r="E5" s="126">
        <f t="shared" si="0"/>
        <v>17718.201840338563</v>
      </c>
      <c r="F5" s="126">
        <f t="shared" si="0"/>
        <v>18172.513094423903</v>
      </c>
      <c r="G5" s="126">
        <f t="shared" si="0"/>
        <v>18382.042874565752</v>
      </c>
      <c r="H5" s="126">
        <f t="shared" si="0"/>
        <v>17654.825971775605</v>
      </c>
      <c r="I5" s="126">
        <f t="shared" si="0"/>
        <v>18081.42175965336</v>
      </c>
      <c r="J5" s="126">
        <f t="shared" si="0"/>
        <v>18571.379592597605</v>
      </c>
      <c r="K5" s="126">
        <f t="shared" si="0"/>
        <v>18989.26802671449</v>
      </c>
      <c r="L5" s="126">
        <f t="shared" si="0"/>
        <v>19673.974883989562</v>
      </c>
      <c r="M5" s="126">
        <f t="shared" si="0"/>
        <v>20488.746151706222</v>
      </c>
      <c r="N5" s="126">
        <f t="shared" si="0"/>
        <v>21011.018869494066</v>
      </c>
      <c r="O5" s="126">
        <f t="shared" si="0"/>
        <v>21602.122234519356</v>
      </c>
      <c r="P5" s="126">
        <f t="shared" si="0"/>
        <v>22096.849700313538</v>
      </c>
      <c r="Q5"/>
      <c r="R5" s="314">
        <f>P5-O5</f>
        <v>494.72746579418163</v>
      </c>
      <c r="S5" s="215">
        <f>(P5-O5)/O5</f>
        <v>2.2901799203951651E-2</v>
      </c>
    </row>
    <row r="6" spans="1:19" x14ac:dyDescent="0.25">
      <c r="B6" s="311" t="s">
        <v>89</v>
      </c>
      <c r="C6" s="126">
        <v>19695.510105660076</v>
      </c>
      <c r="D6" s="126">
        <v>20709.272577769163</v>
      </c>
      <c r="E6" s="126">
        <v>21718.113941140611</v>
      </c>
      <c r="F6" s="126">
        <v>22640.361094814296</v>
      </c>
      <c r="G6" s="126">
        <v>23124.454457421329</v>
      </c>
      <c r="H6" s="126">
        <v>22485.963248022188</v>
      </c>
      <c r="I6" s="126">
        <v>22779.372083786067</v>
      </c>
      <c r="J6" s="126">
        <v>23201.700809882004</v>
      </c>
      <c r="K6" s="126">
        <v>23780.068857984996</v>
      </c>
      <c r="L6" s="126">
        <v>24541.095860280904</v>
      </c>
      <c r="M6" s="126">
        <v>25480.460689416705</v>
      </c>
      <c r="N6" s="126">
        <v>25987.376999373093</v>
      </c>
      <c r="O6" s="126">
        <v>26749.383919285712</v>
      </c>
      <c r="P6" s="126">
        <v>27555.234552563408</v>
      </c>
      <c r="Q6"/>
      <c r="R6" s="314">
        <f>P6-O6</f>
        <v>805.85063327769603</v>
      </c>
      <c r="S6" s="215">
        <f>(P6-O6)/O6</f>
        <v>3.0125951151222425E-2</v>
      </c>
    </row>
    <row r="7" spans="1:19" x14ac:dyDescent="0.25">
      <c r="B7" s="311" t="s">
        <v>90</v>
      </c>
      <c r="C7" s="126">
        <v>19906.922258569648</v>
      </c>
      <c r="D7" s="126">
        <v>20872.056482434487</v>
      </c>
      <c r="E7" s="126">
        <v>21819.698646837078</v>
      </c>
      <c r="F7" s="126">
        <v>22817.809656170608</v>
      </c>
      <c r="G7" s="126">
        <v>23270.600215729344</v>
      </c>
      <c r="H7" s="126">
        <v>22707.206463222039</v>
      </c>
      <c r="I7" s="126">
        <v>23006.755080481435</v>
      </c>
      <c r="J7" s="126">
        <v>23402.057074441305</v>
      </c>
      <c r="K7" s="126">
        <v>24062.988766402879</v>
      </c>
      <c r="L7" s="126">
        <v>24831.053801708789</v>
      </c>
      <c r="M7" s="126">
        <v>25872.487127236087</v>
      </c>
      <c r="N7" s="126">
        <v>26492.668508330557</v>
      </c>
      <c r="O7" s="126">
        <v>27308.825546585518</v>
      </c>
      <c r="P7" s="126">
        <v>28096.188688017839</v>
      </c>
      <c r="Q7"/>
      <c r="R7" s="314">
        <f>P7-O7</f>
        <v>787.36314143232084</v>
      </c>
      <c r="S7" s="215">
        <f>(P7-O7)/O7</f>
        <v>2.8831819958319904E-2</v>
      </c>
    </row>
    <row r="8" spans="1:19" x14ac:dyDescent="0.25">
      <c r="B8" s="312" t="s">
        <v>65</v>
      </c>
      <c r="C8" s="132"/>
      <c r="D8" s="132"/>
      <c r="E8" s="132"/>
      <c r="F8" s="132"/>
      <c r="G8" s="132"/>
      <c r="H8" s="132"/>
      <c r="I8" s="132"/>
      <c r="J8" s="132"/>
      <c r="K8" s="133">
        <f>(K5-J5)/J5</f>
        <v>2.2501744258323804E-2</v>
      </c>
      <c r="L8" s="133">
        <f t="shared" ref="L8:P8" si="1">(L5-K5)/K5</f>
        <v>3.605756979741466E-2</v>
      </c>
      <c r="M8" s="133">
        <f t="shared" si="1"/>
        <v>4.1413658018833344E-2</v>
      </c>
      <c r="N8" s="133">
        <f t="shared" si="1"/>
        <v>2.5490711531137366E-2</v>
      </c>
      <c r="O8" s="133">
        <f t="shared" si="1"/>
        <v>2.813301766548381E-2</v>
      </c>
      <c r="P8" s="133">
        <f t="shared" si="1"/>
        <v>2.2901799203951651E-2</v>
      </c>
      <c r="Q8" s="315"/>
      <c r="R8" s="316"/>
    </row>
    <row r="9" spans="1:19" x14ac:dyDescent="0.25">
      <c r="B9" s="312" t="s">
        <v>89</v>
      </c>
      <c r="C9" s="132"/>
      <c r="D9" s="132"/>
      <c r="E9" s="132"/>
      <c r="F9" s="132"/>
      <c r="G9" s="132"/>
      <c r="H9" s="132"/>
      <c r="I9" s="132"/>
      <c r="J9" s="132"/>
      <c r="K9" s="133">
        <f>(K6-J6)/J6</f>
        <v>2.4927829767404576E-2</v>
      </c>
      <c r="L9" s="133">
        <f t="shared" ref="L9:P9" si="2">(L6-K6)/K6</f>
        <v>3.2002724922319425E-2</v>
      </c>
      <c r="M9" s="133">
        <f t="shared" si="2"/>
        <v>3.827721608211216E-2</v>
      </c>
      <c r="N9" s="133">
        <f t="shared" si="2"/>
        <v>1.9894314947254303E-2</v>
      </c>
      <c r="O9" s="133">
        <f t="shared" si="2"/>
        <v>2.9322194384258229E-2</v>
      </c>
      <c r="P9" s="133">
        <f t="shared" si="2"/>
        <v>3.0125951151222425E-2</v>
      </c>
      <c r="Q9" s="315"/>
      <c r="R9" s="316"/>
    </row>
    <row r="10" spans="1:19" x14ac:dyDescent="0.25">
      <c r="B10" s="312"/>
      <c r="C10" s="132"/>
      <c r="D10" s="132"/>
      <c r="E10" s="132"/>
      <c r="F10" s="132"/>
      <c r="G10" s="132"/>
      <c r="H10" s="132"/>
      <c r="I10" s="132"/>
      <c r="J10" s="132"/>
      <c r="K10" s="133"/>
      <c r="L10" s="133"/>
      <c r="M10" s="133"/>
      <c r="N10" s="133"/>
      <c r="O10" s="133"/>
      <c r="P10" s="133"/>
      <c r="Q10" s="315"/>
      <c r="R10" s="316"/>
    </row>
    <row r="11" spans="1:19" x14ac:dyDescent="0.25">
      <c r="B11" s="312"/>
      <c r="C11" s="132"/>
      <c r="D11" s="132"/>
      <c r="E11" s="132"/>
      <c r="F11" s="132"/>
      <c r="G11" s="132"/>
      <c r="H11" s="132"/>
      <c r="I11" s="132"/>
      <c r="J11" s="132"/>
      <c r="K11" s="133"/>
      <c r="L11" s="133"/>
      <c r="M11" s="133"/>
      <c r="N11" s="133"/>
      <c r="O11" s="133"/>
      <c r="P11" s="133"/>
      <c r="Q11" s="315"/>
      <c r="R11" s="316"/>
    </row>
    <row r="12" spans="1:19" x14ac:dyDescent="0.25">
      <c r="B12" s="312"/>
      <c r="C12" s="132"/>
      <c r="D12" s="132"/>
      <c r="E12" s="132"/>
      <c r="F12" s="132"/>
      <c r="G12" s="132"/>
      <c r="H12" s="132"/>
      <c r="I12" s="132"/>
      <c r="J12" s="132"/>
      <c r="K12" s="133"/>
      <c r="L12" s="133"/>
      <c r="M12" s="133"/>
      <c r="N12" s="133"/>
      <c r="O12" s="133"/>
      <c r="P12" s="133"/>
      <c r="Q12" s="315"/>
      <c r="R12" s="316"/>
    </row>
    <row r="13" spans="1:19" ht="14.25" customHeight="1" x14ac:dyDescent="0.25">
      <c r="B13" s="313" t="s">
        <v>70</v>
      </c>
      <c r="C13" s="126">
        <f t="shared" ref="C13:P13" si="3">C95</f>
        <v>14110.592328114986</v>
      </c>
      <c r="D13" s="126">
        <f t="shared" si="3"/>
        <v>14753.485828852637</v>
      </c>
      <c r="E13" s="126">
        <f t="shared" si="3"/>
        <v>15345.968985218102</v>
      </c>
      <c r="F13" s="126">
        <f t="shared" si="3"/>
        <v>15771.139788827722</v>
      </c>
      <c r="G13" s="126">
        <f t="shared" si="3"/>
        <v>15576.045116820338</v>
      </c>
      <c r="H13" s="126">
        <f t="shared" si="3"/>
        <v>14967.087706813734</v>
      </c>
      <c r="I13" s="126">
        <f t="shared" si="3"/>
        <v>15463.853826463059</v>
      </c>
      <c r="J13" s="126">
        <f t="shared" si="3"/>
        <v>15564.509065428747</v>
      </c>
      <c r="K13" s="126">
        <f t="shared" si="3"/>
        <v>15893.433330426442</v>
      </c>
      <c r="L13" s="126">
        <f t="shared" si="3"/>
        <v>16302.083333333334</v>
      </c>
      <c r="M13" s="126">
        <f t="shared" si="3"/>
        <v>17022.690018117504</v>
      </c>
      <c r="N13" s="126">
        <f t="shared" si="3"/>
        <v>16984.739368998627</v>
      </c>
      <c r="O13" s="126">
        <f t="shared" si="3"/>
        <v>17681.590349163198</v>
      </c>
      <c r="P13" s="126">
        <f t="shared" si="3"/>
        <v>18293.567152853891</v>
      </c>
      <c r="Q13" s="315"/>
      <c r="R13" s="316"/>
    </row>
    <row r="14" spans="1:19" ht="15" customHeight="1" x14ac:dyDescent="0.25">
      <c r="B14" s="313" t="s">
        <v>71</v>
      </c>
      <c r="C14" s="126">
        <f t="shared" ref="C14:P14" si="4">C96</f>
        <v>18719.392752203723</v>
      </c>
      <c r="D14" s="126">
        <f t="shared" si="4"/>
        <v>19903.892944038929</v>
      </c>
      <c r="E14" s="126">
        <f t="shared" si="4"/>
        <v>20580.077182826823</v>
      </c>
      <c r="F14" s="126">
        <f t="shared" si="4"/>
        <v>20661.641541038527</v>
      </c>
      <c r="G14" s="126">
        <f t="shared" si="4"/>
        <v>21054.937248401609</v>
      </c>
      <c r="H14" s="126">
        <f t="shared" si="4"/>
        <v>20231.901118304886</v>
      </c>
      <c r="I14" s="126">
        <f t="shared" si="4"/>
        <v>21020.098153774245</v>
      </c>
      <c r="J14" s="126">
        <f t="shared" si="4"/>
        <v>21767.22640416908</v>
      </c>
      <c r="K14" s="126">
        <f t="shared" si="4"/>
        <v>22893.890675241157</v>
      </c>
      <c r="L14" s="126">
        <f t="shared" si="4"/>
        <v>24671.374871853288</v>
      </c>
      <c r="M14" s="126">
        <f t="shared" si="4"/>
        <v>26122.816901408452</v>
      </c>
      <c r="N14" s="126">
        <f t="shared" si="4"/>
        <v>27163.664665332442</v>
      </c>
      <c r="O14" s="126">
        <f t="shared" si="4"/>
        <v>27610.173207629905</v>
      </c>
      <c r="P14" s="126">
        <f t="shared" si="4"/>
        <v>28159.40304963772</v>
      </c>
      <c r="Q14" s="315"/>
      <c r="R14" s="316"/>
    </row>
    <row r="15" spans="1:19" ht="33" customHeight="1" x14ac:dyDescent="0.25">
      <c r="B15" s="313" t="s">
        <v>72</v>
      </c>
      <c r="C15" s="126">
        <f t="shared" ref="C15:P15" si="5">C97</f>
        <v>15480.550331584678</v>
      </c>
      <c r="D15" s="126">
        <f t="shared" si="5"/>
        <v>16392.76587379595</v>
      </c>
      <c r="E15" s="126">
        <f t="shared" si="5"/>
        <v>16973.105134474328</v>
      </c>
      <c r="F15" s="126">
        <f t="shared" si="5"/>
        <v>17507.782101167315</v>
      </c>
      <c r="G15" s="126">
        <f t="shared" si="5"/>
        <v>17689.855072463768</v>
      </c>
      <c r="H15" s="126">
        <f t="shared" si="5"/>
        <v>17187.5</v>
      </c>
      <c r="I15" s="126">
        <f t="shared" si="5"/>
        <v>17651.067479984751</v>
      </c>
      <c r="J15" s="126">
        <f t="shared" si="5"/>
        <v>18359.948822442308</v>
      </c>
      <c r="K15" s="126">
        <f t="shared" si="5"/>
        <v>18722.502237505298</v>
      </c>
      <c r="L15" s="126">
        <f t="shared" si="5"/>
        <v>19283.372365339579</v>
      </c>
      <c r="M15" s="126">
        <f t="shared" si="5"/>
        <v>19885.046772467074</v>
      </c>
      <c r="N15" s="126">
        <f t="shared" si="5"/>
        <v>20210.906063549326</v>
      </c>
      <c r="O15" s="126">
        <f t="shared" si="5"/>
        <v>20735.13215859031</v>
      </c>
      <c r="P15" s="126">
        <f t="shared" si="5"/>
        <v>21200.764992486682</v>
      </c>
      <c r="Q15" s="315"/>
      <c r="R15" s="316"/>
    </row>
    <row r="16" spans="1:19" ht="21.75" customHeight="1" x14ac:dyDescent="0.25">
      <c r="B16" s="313" t="s">
        <v>73</v>
      </c>
      <c r="C16" s="126">
        <f t="shared" ref="C16:P16" si="6">C98</f>
        <v>18066.670286117595</v>
      </c>
      <c r="D16" s="126">
        <f t="shared" si="6"/>
        <v>18730.628497632373</v>
      </c>
      <c r="E16" s="126">
        <f t="shared" si="6"/>
        <v>19255.455712451861</v>
      </c>
      <c r="F16" s="126">
        <f t="shared" si="6"/>
        <v>19913.994478657889</v>
      </c>
      <c r="G16" s="126">
        <f t="shared" si="6"/>
        <v>19971.581938743289</v>
      </c>
      <c r="H16" s="126">
        <f t="shared" si="6"/>
        <v>19277.769074103086</v>
      </c>
      <c r="I16" s="126">
        <f t="shared" si="6"/>
        <v>19609.703001088477</v>
      </c>
      <c r="J16" s="126">
        <f t="shared" si="6"/>
        <v>20077.575134857438</v>
      </c>
      <c r="K16" s="126">
        <f t="shared" si="6"/>
        <v>20296.908478726662</v>
      </c>
      <c r="L16" s="126">
        <f t="shared" si="6"/>
        <v>21059.360730593606</v>
      </c>
      <c r="M16" s="126">
        <f t="shared" si="6"/>
        <v>22074.996219948593</v>
      </c>
      <c r="N16" s="126">
        <f t="shared" si="6"/>
        <v>23100.480384307444</v>
      </c>
      <c r="O16" s="126">
        <f t="shared" si="6"/>
        <v>24560.325171012195</v>
      </c>
      <c r="P16" s="126">
        <f t="shared" si="6"/>
        <v>25239.994092453107</v>
      </c>
      <c r="Q16" s="315"/>
      <c r="R16" s="316"/>
    </row>
    <row r="17" spans="2:18" ht="19.5" customHeight="1" x14ac:dyDescent="0.25">
      <c r="B17" s="313" t="s">
        <v>74</v>
      </c>
      <c r="C17" s="126">
        <f t="shared" ref="C17:P17" si="7">C99</f>
        <v>14929.23574605742</v>
      </c>
      <c r="D17" s="126">
        <f t="shared" si="7"/>
        <v>15502.661444210104</v>
      </c>
      <c r="E17" s="126">
        <f t="shared" si="7"/>
        <v>16311.181854357343</v>
      </c>
      <c r="F17" s="126">
        <f t="shared" si="7"/>
        <v>17125.406363905033</v>
      </c>
      <c r="G17" s="126">
        <f t="shared" si="7"/>
        <v>17402.34375</v>
      </c>
      <c r="H17" s="126">
        <f t="shared" si="7"/>
        <v>17356.053985823866</v>
      </c>
      <c r="I17" s="126">
        <f t="shared" si="7"/>
        <v>17353.706738648416</v>
      </c>
      <c r="J17" s="126">
        <f t="shared" si="7"/>
        <v>17517.274472168905</v>
      </c>
      <c r="K17" s="126">
        <f t="shared" si="7"/>
        <v>17603.361023584454</v>
      </c>
      <c r="L17" s="126">
        <f t="shared" si="7"/>
        <v>18000.379794910747</v>
      </c>
      <c r="M17" s="126">
        <f t="shared" si="7"/>
        <v>18627.839034963716</v>
      </c>
      <c r="N17" s="126">
        <f t="shared" si="7"/>
        <v>19204.460269865067</v>
      </c>
      <c r="O17" s="126">
        <f t="shared" si="7"/>
        <v>18947.36842105263</v>
      </c>
      <c r="P17" s="126">
        <f t="shared" si="7"/>
        <v>19085.281345283194</v>
      </c>
      <c r="Q17" s="315"/>
      <c r="R17" s="316"/>
    </row>
    <row r="18" spans="2:18" ht="22.5" customHeight="1" x14ac:dyDescent="0.25">
      <c r="B18" s="313" t="s">
        <v>75</v>
      </c>
      <c r="C18" s="126">
        <f t="shared" ref="C18:P18" si="8">C100</f>
        <v>17151.587907890429</v>
      </c>
      <c r="D18" s="126">
        <f t="shared" si="8"/>
        <v>17916.666666666668</v>
      </c>
      <c r="E18" s="126">
        <f t="shared" si="8"/>
        <v>19007.584659758573</v>
      </c>
      <c r="F18" s="126">
        <f t="shared" si="8"/>
        <v>19477.74606195158</v>
      </c>
      <c r="G18" s="126">
        <f t="shared" si="8"/>
        <v>19719.283544568974</v>
      </c>
      <c r="H18" s="126">
        <f t="shared" si="8"/>
        <v>19191.268191268191</v>
      </c>
      <c r="I18" s="126">
        <f t="shared" si="8"/>
        <v>19493.410214168038</v>
      </c>
      <c r="J18" s="126">
        <f t="shared" si="8"/>
        <v>19633.972267536705</v>
      </c>
      <c r="K18" s="126">
        <f t="shared" si="8"/>
        <v>20346.083788706739</v>
      </c>
      <c r="L18" s="126">
        <f t="shared" si="8"/>
        <v>21006.529382219989</v>
      </c>
      <c r="M18" s="126">
        <f t="shared" si="8"/>
        <v>22186.629526462395</v>
      </c>
      <c r="N18" s="126">
        <f t="shared" si="8"/>
        <v>22873.009632396304</v>
      </c>
      <c r="O18" s="126">
        <f t="shared" si="8"/>
        <v>23455.339805825242</v>
      </c>
      <c r="P18" s="126">
        <f t="shared" si="8"/>
        <v>23852.270549913777</v>
      </c>
      <c r="Q18" s="315"/>
      <c r="R18" s="316"/>
    </row>
    <row r="19" spans="2:18" ht="35.25" customHeight="1" x14ac:dyDescent="0.25">
      <c r="B19" s="313" t="s">
        <v>76</v>
      </c>
      <c r="C19" s="126">
        <f t="shared" ref="C19:P19" si="9">C101</f>
        <v>14776.330690826728</v>
      </c>
      <c r="D19" s="126">
        <f t="shared" si="9"/>
        <v>15373.989851531667</v>
      </c>
      <c r="E19" s="126">
        <f t="shared" si="9"/>
        <v>16051.943198804185</v>
      </c>
      <c r="F19" s="126">
        <f t="shared" si="9"/>
        <v>16295.505200594354</v>
      </c>
      <c r="G19" s="126">
        <f t="shared" si="9"/>
        <v>16881.978407308296</v>
      </c>
      <c r="H19" s="126">
        <f t="shared" si="9"/>
        <v>15855.947014994021</v>
      </c>
      <c r="I19" s="126">
        <f t="shared" si="9"/>
        <v>16344.833897684633</v>
      </c>
      <c r="J19" s="126">
        <f t="shared" si="9"/>
        <v>16807.793863243194</v>
      </c>
      <c r="K19" s="126">
        <f t="shared" si="9"/>
        <v>16926.8469776729</v>
      </c>
      <c r="L19" s="126">
        <f t="shared" si="9"/>
        <v>17381.210478771456</v>
      </c>
      <c r="M19" s="126">
        <f t="shared" si="9"/>
        <v>18035.64998199496</v>
      </c>
      <c r="N19" s="126">
        <f t="shared" si="9"/>
        <v>18763.802854834365</v>
      </c>
      <c r="O19" s="126">
        <f t="shared" si="9"/>
        <v>19124.185340594591</v>
      </c>
      <c r="P19" s="126">
        <f t="shared" si="9"/>
        <v>19462.795240632215</v>
      </c>
      <c r="Q19" s="315"/>
      <c r="R19" s="316"/>
    </row>
    <row r="20" spans="2:18" ht="19.5" customHeight="1" x14ac:dyDescent="0.25">
      <c r="B20" s="313" t="s">
        <v>77</v>
      </c>
      <c r="C20" s="126">
        <f t="shared" ref="C20:P20" si="10">C102</f>
        <v>16205.628397825392</v>
      </c>
      <c r="D20" s="126">
        <f t="shared" si="10"/>
        <v>16696.315120711562</v>
      </c>
      <c r="E20" s="126">
        <f t="shared" si="10"/>
        <v>17062.804974028018</v>
      </c>
      <c r="F20" s="126">
        <f t="shared" si="10"/>
        <v>17397.409892338899</v>
      </c>
      <c r="G20" s="126">
        <f t="shared" si="10"/>
        <v>18060.024752475249</v>
      </c>
      <c r="H20" s="126">
        <f t="shared" si="10"/>
        <v>17280.14785153242</v>
      </c>
      <c r="I20" s="126">
        <f t="shared" si="10"/>
        <v>17496.171516079634</v>
      </c>
      <c r="J20" s="126">
        <f t="shared" si="10"/>
        <v>18278.588807785887</v>
      </c>
      <c r="K20" s="126">
        <f t="shared" si="10"/>
        <v>19009.676443906865</v>
      </c>
      <c r="L20" s="126">
        <f t="shared" si="10"/>
        <v>19408.221653365457</v>
      </c>
      <c r="M20" s="126">
        <f t="shared" si="10"/>
        <v>19835.40326200808</v>
      </c>
      <c r="N20" s="126">
        <f t="shared" si="10"/>
        <v>19919.690660321237</v>
      </c>
      <c r="O20" s="126">
        <f t="shared" si="10"/>
        <v>19977.866312527669</v>
      </c>
      <c r="P20" s="126">
        <f t="shared" si="10"/>
        <v>20679.526523454624</v>
      </c>
      <c r="Q20" s="315"/>
      <c r="R20" s="316"/>
    </row>
    <row r="21" spans="2:18" ht="21.75" customHeight="1" x14ac:dyDescent="0.25">
      <c r="B21" s="313" t="s">
        <v>78</v>
      </c>
      <c r="C21" s="126">
        <f t="shared" ref="C21:P21" si="11">C103</f>
        <v>16836.158192090395</v>
      </c>
      <c r="D21" s="126">
        <f t="shared" si="11"/>
        <v>16818.429167422455</v>
      </c>
      <c r="E21" s="126">
        <f t="shared" si="11"/>
        <v>17620.335316387238</v>
      </c>
      <c r="F21" s="126">
        <f t="shared" si="11"/>
        <v>17284.946236559139</v>
      </c>
      <c r="G21" s="126">
        <f t="shared" si="11"/>
        <v>17621.255349500712</v>
      </c>
      <c r="H21" s="126">
        <f t="shared" si="11"/>
        <v>16960.697136759736</v>
      </c>
      <c r="I21" s="126">
        <f t="shared" si="11"/>
        <v>17404.715475979436</v>
      </c>
      <c r="J21" s="126">
        <f t="shared" si="11"/>
        <v>18319.802329685845</v>
      </c>
      <c r="K21" s="126">
        <f t="shared" si="11"/>
        <v>19151.589671526435</v>
      </c>
      <c r="L21" s="126">
        <f t="shared" si="11"/>
        <v>19781.697520083828</v>
      </c>
      <c r="M21" s="126">
        <f t="shared" si="11"/>
        <v>20869.791666666668</v>
      </c>
      <c r="N21" s="126">
        <f t="shared" si="11"/>
        <v>21390.088067691246</v>
      </c>
      <c r="O21" s="126">
        <f t="shared" si="11"/>
        <v>21811.482433590401</v>
      </c>
      <c r="P21" s="126">
        <f t="shared" si="11"/>
        <v>22627.464309993204</v>
      </c>
      <c r="Q21" s="315"/>
      <c r="R21" s="316"/>
    </row>
    <row r="22" spans="2:18" ht="24" customHeight="1" x14ac:dyDescent="0.25">
      <c r="B22" s="308" t="s">
        <v>449</v>
      </c>
      <c r="C22" s="126">
        <f t="shared" ref="C22:P22" si="12">C104</f>
        <v>16222.101142188319</v>
      </c>
      <c r="D22" s="126">
        <f t="shared" si="12"/>
        <v>16923.7552231029</v>
      </c>
      <c r="E22" s="126">
        <f t="shared" si="12"/>
        <v>17583.447781692244</v>
      </c>
      <c r="F22" s="126">
        <f t="shared" si="12"/>
        <v>18023.458034426196</v>
      </c>
      <c r="G22" s="126">
        <f t="shared" si="12"/>
        <v>18256.923001519386</v>
      </c>
      <c r="H22" s="126">
        <f t="shared" si="12"/>
        <v>17643.436233239787</v>
      </c>
      <c r="I22" s="126">
        <f t="shared" si="12"/>
        <v>18037.872410423137</v>
      </c>
      <c r="J22" s="126">
        <f t="shared" si="12"/>
        <v>18521.806808682366</v>
      </c>
      <c r="K22" s="126">
        <f t="shared" si="12"/>
        <v>18948.187914334296</v>
      </c>
      <c r="L22" s="126">
        <f t="shared" si="12"/>
        <v>19608.483800803548</v>
      </c>
      <c r="M22" s="126">
        <f t="shared" si="12"/>
        <v>20453.173345407893</v>
      </c>
      <c r="N22" s="126">
        <f t="shared" si="12"/>
        <v>21032.754793327276</v>
      </c>
      <c r="O22" s="126">
        <f t="shared" si="12"/>
        <v>21624.770250450216</v>
      </c>
      <c r="P22" s="126">
        <f t="shared" si="12"/>
        <v>22139.240739376979</v>
      </c>
      <c r="Q22" s="315"/>
      <c r="R22" s="316"/>
    </row>
    <row r="23" spans="2:18" x14ac:dyDescent="0.25"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Q23" s="315"/>
      <c r="R23" s="316"/>
    </row>
    <row r="24" spans="2:18" x14ac:dyDescent="0.25">
      <c r="B24" s="121" t="s">
        <v>67</v>
      </c>
    </row>
    <row r="25" spans="2:18" x14ac:dyDescent="0.25">
      <c r="B25" s="135"/>
      <c r="C25" s="122">
        <v>2004</v>
      </c>
      <c r="D25" s="122">
        <v>2005</v>
      </c>
      <c r="E25" s="122">
        <v>2006</v>
      </c>
      <c r="F25" s="122">
        <v>2007</v>
      </c>
      <c r="G25" s="122">
        <v>2008</v>
      </c>
      <c r="H25" s="122">
        <v>2009</v>
      </c>
      <c r="I25" s="122">
        <v>2010</v>
      </c>
      <c r="J25" s="122">
        <v>2011</v>
      </c>
      <c r="K25" s="122">
        <v>2012</v>
      </c>
      <c r="L25" s="122">
        <v>2013</v>
      </c>
      <c r="M25" s="122">
        <v>2014</v>
      </c>
      <c r="N25" s="123">
        <v>2015</v>
      </c>
      <c r="O25" s="123">
        <v>2016</v>
      </c>
      <c r="P25" s="124">
        <v>2017</v>
      </c>
    </row>
    <row r="26" spans="2:18" x14ac:dyDescent="0.25">
      <c r="B26" s="130" t="s">
        <v>35</v>
      </c>
      <c r="C26" s="126">
        <f t="shared" ref="C26:P26" si="13">(C108*10^6)/C190</f>
        <v>16044.451575311812</v>
      </c>
      <c r="D26" s="126">
        <f t="shared" si="13"/>
        <v>16651.000402846785</v>
      </c>
      <c r="E26" s="126">
        <f t="shared" si="13"/>
        <v>17669.404688515304</v>
      </c>
      <c r="F26" s="126">
        <f t="shared" si="13"/>
        <v>18192.234879936233</v>
      </c>
      <c r="G26" s="126">
        <f t="shared" si="13"/>
        <v>18106.792110258313</v>
      </c>
      <c r="H26" s="126">
        <f t="shared" si="13"/>
        <v>16925.583385445807</v>
      </c>
      <c r="I26" s="126">
        <f t="shared" si="13"/>
        <v>17799.657604377422</v>
      </c>
      <c r="J26" s="126">
        <f t="shared" si="13"/>
        <v>18184.637735571861</v>
      </c>
      <c r="K26" s="126">
        <f t="shared" si="13"/>
        <v>18013.322692551996</v>
      </c>
      <c r="L26" s="126">
        <f t="shared" si="13"/>
        <v>18722.894685740179</v>
      </c>
      <c r="M26" s="126">
        <f t="shared" si="13"/>
        <v>19177.750906892383</v>
      </c>
      <c r="N26" s="126">
        <f t="shared" si="13"/>
        <v>19993.880246078526</v>
      </c>
      <c r="O26" s="126">
        <f t="shared" si="13"/>
        <v>20352.237944904729</v>
      </c>
      <c r="P26" s="126">
        <f t="shared" si="13"/>
        <v>20961.413207517195</v>
      </c>
    </row>
    <row r="27" spans="2:18" x14ac:dyDescent="0.25">
      <c r="B27" s="130" t="s">
        <v>41</v>
      </c>
      <c r="C27" s="126">
        <f t="shared" ref="C27:P27" si="14">(C109*10^6)/C191</f>
        <v>16169.317733666359</v>
      </c>
      <c r="D27" s="126">
        <f t="shared" si="14"/>
        <v>17136.150234741785</v>
      </c>
      <c r="E27" s="126">
        <f t="shared" si="14"/>
        <v>18106.547742515384</v>
      </c>
      <c r="F27" s="126">
        <f t="shared" si="14"/>
        <v>19079.801549427779</v>
      </c>
      <c r="G27" s="126">
        <f t="shared" si="14"/>
        <v>19115.849227586325</v>
      </c>
      <c r="H27" s="126">
        <f t="shared" si="14"/>
        <v>18299.045599151643</v>
      </c>
      <c r="I27" s="126">
        <f t="shared" si="14"/>
        <v>18445.422802489753</v>
      </c>
      <c r="J27" s="126">
        <f t="shared" si="14"/>
        <v>19561.252321748296</v>
      </c>
      <c r="K27" s="126">
        <f t="shared" si="14"/>
        <v>18931.06893106893</v>
      </c>
      <c r="L27" s="126">
        <f t="shared" si="14"/>
        <v>20222.796307570796</v>
      </c>
      <c r="M27" s="126">
        <f t="shared" si="14"/>
        <v>21275.206139276677</v>
      </c>
      <c r="N27" s="126">
        <f t="shared" si="14"/>
        <v>20869.579290644699</v>
      </c>
      <c r="O27" s="126">
        <f t="shared" si="14"/>
        <v>21555.98210628609</v>
      </c>
      <c r="P27" s="126">
        <f t="shared" si="14"/>
        <v>21757.395136489013</v>
      </c>
    </row>
    <row r="28" spans="2:18" x14ac:dyDescent="0.25">
      <c r="B28" s="130" t="s">
        <v>42</v>
      </c>
      <c r="C28" s="126">
        <f t="shared" ref="C28:P28" si="15">(C110*10^6)/C192</f>
        <v>13579.71949789578</v>
      </c>
      <c r="D28" s="126">
        <f t="shared" si="15"/>
        <v>14517.413655781624</v>
      </c>
      <c r="E28" s="126">
        <f t="shared" si="15"/>
        <v>15088.928172011978</v>
      </c>
      <c r="F28" s="126">
        <f t="shared" si="15"/>
        <v>15927.915626066802</v>
      </c>
      <c r="G28" s="126">
        <f t="shared" si="15"/>
        <v>16377.357144131447</v>
      </c>
      <c r="H28" s="126">
        <f t="shared" si="15"/>
        <v>15760.063253466948</v>
      </c>
      <c r="I28" s="126">
        <f t="shared" si="15"/>
        <v>16285.289221069037</v>
      </c>
      <c r="J28" s="126">
        <f t="shared" si="15"/>
        <v>17149.987168482254</v>
      </c>
      <c r="K28" s="126">
        <f t="shared" si="15"/>
        <v>17803.68260696781</v>
      </c>
      <c r="L28" s="126">
        <f t="shared" si="15"/>
        <v>17809.39984521213</v>
      </c>
      <c r="M28" s="126">
        <f t="shared" si="15"/>
        <v>18248.494608598234</v>
      </c>
      <c r="N28" s="126">
        <f t="shared" si="15"/>
        <v>17883.144852601385</v>
      </c>
      <c r="O28" s="126">
        <f t="shared" si="15"/>
        <v>18765.406381279729</v>
      </c>
      <c r="P28" s="126">
        <f t="shared" si="15"/>
        <v>18847.159169074152</v>
      </c>
    </row>
    <row r="29" spans="2:18" x14ac:dyDescent="0.25">
      <c r="B29" s="130" t="s">
        <v>24</v>
      </c>
      <c r="C29" s="126">
        <f t="shared" ref="C29:P29" si="16">(C111*10^6)/C193</f>
        <v>17599.184338012881</v>
      </c>
      <c r="D29" s="126">
        <f t="shared" si="16"/>
        <v>18166.855565958704</v>
      </c>
      <c r="E29" s="126">
        <f t="shared" si="16"/>
        <v>18530.763300527113</v>
      </c>
      <c r="F29" s="126">
        <f t="shared" si="16"/>
        <v>19587.549719587842</v>
      </c>
      <c r="G29" s="126">
        <f t="shared" si="16"/>
        <v>19691.428131436602</v>
      </c>
      <c r="H29" s="126">
        <f t="shared" si="16"/>
        <v>19297.724346521001</v>
      </c>
      <c r="I29" s="126">
        <f t="shared" si="16"/>
        <v>19585.815880890495</v>
      </c>
      <c r="J29" s="126">
        <f t="shared" si="16"/>
        <v>19958.428086453943</v>
      </c>
      <c r="K29" s="126">
        <f t="shared" si="16"/>
        <v>19909.730758810834</v>
      </c>
      <c r="L29" s="126">
        <f t="shared" si="16"/>
        <v>20948.736025783059</v>
      </c>
      <c r="M29" s="126">
        <f t="shared" si="16"/>
        <v>21683.653784176608</v>
      </c>
      <c r="N29" s="126">
        <f t="shared" si="16"/>
        <v>22365.784626443237</v>
      </c>
      <c r="O29" s="126">
        <f t="shared" si="16"/>
        <v>24041.798565168869</v>
      </c>
      <c r="P29" s="126">
        <f t="shared" si="16"/>
        <v>24716.76327011238</v>
      </c>
    </row>
    <row r="30" spans="2:18" x14ac:dyDescent="0.25">
      <c r="B30" s="130" t="s">
        <v>49</v>
      </c>
      <c r="C30" s="126">
        <f t="shared" ref="C30:P30" si="17">(C112*10^6)/C194</f>
        <v>21327.893175074183</v>
      </c>
      <c r="D30" s="126">
        <f t="shared" si="17"/>
        <v>23189.891082740047</v>
      </c>
      <c r="E30" s="126">
        <f t="shared" si="17"/>
        <v>24678.646522012441</v>
      </c>
      <c r="F30" s="126">
        <f t="shared" si="17"/>
        <v>27096.968978121866</v>
      </c>
      <c r="G30" s="126">
        <f t="shared" si="17"/>
        <v>26247.843927105987</v>
      </c>
      <c r="H30" s="126">
        <f t="shared" si="17"/>
        <v>27002.170867598463</v>
      </c>
      <c r="I30" s="126">
        <f t="shared" si="17"/>
        <v>27008.037472720498</v>
      </c>
      <c r="J30" s="126">
        <f t="shared" si="17"/>
        <v>27302.086431819149</v>
      </c>
      <c r="K30" s="126">
        <f t="shared" si="17"/>
        <v>29627.51564349738</v>
      </c>
      <c r="L30" s="126">
        <f t="shared" si="17"/>
        <v>33478.786604279478</v>
      </c>
      <c r="M30" s="126">
        <f t="shared" si="17"/>
        <v>35456.404691347721</v>
      </c>
      <c r="N30" s="126">
        <f t="shared" si="17"/>
        <v>36793.215700097455</v>
      </c>
      <c r="O30" s="126">
        <f t="shared" si="17"/>
        <v>37934.851684057314</v>
      </c>
      <c r="P30" s="126">
        <f t="shared" si="17"/>
        <v>37574.385968457318</v>
      </c>
    </row>
    <row r="31" spans="2:18" x14ac:dyDescent="0.25">
      <c r="B31" s="130" t="s">
        <v>32</v>
      </c>
      <c r="C31" s="126">
        <f t="shared" ref="C31:P31" si="18">(C113*10^6)/C195</f>
        <v>14361.217918234806</v>
      </c>
      <c r="D31" s="126">
        <f t="shared" si="18"/>
        <v>15058.772547532637</v>
      </c>
      <c r="E31" s="126">
        <f t="shared" si="18"/>
        <v>16059.827565335521</v>
      </c>
      <c r="F31" s="126">
        <f t="shared" si="18"/>
        <v>16759.776536312849</v>
      </c>
      <c r="G31" s="126">
        <f t="shared" si="18"/>
        <v>17026.832582802632</v>
      </c>
      <c r="H31" s="126">
        <f t="shared" si="18"/>
        <v>16417.632670424333</v>
      </c>
      <c r="I31" s="126">
        <f t="shared" si="18"/>
        <v>16540.936174710336</v>
      </c>
      <c r="J31" s="126">
        <f t="shared" si="18"/>
        <v>18400.873350958187</v>
      </c>
      <c r="K31" s="126">
        <f t="shared" si="18"/>
        <v>18880.753138075313</v>
      </c>
      <c r="L31" s="126">
        <f t="shared" si="18"/>
        <v>19629.041081616171</v>
      </c>
      <c r="M31" s="126">
        <f t="shared" si="18"/>
        <v>20898.343929251208</v>
      </c>
      <c r="N31" s="126">
        <f t="shared" si="18"/>
        <v>20868.359921454881</v>
      </c>
      <c r="O31" s="126">
        <f t="shared" si="18"/>
        <v>21962.288271013102</v>
      </c>
      <c r="P31" s="126">
        <f t="shared" si="18"/>
        <v>22377.304103770006</v>
      </c>
    </row>
    <row r="32" spans="2:18" x14ac:dyDescent="0.25">
      <c r="B32" s="130" t="s">
        <v>56</v>
      </c>
      <c r="C32" s="126">
        <f t="shared" ref="C32:P32" si="19">(C114*10^6)/C196</f>
        <v>15011.189533482528</v>
      </c>
      <c r="D32" s="126">
        <f t="shared" si="19"/>
        <v>15371.214838346057</v>
      </c>
      <c r="E32" s="126">
        <f t="shared" si="19"/>
        <v>15693.491718253304</v>
      </c>
      <c r="F32" s="126">
        <f t="shared" si="19"/>
        <v>15810.341437839963</v>
      </c>
      <c r="G32" s="126">
        <f t="shared" si="19"/>
        <v>16276.376737004632</v>
      </c>
      <c r="H32" s="126">
        <f t="shared" si="19"/>
        <v>15221.060269089417</v>
      </c>
      <c r="I32" s="126">
        <f t="shared" si="19"/>
        <v>15866.614967041489</v>
      </c>
      <c r="J32" s="126">
        <f t="shared" si="19"/>
        <v>16482.240965720033</v>
      </c>
      <c r="K32" s="126">
        <f t="shared" si="19"/>
        <v>16421.247398041785</v>
      </c>
      <c r="L32" s="126">
        <f t="shared" si="19"/>
        <v>17787.972231927208</v>
      </c>
      <c r="M32" s="126">
        <f t="shared" si="19"/>
        <v>18749.811899960874</v>
      </c>
      <c r="N32" s="126">
        <f t="shared" si="19"/>
        <v>18377.295292780669</v>
      </c>
      <c r="O32" s="126">
        <f t="shared" si="19"/>
        <v>18638.585712386834</v>
      </c>
      <c r="P32" s="126">
        <f t="shared" si="19"/>
        <v>18806.214227309894</v>
      </c>
    </row>
    <row r="33" spans="2:16" x14ac:dyDescent="0.25">
      <c r="B33" s="130" t="s">
        <v>2</v>
      </c>
      <c r="C33" s="126">
        <f t="shared" ref="C33:P33" si="20">(C115*10^6)/C197</f>
        <v>19090.547527508948</v>
      </c>
      <c r="D33" s="126">
        <f t="shared" si="20"/>
        <v>20165.630560376074</v>
      </c>
      <c r="E33" s="126">
        <f t="shared" si="20"/>
        <v>20831.970697887369</v>
      </c>
      <c r="F33" s="126">
        <f t="shared" si="20"/>
        <v>19316.573576915183</v>
      </c>
      <c r="G33" s="126">
        <f t="shared" si="20"/>
        <v>19839.522218761078</v>
      </c>
      <c r="H33" s="126">
        <f t="shared" si="20"/>
        <v>20472.154445443259</v>
      </c>
      <c r="I33" s="126">
        <f t="shared" si="20"/>
        <v>20394.195086998836</v>
      </c>
      <c r="J33" s="126">
        <f t="shared" si="20"/>
        <v>21636.154141595187</v>
      </c>
      <c r="K33" s="126">
        <f t="shared" si="20"/>
        <v>23684.517559211294</v>
      </c>
      <c r="L33" s="126">
        <f t="shared" si="20"/>
        <v>24692.530008649243</v>
      </c>
      <c r="M33" s="126">
        <f t="shared" si="20"/>
        <v>24947.916121399932</v>
      </c>
      <c r="N33" s="126">
        <f t="shared" si="20"/>
        <v>23799.582463465555</v>
      </c>
      <c r="O33" s="126">
        <f t="shared" si="20"/>
        <v>25183.424615066651</v>
      </c>
      <c r="P33" s="126">
        <f t="shared" si="20"/>
        <v>27132.815541939053</v>
      </c>
    </row>
    <row r="34" spans="2:16" x14ac:dyDescent="0.25">
      <c r="B34" s="130" t="s">
        <v>45</v>
      </c>
      <c r="C34" s="126">
        <f t="shared" ref="C34:P34" si="21">(C116*10^6)/C198</f>
        <v>13535.64324374335</v>
      </c>
      <c r="D34" s="126">
        <f t="shared" si="21"/>
        <v>15283.036291439652</v>
      </c>
      <c r="E34" s="126">
        <f t="shared" si="21"/>
        <v>15842.370720712399</v>
      </c>
      <c r="F34" s="126">
        <f t="shared" si="21"/>
        <v>15571.893010196542</v>
      </c>
      <c r="G34" s="126">
        <f t="shared" si="21"/>
        <v>15267.175572519083</v>
      </c>
      <c r="H34" s="126">
        <f t="shared" si="21"/>
        <v>15428.001135354387</v>
      </c>
      <c r="I34" s="126">
        <f t="shared" si="21"/>
        <v>15624.427928092849</v>
      </c>
      <c r="J34" s="126">
        <f t="shared" si="21"/>
        <v>16018.369187874148</v>
      </c>
      <c r="K34" s="126">
        <f t="shared" si="21"/>
        <v>17283.481658345994</v>
      </c>
      <c r="L34" s="126">
        <f t="shared" si="21"/>
        <v>18356.63548709454</v>
      </c>
      <c r="M34" s="126">
        <f t="shared" si="21"/>
        <v>18774.544085211684</v>
      </c>
      <c r="N34" s="126">
        <f t="shared" si="21"/>
        <v>19179.699026261434</v>
      </c>
      <c r="O34" s="126">
        <f t="shared" si="21"/>
        <v>18445.181776017696</v>
      </c>
      <c r="P34" s="126">
        <f t="shared" si="21"/>
        <v>19012.047765219399</v>
      </c>
    </row>
    <row r="35" spans="2:16" x14ac:dyDescent="0.25">
      <c r="B35" s="130" t="s">
        <v>16</v>
      </c>
      <c r="C35" s="126">
        <f t="shared" ref="C35:P35" si="22">(C117*10^6)/C199</f>
        <v>14100.808035761687</v>
      </c>
      <c r="D35" s="126">
        <f t="shared" si="22"/>
        <v>15014.983328409235</v>
      </c>
      <c r="E35" s="126">
        <f t="shared" si="22"/>
        <v>15822.551610152541</v>
      </c>
      <c r="F35" s="126">
        <f t="shared" si="22"/>
        <v>16280.36187900326</v>
      </c>
      <c r="G35" s="126">
        <f t="shared" si="22"/>
        <v>16521.005427139866</v>
      </c>
      <c r="H35" s="126">
        <f t="shared" si="22"/>
        <v>15085.894274405786</v>
      </c>
      <c r="I35" s="126">
        <f t="shared" si="22"/>
        <v>15139.631364940453</v>
      </c>
      <c r="J35" s="126">
        <f t="shared" si="22"/>
        <v>15371.687401365007</v>
      </c>
      <c r="K35" s="126">
        <f t="shared" si="22"/>
        <v>15949.842748029245</v>
      </c>
      <c r="L35" s="126">
        <f t="shared" si="22"/>
        <v>15126.495831039896</v>
      </c>
      <c r="M35" s="126">
        <f t="shared" si="22"/>
        <v>15826.125796889593</v>
      </c>
      <c r="N35" s="126">
        <f t="shared" si="22"/>
        <v>16742.816529596912</v>
      </c>
      <c r="O35" s="126">
        <f t="shared" si="22"/>
        <v>17043.435891709723</v>
      </c>
      <c r="P35" s="126">
        <f t="shared" si="22"/>
        <v>18774.085507334101</v>
      </c>
    </row>
    <row r="36" spans="2:16" x14ac:dyDescent="0.25">
      <c r="B36" s="130" t="s">
        <v>50</v>
      </c>
      <c r="C36" s="126">
        <f t="shared" ref="C36:P36" si="23">(C118*10^6)/C200</f>
        <v>15839.472663823188</v>
      </c>
      <c r="D36" s="126">
        <f t="shared" si="23"/>
        <v>16736.42853474398</v>
      </c>
      <c r="E36" s="126">
        <f t="shared" si="23"/>
        <v>17804.305358472317</v>
      </c>
      <c r="F36" s="126">
        <f t="shared" si="23"/>
        <v>17829.79447522169</v>
      </c>
      <c r="G36" s="126">
        <f t="shared" si="23"/>
        <v>18696.770897582068</v>
      </c>
      <c r="H36" s="126">
        <f t="shared" si="23"/>
        <v>17513.706646953735</v>
      </c>
      <c r="I36" s="126">
        <f t="shared" si="23"/>
        <v>17311.03890572329</v>
      </c>
      <c r="J36" s="126">
        <f t="shared" si="23"/>
        <v>17470.881863560731</v>
      </c>
      <c r="K36" s="126">
        <f t="shared" si="23"/>
        <v>17223.971016214291</v>
      </c>
      <c r="L36" s="126">
        <f t="shared" si="23"/>
        <v>17306.594977440247</v>
      </c>
      <c r="M36" s="126">
        <f t="shared" si="23"/>
        <v>17966.015253726498</v>
      </c>
      <c r="N36" s="126">
        <f t="shared" si="23"/>
        <v>18039.927611936037</v>
      </c>
      <c r="O36" s="126">
        <f t="shared" si="23"/>
        <v>18931.321809920057</v>
      </c>
      <c r="P36" s="126">
        <f t="shared" si="23"/>
        <v>19391.641304528595</v>
      </c>
    </row>
    <row r="37" spans="2:16" x14ac:dyDescent="0.25">
      <c r="B37" s="130" t="s">
        <v>33</v>
      </c>
      <c r="C37" s="126">
        <f t="shared" ref="C37:P37" si="24">(C119*10^6)/C201</f>
        <v>14043.463125963499</v>
      </c>
      <c r="D37" s="126">
        <f t="shared" si="24"/>
        <v>14791.117430413618</v>
      </c>
      <c r="E37" s="126">
        <f t="shared" si="24"/>
        <v>15825.088026437437</v>
      </c>
      <c r="F37" s="126">
        <f t="shared" si="24"/>
        <v>16750.468013369009</v>
      </c>
      <c r="G37" s="126">
        <f t="shared" si="24"/>
        <v>16353.341324835053</v>
      </c>
      <c r="H37" s="126">
        <f t="shared" si="24"/>
        <v>16130.128012267438</v>
      </c>
      <c r="I37" s="126">
        <f t="shared" si="24"/>
        <v>17173.192028389916</v>
      </c>
      <c r="J37" s="126">
        <f t="shared" si="24"/>
        <v>18248.737811693067</v>
      </c>
      <c r="K37" s="126">
        <f t="shared" si="24"/>
        <v>18393.26319034956</v>
      </c>
      <c r="L37" s="126">
        <f t="shared" si="24"/>
        <v>19650.990717429322</v>
      </c>
      <c r="M37" s="126">
        <f t="shared" si="24"/>
        <v>19831.114433869127</v>
      </c>
      <c r="N37" s="126">
        <f t="shared" si="24"/>
        <v>20619.740960914391</v>
      </c>
      <c r="O37" s="126">
        <f t="shared" si="24"/>
        <v>20798.453987964833</v>
      </c>
      <c r="P37" s="126">
        <f t="shared" si="24"/>
        <v>21323.59269069316</v>
      </c>
    </row>
    <row r="38" spans="2:16" x14ac:dyDescent="0.25">
      <c r="B38" s="130" t="s">
        <v>26</v>
      </c>
      <c r="C38" s="126">
        <f t="shared" ref="C38:P38" si="25">(C120*10^6)/C202</f>
        <v>18931.898824176489</v>
      </c>
      <c r="D38" s="126">
        <f t="shared" si="25"/>
        <v>20108.182019263637</v>
      </c>
      <c r="E38" s="126">
        <f t="shared" si="25"/>
        <v>19851.46387053567</v>
      </c>
      <c r="F38" s="126">
        <f t="shared" si="25"/>
        <v>19739.308427523563</v>
      </c>
      <c r="G38" s="126">
        <f t="shared" si="25"/>
        <v>19424.219983878684</v>
      </c>
      <c r="H38" s="126">
        <f t="shared" si="25"/>
        <v>18858.594697992474</v>
      </c>
      <c r="I38" s="126">
        <f t="shared" si="25"/>
        <v>19475.477582345655</v>
      </c>
      <c r="J38" s="126">
        <f t="shared" si="25"/>
        <v>19633.024628054842</v>
      </c>
      <c r="K38" s="126">
        <f t="shared" si="25"/>
        <v>20412.149926822614</v>
      </c>
      <c r="L38" s="126">
        <f t="shared" si="25"/>
        <v>22011.247689717224</v>
      </c>
      <c r="M38" s="126">
        <f t="shared" si="25"/>
        <v>23237.557384976331</v>
      </c>
      <c r="N38" s="126">
        <f t="shared" si="25"/>
        <v>24014.778325123152</v>
      </c>
      <c r="O38" s="126">
        <f t="shared" si="25"/>
        <v>24622.397123564966</v>
      </c>
      <c r="P38" s="126">
        <f t="shared" si="25"/>
        <v>24889.698430371875</v>
      </c>
    </row>
    <row r="39" spans="2:16" x14ac:dyDescent="0.25">
      <c r="B39" s="130" t="s">
        <v>31</v>
      </c>
      <c r="C39" s="126">
        <f t="shared" ref="C39:P39" si="26">(C121*10^6)/C203</f>
        <v>20477.524616099719</v>
      </c>
      <c r="D39" s="126">
        <f t="shared" si="26"/>
        <v>21626.421956273523</v>
      </c>
      <c r="E39" s="126">
        <f t="shared" si="26"/>
        <v>22136.827516693964</v>
      </c>
      <c r="F39" s="126">
        <f t="shared" si="26"/>
        <v>22828.7282685262</v>
      </c>
      <c r="G39" s="126">
        <f t="shared" si="26"/>
        <v>22731.689165443531</v>
      </c>
      <c r="H39" s="126">
        <f t="shared" si="26"/>
        <v>22612.509222067383</v>
      </c>
      <c r="I39" s="126">
        <f t="shared" si="26"/>
        <v>23134.373671746918</v>
      </c>
      <c r="J39" s="126">
        <f t="shared" si="26"/>
        <v>24206.344424225626</v>
      </c>
      <c r="K39" s="126">
        <f t="shared" si="26"/>
        <v>24155.76537819955</v>
      </c>
      <c r="L39" s="126">
        <f t="shared" si="26"/>
        <v>25235.563761380276</v>
      </c>
      <c r="M39" s="126">
        <f t="shared" si="26"/>
        <v>25420.806696444495</v>
      </c>
      <c r="N39" s="126">
        <f t="shared" si="26"/>
        <v>26166.420482520927</v>
      </c>
      <c r="O39" s="126">
        <f t="shared" si="26"/>
        <v>26436.068273985864</v>
      </c>
      <c r="P39" s="126">
        <f t="shared" si="26"/>
        <v>26817.463837468971</v>
      </c>
    </row>
    <row r="40" spans="2:16" x14ac:dyDescent="0.25">
      <c r="B40" s="130" t="s">
        <v>37</v>
      </c>
      <c r="C40" s="126">
        <f t="shared" ref="C40:P40" si="27">(C122*10^6)/C204</f>
        <v>16739.5306028532</v>
      </c>
      <c r="D40" s="126">
        <f t="shared" si="27"/>
        <v>17350.271187903723</v>
      </c>
      <c r="E40" s="126">
        <f t="shared" si="27"/>
        <v>18324.080200212869</v>
      </c>
      <c r="F40" s="126">
        <f t="shared" si="27"/>
        <v>18997.852541159627</v>
      </c>
      <c r="G40" s="126">
        <f t="shared" si="27"/>
        <v>19077.359829666431</v>
      </c>
      <c r="H40" s="126">
        <f t="shared" si="27"/>
        <v>17961.954600099001</v>
      </c>
      <c r="I40" s="126">
        <f t="shared" si="27"/>
        <v>19231.31071378291</v>
      </c>
      <c r="J40" s="126">
        <f t="shared" si="27"/>
        <v>20392.664266426644</v>
      </c>
      <c r="K40" s="126">
        <f t="shared" si="27"/>
        <v>21194.632000672402</v>
      </c>
      <c r="L40" s="126">
        <f t="shared" si="27"/>
        <v>20133.946085299558</v>
      </c>
      <c r="M40" s="126">
        <f t="shared" si="27"/>
        <v>20344.441332959956</v>
      </c>
      <c r="N40" s="126">
        <f t="shared" si="27"/>
        <v>19621.043183125061</v>
      </c>
      <c r="O40" s="126">
        <f t="shared" si="27"/>
        <v>20845.866502511297</v>
      </c>
      <c r="P40" s="126">
        <f t="shared" si="27"/>
        <v>21670.447744575427</v>
      </c>
    </row>
    <row r="41" spans="2:16" x14ac:dyDescent="0.25">
      <c r="B41" s="130" t="s">
        <v>27</v>
      </c>
      <c r="C41" s="126">
        <f t="shared" ref="C41:P41" si="28">(C123*10^6)/C205</f>
        <v>13567.581514905069</v>
      </c>
      <c r="D41" s="126">
        <f t="shared" si="28"/>
        <v>14224.570363904053</v>
      </c>
      <c r="E41" s="126">
        <f t="shared" si="28"/>
        <v>14819.097860618622</v>
      </c>
      <c r="F41" s="126">
        <f t="shared" si="28"/>
        <v>15352.170166447459</v>
      </c>
      <c r="G41" s="126">
        <f t="shared" si="28"/>
        <v>15216.978062163111</v>
      </c>
      <c r="H41" s="126">
        <f t="shared" si="28"/>
        <v>14214.627372319086</v>
      </c>
      <c r="I41" s="126">
        <f t="shared" si="28"/>
        <v>14195.755366648944</v>
      </c>
      <c r="J41" s="126">
        <f t="shared" si="28"/>
        <v>14246.905934667897</v>
      </c>
      <c r="K41" s="126">
        <f t="shared" si="28"/>
        <v>14535.829320406927</v>
      </c>
      <c r="L41" s="126">
        <f t="shared" si="28"/>
        <v>14451.72208667216</v>
      </c>
      <c r="M41" s="126">
        <f t="shared" si="28"/>
        <v>15130.538914567578</v>
      </c>
      <c r="N41" s="126">
        <f t="shared" si="28"/>
        <v>15480.619983498298</v>
      </c>
      <c r="O41" s="126">
        <f t="shared" si="28"/>
        <v>16028.568009623439</v>
      </c>
      <c r="P41" s="126">
        <f t="shared" si="28"/>
        <v>16792.989772054887</v>
      </c>
    </row>
    <row r="42" spans="2:16" x14ac:dyDescent="0.25">
      <c r="B42" s="130" t="s">
        <v>57</v>
      </c>
      <c r="C42" s="126">
        <f t="shared" ref="C42:P42" si="29">(C124*10^6)/C206</f>
        <v>10912.676348701525</v>
      </c>
      <c r="D42" s="126">
        <f t="shared" si="29"/>
        <v>11013.264635757678</v>
      </c>
      <c r="E42" s="126">
        <f t="shared" si="29"/>
        <v>11694.616063548103</v>
      </c>
      <c r="F42" s="126">
        <f t="shared" si="29"/>
        <v>11713.244583354632</v>
      </c>
      <c r="G42" s="126">
        <f t="shared" si="29"/>
        <v>12315.772627413324</v>
      </c>
      <c r="H42" s="126">
        <f t="shared" si="29"/>
        <v>11754.411550240629</v>
      </c>
      <c r="I42" s="126">
        <f t="shared" si="29"/>
        <v>12342.350875403457</v>
      </c>
      <c r="J42" s="126">
        <f t="shared" si="29"/>
        <v>12774.083097385923</v>
      </c>
      <c r="K42" s="126">
        <f t="shared" si="29"/>
        <v>13040.519279039305</v>
      </c>
      <c r="L42" s="126">
        <f t="shared" si="29"/>
        <v>14093.670275367511</v>
      </c>
      <c r="M42" s="126">
        <f t="shared" si="29"/>
        <v>14057.303843975546</v>
      </c>
      <c r="N42" s="126">
        <f t="shared" si="29"/>
        <v>14485.615783526957</v>
      </c>
      <c r="O42" s="126">
        <f t="shared" si="29"/>
        <v>14307.028102318676</v>
      </c>
      <c r="P42" s="126">
        <f t="shared" si="29"/>
        <v>14185.716944130319</v>
      </c>
    </row>
    <row r="43" spans="2:16" x14ac:dyDescent="0.25">
      <c r="B43" s="130" t="s">
        <v>17</v>
      </c>
      <c r="C43" s="126">
        <f t="shared" ref="C43:P43" si="30">(C125*10^6)/C207</f>
        <v>23670.411985018727</v>
      </c>
      <c r="D43" s="126">
        <f t="shared" si="30"/>
        <v>24960.737484782872</v>
      </c>
      <c r="E43" s="126">
        <f t="shared" si="30"/>
        <v>25713.126694079252</v>
      </c>
      <c r="F43" s="126">
        <f t="shared" si="30"/>
        <v>25734.222416557353</v>
      </c>
      <c r="G43" s="126">
        <f t="shared" si="30"/>
        <v>26234.137655026036</v>
      </c>
      <c r="H43" s="126">
        <f t="shared" si="30"/>
        <v>23689.448644595788</v>
      </c>
      <c r="I43" s="126">
        <f t="shared" si="30"/>
        <v>24199.187459616391</v>
      </c>
      <c r="J43" s="126">
        <f t="shared" si="30"/>
        <v>24969.699098877551</v>
      </c>
      <c r="K43" s="126">
        <f t="shared" si="30"/>
        <v>26413.479259653934</v>
      </c>
      <c r="L43" s="126">
        <f t="shared" si="30"/>
        <v>26909.692013224292</v>
      </c>
      <c r="M43" s="126">
        <f t="shared" si="30"/>
        <v>26330.798479087451</v>
      </c>
      <c r="N43" s="126">
        <f t="shared" si="30"/>
        <v>28727.322799407895</v>
      </c>
      <c r="O43" s="126">
        <f t="shared" si="30"/>
        <v>27997.981819270204</v>
      </c>
      <c r="P43" s="126">
        <f t="shared" si="30"/>
        <v>27239.009119368449</v>
      </c>
    </row>
    <row r="44" spans="2:16" x14ac:dyDescent="0.25">
      <c r="B44" s="130" t="s">
        <v>38</v>
      </c>
      <c r="C44" s="126">
        <f t="shared" ref="C44:P44" si="31">(C126*10^6)/C208</f>
        <v>10275.466075516953</v>
      </c>
      <c r="D44" s="126">
        <f t="shared" si="31"/>
        <v>10771.829757860893</v>
      </c>
      <c r="E44" s="126">
        <f t="shared" si="31"/>
        <v>11702.234062866548</v>
      </c>
      <c r="F44" s="126">
        <f t="shared" si="31"/>
        <v>12025.339432222465</v>
      </c>
      <c r="G44" s="126">
        <f t="shared" si="31"/>
        <v>11858.242561524787</v>
      </c>
      <c r="H44" s="126">
        <f t="shared" si="31"/>
        <v>11151.748245464267</v>
      </c>
      <c r="I44" s="126">
        <f t="shared" si="31"/>
        <v>11670.052533135253</v>
      </c>
      <c r="J44" s="126">
        <f t="shared" si="31"/>
        <v>12418.81887589199</v>
      </c>
      <c r="K44" s="126">
        <f t="shared" si="31"/>
        <v>12664.734607783184</v>
      </c>
      <c r="L44" s="126">
        <f t="shared" si="31"/>
        <v>12971.760591985589</v>
      </c>
      <c r="M44" s="126">
        <f t="shared" si="31"/>
        <v>13104.988830975428</v>
      </c>
      <c r="N44" s="126">
        <f t="shared" si="31"/>
        <v>13846.744096822573</v>
      </c>
      <c r="O44" s="126">
        <f t="shared" si="31"/>
        <v>14255.681423309472</v>
      </c>
      <c r="P44" s="126">
        <f t="shared" si="31"/>
        <v>14924.467107202941</v>
      </c>
    </row>
    <row r="45" spans="2:16" x14ac:dyDescent="0.25">
      <c r="B45" s="130" t="s">
        <v>46</v>
      </c>
      <c r="C45" s="126">
        <f t="shared" ref="C45:P45" si="32">(C127*10^6)/C209</f>
        <v>9459.3507201802458</v>
      </c>
      <c r="D45" s="126">
        <f t="shared" si="32"/>
        <v>10373.573745297939</v>
      </c>
      <c r="E45" s="126">
        <f t="shared" si="32"/>
        <v>10823.731635914377</v>
      </c>
      <c r="F45" s="126">
        <f t="shared" si="32"/>
        <v>10980.665451556413</v>
      </c>
      <c r="G45" s="126">
        <f t="shared" si="32"/>
        <v>10900.056103229943</v>
      </c>
      <c r="H45" s="126">
        <f t="shared" si="32"/>
        <v>10400.397557858867</v>
      </c>
      <c r="I45" s="126">
        <f t="shared" si="32"/>
        <v>10622.114517184653</v>
      </c>
      <c r="J45" s="126">
        <f t="shared" si="32"/>
        <v>10699.747672343306</v>
      </c>
      <c r="K45" s="126">
        <f t="shared" si="32"/>
        <v>11651.660076625665</v>
      </c>
      <c r="L45" s="126">
        <f t="shared" si="32"/>
        <v>11880.9469967123</v>
      </c>
      <c r="M45" s="126">
        <f t="shared" si="32"/>
        <v>12019.168501489445</v>
      </c>
      <c r="N45" s="126">
        <f t="shared" si="32"/>
        <v>12579.428630469598</v>
      </c>
      <c r="O45" s="126">
        <f t="shared" si="32"/>
        <v>12822.709129220701</v>
      </c>
      <c r="P45" s="126">
        <f t="shared" si="32"/>
        <v>12388.156546683969</v>
      </c>
    </row>
    <row r="46" spans="2:16" x14ac:dyDescent="0.25">
      <c r="B46" s="130" t="s">
        <v>51</v>
      </c>
      <c r="C46" s="126">
        <f t="shared" ref="C46:P46" si="33">(C128*10^6)/C210</f>
        <v>17605.810167793639</v>
      </c>
      <c r="D46" s="126">
        <f t="shared" si="33"/>
        <v>18437.989215515743</v>
      </c>
      <c r="E46" s="126">
        <f t="shared" si="33"/>
        <v>19584.744514799</v>
      </c>
      <c r="F46" s="126">
        <f t="shared" si="33"/>
        <v>20534.427857082319</v>
      </c>
      <c r="G46" s="126">
        <f t="shared" si="33"/>
        <v>20463.454691489744</v>
      </c>
      <c r="H46" s="126">
        <f t="shared" si="33"/>
        <v>19089.050539628202</v>
      </c>
      <c r="I46" s="126">
        <f t="shared" si="33"/>
        <v>19941.307499204468</v>
      </c>
      <c r="J46" s="126">
        <f t="shared" si="33"/>
        <v>19533.483471219035</v>
      </c>
      <c r="K46" s="126">
        <f t="shared" si="33"/>
        <v>20088.458688403112</v>
      </c>
      <c r="L46" s="126">
        <f t="shared" si="33"/>
        <v>17969.482762564912</v>
      </c>
      <c r="M46" s="126">
        <f t="shared" si="33"/>
        <v>19241.485187922899</v>
      </c>
      <c r="N46" s="126">
        <f t="shared" si="33"/>
        <v>20293.009063986359</v>
      </c>
      <c r="O46" s="126">
        <f t="shared" si="33"/>
        <v>20631.35034514853</v>
      </c>
      <c r="P46" s="126">
        <f t="shared" si="33"/>
        <v>21768.841364078678</v>
      </c>
    </row>
    <row r="47" spans="2:16" x14ac:dyDescent="0.25">
      <c r="B47" s="130" t="s">
        <v>1</v>
      </c>
      <c r="C47" s="126">
        <f t="shared" ref="C47:P47" si="34">(C129*10^6)/C211</f>
        <v>15536.859566104084</v>
      </c>
      <c r="D47" s="126">
        <f t="shared" si="34"/>
        <v>16303.578406111435</v>
      </c>
      <c r="E47" s="126">
        <f t="shared" si="34"/>
        <v>17040.701167302068</v>
      </c>
      <c r="F47" s="126">
        <f t="shared" si="34"/>
        <v>17467.904184960818</v>
      </c>
      <c r="G47" s="126">
        <f t="shared" si="34"/>
        <v>17998.69080427524</v>
      </c>
      <c r="H47" s="126">
        <f t="shared" si="34"/>
        <v>16845.152905953379</v>
      </c>
      <c r="I47" s="126">
        <f t="shared" si="34"/>
        <v>17127.389057501434</v>
      </c>
      <c r="J47" s="126">
        <f t="shared" si="34"/>
        <v>18173.500563667159</v>
      </c>
      <c r="K47" s="126">
        <f t="shared" si="34"/>
        <v>18920.392878934323</v>
      </c>
      <c r="L47" s="126">
        <f t="shared" si="34"/>
        <v>19067.648841938098</v>
      </c>
      <c r="M47" s="126">
        <f t="shared" si="34"/>
        <v>19884.199704906332</v>
      </c>
      <c r="N47" s="126">
        <f t="shared" si="34"/>
        <v>19631.661026299316</v>
      </c>
      <c r="O47" s="126">
        <f t="shared" si="34"/>
        <v>19199.924023383915</v>
      </c>
      <c r="P47" s="126">
        <f t="shared" si="34"/>
        <v>19833.438895315667</v>
      </c>
    </row>
    <row r="48" spans="2:16" x14ac:dyDescent="0.25">
      <c r="B48" s="130" t="s">
        <v>39</v>
      </c>
      <c r="C48" s="126">
        <f t="shared" ref="C48:P48" si="35">(C130*10^6)/C212</f>
        <v>12961.987878244698</v>
      </c>
      <c r="D48" s="126">
        <f t="shared" si="35"/>
        <v>13210.304930433909</v>
      </c>
      <c r="E48" s="126">
        <f t="shared" si="35"/>
        <v>13836.757357023876</v>
      </c>
      <c r="F48" s="126">
        <f t="shared" si="35"/>
        <v>14212.671032434044</v>
      </c>
      <c r="G48" s="126">
        <f t="shared" si="35"/>
        <v>14142.948336965375</v>
      </c>
      <c r="H48" s="126">
        <f t="shared" si="35"/>
        <v>13322.789328588531</v>
      </c>
      <c r="I48" s="126">
        <f t="shared" si="35"/>
        <v>13001.987634934057</v>
      </c>
      <c r="J48" s="126">
        <f t="shared" si="35"/>
        <v>14035.743333846256</v>
      </c>
      <c r="K48" s="126">
        <f t="shared" si="35"/>
        <v>14666.520403685827</v>
      </c>
      <c r="L48" s="126">
        <f t="shared" si="35"/>
        <v>14445.224411003379</v>
      </c>
      <c r="M48" s="126">
        <f t="shared" si="35"/>
        <v>14483.08301519411</v>
      </c>
      <c r="N48" s="126">
        <f t="shared" si="35"/>
        <v>15340.406236683675</v>
      </c>
      <c r="O48" s="126">
        <f t="shared" si="35"/>
        <v>15590.928914086349</v>
      </c>
      <c r="P48" s="126">
        <f t="shared" si="35"/>
        <v>16836.296883655756</v>
      </c>
    </row>
    <row r="49" spans="2:16" x14ac:dyDescent="0.25">
      <c r="B49" s="130" t="s">
        <v>52</v>
      </c>
      <c r="C49" s="126">
        <f t="shared" ref="C49:P49" si="36">(C131*10^6)/C213</f>
        <v>13290.437750728277</v>
      </c>
      <c r="D49" s="126">
        <f t="shared" si="36"/>
        <v>13736.075992619422</v>
      </c>
      <c r="E49" s="126">
        <f t="shared" si="36"/>
        <v>14990.873431977941</v>
      </c>
      <c r="F49" s="126">
        <f t="shared" si="36"/>
        <v>15795.070082165297</v>
      </c>
      <c r="G49" s="126">
        <f t="shared" si="36"/>
        <v>16001.30544543526</v>
      </c>
      <c r="H49" s="126">
        <f t="shared" si="36"/>
        <v>14884.228460942062</v>
      </c>
      <c r="I49" s="126">
        <f t="shared" si="36"/>
        <v>15744.648347241584</v>
      </c>
      <c r="J49" s="126">
        <f t="shared" si="36"/>
        <v>16415.388120917516</v>
      </c>
      <c r="K49" s="126">
        <f t="shared" si="36"/>
        <v>16525.727660538338</v>
      </c>
      <c r="L49" s="126">
        <f t="shared" si="36"/>
        <v>17695.044448825181</v>
      </c>
      <c r="M49" s="126">
        <f t="shared" si="36"/>
        <v>19021.941242097433</v>
      </c>
      <c r="N49" s="126">
        <f t="shared" si="36"/>
        <v>18627.478062300306</v>
      </c>
      <c r="O49" s="126">
        <f t="shared" si="36"/>
        <v>18984.173788007025</v>
      </c>
      <c r="P49" s="126">
        <f t="shared" si="36"/>
        <v>20113.136392206161</v>
      </c>
    </row>
    <row r="50" spans="2:16" x14ac:dyDescent="0.25">
      <c r="B50" s="130" t="s">
        <v>48</v>
      </c>
      <c r="C50" s="126">
        <f t="shared" ref="C50:P50" si="37">(C132*10^6)/C214</f>
        <v>17788.234334148176</v>
      </c>
      <c r="D50" s="126">
        <f t="shared" si="37"/>
        <v>18096.921500416192</v>
      </c>
      <c r="E50" s="126">
        <f t="shared" si="37"/>
        <v>18943.199759907093</v>
      </c>
      <c r="F50" s="126">
        <f t="shared" si="37"/>
        <v>18621.728669495635</v>
      </c>
      <c r="G50" s="126">
        <f t="shared" si="37"/>
        <v>18949.323713915295</v>
      </c>
      <c r="H50" s="126">
        <f t="shared" si="37"/>
        <v>18629.499418219126</v>
      </c>
      <c r="I50" s="126">
        <f t="shared" si="37"/>
        <v>18601.959915300144</v>
      </c>
      <c r="J50" s="126">
        <f t="shared" si="37"/>
        <v>19048.803647759436</v>
      </c>
      <c r="K50" s="126">
        <f t="shared" si="37"/>
        <v>19884.54137267479</v>
      </c>
      <c r="L50" s="126">
        <f t="shared" si="37"/>
        <v>20090.786567891199</v>
      </c>
      <c r="M50" s="126">
        <f t="shared" si="37"/>
        <v>21294.510046057356</v>
      </c>
      <c r="N50" s="126">
        <f t="shared" si="37"/>
        <v>22375.565347812437</v>
      </c>
      <c r="O50" s="126">
        <f t="shared" si="37"/>
        <v>22708.740447422555</v>
      </c>
      <c r="P50" s="126">
        <f t="shared" si="37"/>
        <v>22546.246535045539</v>
      </c>
    </row>
    <row r="51" spans="2:16" x14ac:dyDescent="0.25">
      <c r="B51" s="130" t="s">
        <v>18</v>
      </c>
      <c r="C51" s="126">
        <f t="shared" ref="C51:P51" si="38">(C133*10^6)/C215</f>
        <v>19449.675664364931</v>
      </c>
      <c r="D51" s="126">
        <f t="shared" si="38"/>
        <v>20091.997466435463</v>
      </c>
      <c r="E51" s="126">
        <f t="shared" si="38"/>
        <v>20434.764759011414</v>
      </c>
      <c r="F51" s="126">
        <f t="shared" si="38"/>
        <v>20522.08509256252</v>
      </c>
      <c r="G51" s="126">
        <f t="shared" si="38"/>
        <v>21067.443964217509</v>
      </c>
      <c r="H51" s="126">
        <f t="shared" si="38"/>
        <v>20347.55829300484</v>
      </c>
      <c r="I51" s="126">
        <f t="shared" si="38"/>
        <v>20761.969250378395</v>
      </c>
      <c r="J51" s="126">
        <f t="shared" si="38"/>
        <v>21305.903221650762</v>
      </c>
      <c r="K51" s="126">
        <f t="shared" si="38"/>
        <v>18265.38176426983</v>
      </c>
      <c r="L51" s="126">
        <f t="shared" si="38"/>
        <v>18659.79786857525</v>
      </c>
      <c r="M51" s="126">
        <f t="shared" si="38"/>
        <v>19909.466794693421</v>
      </c>
      <c r="N51" s="126">
        <f t="shared" si="38"/>
        <v>21147.358773862685</v>
      </c>
      <c r="O51" s="126">
        <f t="shared" si="38"/>
        <v>20771.946202993262</v>
      </c>
      <c r="P51" s="126">
        <f t="shared" si="38"/>
        <v>21351.212961442223</v>
      </c>
    </row>
    <row r="52" spans="2:16" x14ac:dyDescent="0.25">
      <c r="B52" s="130" t="s">
        <v>58</v>
      </c>
      <c r="C52" s="126">
        <f t="shared" ref="C52:P52" si="39">(C134*10^6)/C216</f>
        <v>18849.862101976159</v>
      </c>
      <c r="D52" s="126">
        <f t="shared" si="39"/>
        <v>19717.165333002267</v>
      </c>
      <c r="E52" s="126">
        <f t="shared" si="39"/>
        <v>21457.403866581688</v>
      </c>
      <c r="F52" s="126">
        <f t="shared" si="39"/>
        <v>22698.697050282066</v>
      </c>
      <c r="G52" s="126">
        <f t="shared" si="39"/>
        <v>23911.669826066714</v>
      </c>
      <c r="H52" s="126">
        <f t="shared" si="39"/>
        <v>23410.745157631616</v>
      </c>
      <c r="I52" s="126">
        <f t="shared" si="39"/>
        <v>23278.517811428821</v>
      </c>
      <c r="J52" s="126">
        <f t="shared" si="39"/>
        <v>23688.027072030938</v>
      </c>
      <c r="K52" s="126">
        <f t="shared" si="39"/>
        <v>23187.179351562914</v>
      </c>
      <c r="L52" s="126">
        <f t="shared" si="39"/>
        <v>24116.345639659856</v>
      </c>
      <c r="M52" s="126">
        <f t="shared" si="39"/>
        <v>25033.885934730475</v>
      </c>
      <c r="N52" s="126">
        <f t="shared" si="39"/>
        <v>25682.681263645864</v>
      </c>
      <c r="O52" s="126">
        <f t="shared" si="39"/>
        <v>24736.869127689068</v>
      </c>
      <c r="P52" s="126">
        <f t="shared" si="39"/>
        <v>24401.145898941464</v>
      </c>
    </row>
    <row r="53" spans="2:16" x14ac:dyDescent="0.25">
      <c r="B53" s="130" t="s">
        <v>3</v>
      </c>
      <c r="C53" s="126">
        <f t="shared" ref="C53:P53" si="40">(C135*10^6)/C217</f>
        <v>16100.374490883743</v>
      </c>
      <c r="D53" s="126">
        <f t="shared" si="40"/>
        <v>15594.143684031324</v>
      </c>
      <c r="E53" s="126">
        <f t="shared" si="40"/>
        <v>16190.269566632316</v>
      </c>
      <c r="F53" s="126">
        <f t="shared" si="40"/>
        <v>16225.344501486084</v>
      </c>
      <c r="G53" s="126">
        <f t="shared" si="40"/>
        <v>16632.52102652577</v>
      </c>
      <c r="H53" s="126">
        <f t="shared" si="40"/>
        <v>15618.888334389878</v>
      </c>
      <c r="I53" s="126">
        <f t="shared" si="40"/>
        <v>16232.459553003675</v>
      </c>
      <c r="J53" s="126">
        <f t="shared" si="40"/>
        <v>17160.602896688353</v>
      </c>
      <c r="K53" s="126">
        <f t="shared" si="40"/>
        <v>17485.683846051405</v>
      </c>
      <c r="L53" s="126">
        <f t="shared" si="40"/>
        <v>17654.843832715724</v>
      </c>
      <c r="M53" s="126">
        <f t="shared" si="40"/>
        <v>18865.449202350967</v>
      </c>
      <c r="N53" s="126">
        <f t="shared" si="40"/>
        <v>18663.969738362928</v>
      </c>
      <c r="O53" s="126">
        <f t="shared" si="40"/>
        <v>18457.31826791196</v>
      </c>
      <c r="P53" s="126">
        <f t="shared" si="40"/>
        <v>19101.924447612259</v>
      </c>
    </row>
    <row r="54" spans="2:16" x14ac:dyDescent="0.25">
      <c r="B54" s="130" t="s">
        <v>43</v>
      </c>
      <c r="C54" s="126">
        <f t="shared" ref="C54:P54" si="41">(C136*10^6)/C218</f>
        <v>10741.580245923014</v>
      </c>
      <c r="D54" s="126">
        <f t="shared" si="41"/>
        <v>11861.014012129903</v>
      </c>
      <c r="E54" s="126">
        <f t="shared" si="41"/>
        <v>12422.666679822787</v>
      </c>
      <c r="F54" s="126">
        <f t="shared" si="41"/>
        <v>13285.816387471974</v>
      </c>
      <c r="G54" s="126">
        <f t="shared" si="41"/>
        <v>13305.057664933329</v>
      </c>
      <c r="H54" s="126">
        <f t="shared" si="41"/>
        <v>12534.832370722488</v>
      </c>
      <c r="I54" s="126">
        <f t="shared" si="41"/>
        <v>12706.492508643872</v>
      </c>
      <c r="J54" s="126">
        <f t="shared" si="41"/>
        <v>13381.02935409513</v>
      </c>
      <c r="K54" s="126">
        <f t="shared" si="41"/>
        <v>13548.067015227263</v>
      </c>
      <c r="L54" s="126">
        <f t="shared" si="41"/>
        <v>12607.515142309227</v>
      </c>
      <c r="M54" s="126">
        <f t="shared" si="41"/>
        <v>13437.51179556864</v>
      </c>
      <c r="N54" s="126">
        <f t="shared" si="41"/>
        <v>13832.178310545047</v>
      </c>
      <c r="O54" s="126">
        <f t="shared" si="41"/>
        <v>13681.868743047831</v>
      </c>
      <c r="P54" s="126">
        <f t="shared" si="41"/>
        <v>14119.142351900973</v>
      </c>
    </row>
    <row r="55" spans="2:16" x14ac:dyDescent="0.25">
      <c r="B55" s="130" t="s">
        <v>53</v>
      </c>
      <c r="C55" s="126">
        <f t="shared" ref="C55:P55" si="42">(C137*10^6)/C219</f>
        <v>14336.254062281459</v>
      </c>
      <c r="D55" s="126">
        <f t="shared" si="42"/>
        <v>15121.901038987759</v>
      </c>
      <c r="E55" s="126">
        <f t="shared" si="42"/>
        <v>15946.966587308103</v>
      </c>
      <c r="F55" s="126">
        <f t="shared" si="42"/>
        <v>16377.433727341158</v>
      </c>
      <c r="G55" s="126">
        <f t="shared" si="42"/>
        <v>16616.95781849169</v>
      </c>
      <c r="H55" s="126">
        <f t="shared" si="42"/>
        <v>16713.48598451931</v>
      </c>
      <c r="I55" s="126">
        <f t="shared" si="42"/>
        <v>17453.12219182459</v>
      </c>
      <c r="J55" s="126">
        <f t="shared" si="42"/>
        <v>16892.761659570253</v>
      </c>
      <c r="K55" s="126">
        <f t="shared" si="42"/>
        <v>18214.039578615731</v>
      </c>
      <c r="L55" s="126">
        <f t="shared" si="42"/>
        <v>18164.661476763387</v>
      </c>
      <c r="M55" s="126">
        <f t="shared" si="42"/>
        <v>18760.291696071512</v>
      </c>
      <c r="N55" s="126">
        <f t="shared" si="42"/>
        <v>20743.386451055812</v>
      </c>
      <c r="O55" s="126">
        <f t="shared" si="42"/>
        <v>21307.90511507446</v>
      </c>
      <c r="P55" s="126">
        <f t="shared" si="42"/>
        <v>22172.861832406186</v>
      </c>
    </row>
    <row r="56" spans="2:16" x14ac:dyDescent="0.25">
      <c r="B56" s="130" t="s">
        <v>44</v>
      </c>
      <c r="C56" s="126">
        <f t="shared" ref="C56:P56" si="43">(C138*10^6)/C220</f>
        <v>13773.502404897245</v>
      </c>
      <c r="D56" s="126">
        <f t="shared" si="43"/>
        <v>14463.650918563946</v>
      </c>
      <c r="E56" s="126">
        <f t="shared" si="43"/>
        <v>15017.842092994064</v>
      </c>
      <c r="F56" s="126">
        <f t="shared" si="43"/>
        <v>15595.13118937326</v>
      </c>
      <c r="G56" s="126">
        <f t="shared" si="43"/>
        <v>16177.002709405255</v>
      </c>
      <c r="H56" s="126">
        <f t="shared" si="43"/>
        <v>15099.109854802746</v>
      </c>
      <c r="I56" s="126">
        <f t="shared" si="43"/>
        <v>15934.2385423575</v>
      </c>
      <c r="J56" s="126">
        <f t="shared" si="43"/>
        <v>16846.115044093858</v>
      </c>
      <c r="K56" s="126">
        <f t="shared" si="43"/>
        <v>17686.511122044696</v>
      </c>
      <c r="L56" s="126">
        <f t="shared" si="43"/>
        <v>17069.080579749825</v>
      </c>
      <c r="M56" s="126">
        <f t="shared" si="43"/>
        <v>17902.748199119287</v>
      </c>
      <c r="N56" s="126">
        <f t="shared" si="43"/>
        <v>18324.276507013776</v>
      </c>
      <c r="O56" s="126">
        <f t="shared" si="43"/>
        <v>18974.033776116416</v>
      </c>
      <c r="P56" s="126">
        <f t="shared" si="43"/>
        <v>19303.104203695282</v>
      </c>
    </row>
    <row r="57" spans="2:16" x14ac:dyDescent="0.25">
      <c r="B57" s="130" t="s">
        <v>19</v>
      </c>
      <c r="C57" s="126">
        <f t="shared" ref="C57:P57" si="44">(C139*10^6)/C221</f>
        <v>11594.461958464688</v>
      </c>
      <c r="D57" s="126">
        <f t="shared" si="44"/>
        <v>12340.667370301209</v>
      </c>
      <c r="E57" s="126">
        <f t="shared" si="44"/>
        <v>12817.494784521596</v>
      </c>
      <c r="F57" s="126">
        <f t="shared" si="44"/>
        <v>13300.843547107492</v>
      </c>
      <c r="G57" s="126">
        <f t="shared" si="44"/>
        <v>14008.262115198882</v>
      </c>
      <c r="H57" s="126">
        <f t="shared" si="44"/>
        <v>13195.420604031753</v>
      </c>
      <c r="I57" s="126">
        <f t="shared" si="44"/>
        <v>13465.638705807007</v>
      </c>
      <c r="J57" s="126">
        <f t="shared" si="44"/>
        <v>13715.106798624452</v>
      </c>
      <c r="K57" s="126">
        <f t="shared" si="44"/>
        <v>13738.477406046542</v>
      </c>
      <c r="L57" s="126">
        <f t="shared" si="44"/>
        <v>13723.798568507158</v>
      </c>
      <c r="M57" s="126">
        <f t="shared" si="44"/>
        <v>13931.003826064869</v>
      </c>
      <c r="N57" s="126">
        <f t="shared" si="44"/>
        <v>14787.605527222278</v>
      </c>
      <c r="O57" s="126">
        <f t="shared" si="44"/>
        <v>14657.446576026723</v>
      </c>
      <c r="P57" s="126">
        <f t="shared" si="44"/>
        <v>14911.253615378055</v>
      </c>
    </row>
    <row r="58" spans="2:16" x14ac:dyDescent="0.25">
      <c r="B58" s="130" t="s">
        <v>34</v>
      </c>
      <c r="C58" s="126">
        <f t="shared" ref="C58:P58" si="45">(C140*10^6)/C222</f>
        <v>8520.2805233154249</v>
      </c>
      <c r="D58" s="126">
        <f t="shared" si="45"/>
        <v>9122.9291667519919</v>
      </c>
      <c r="E58" s="126">
        <f t="shared" si="45"/>
        <v>9586.6584816861068</v>
      </c>
      <c r="F58" s="126">
        <f t="shared" si="45"/>
        <v>9942.1823855119455</v>
      </c>
      <c r="G58" s="126">
        <f t="shared" si="45"/>
        <v>9983.6150659976993</v>
      </c>
      <c r="H58" s="126">
        <f t="shared" si="45"/>
        <v>9505.0470174868497</v>
      </c>
      <c r="I58" s="126">
        <f t="shared" si="45"/>
        <v>10016.99854298203</v>
      </c>
      <c r="J58" s="126">
        <f t="shared" si="45"/>
        <v>10998.990918264379</v>
      </c>
      <c r="K58" s="126">
        <f t="shared" si="45"/>
        <v>11605.785781150915</v>
      </c>
      <c r="L58" s="126">
        <f t="shared" si="45"/>
        <v>12134.211427305499</v>
      </c>
      <c r="M58" s="126">
        <f t="shared" si="45"/>
        <v>12788.907559642998</v>
      </c>
      <c r="N58" s="126">
        <f t="shared" si="45"/>
        <v>13124.492027974835</v>
      </c>
      <c r="O58" s="126">
        <f t="shared" si="45"/>
        <v>12872.075659532105</v>
      </c>
      <c r="P58" s="126">
        <f t="shared" si="45"/>
        <v>12601.706687834889</v>
      </c>
    </row>
    <row r="59" spans="2:16" x14ac:dyDescent="0.25">
      <c r="B59" s="130" t="s">
        <v>63</v>
      </c>
      <c r="C59" s="126">
        <f t="shared" ref="C59:P59" si="46">(C141*10^6)/C223</f>
        <v>18140.303515787615</v>
      </c>
      <c r="D59" s="126">
        <f t="shared" si="46"/>
        <v>18837.612222397227</v>
      </c>
      <c r="E59" s="126">
        <f t="shared" si="46"/>
        <v>19305.214047033605</v>
      </c>
      <c r="F59" s="126">
        <f t="shared" si="46"/>
        <v>20455.3909791978</v>
      </c>
      <c r="G59" s="126">
        <f t="shared" si="46"/>
        <v>20685.787735967941</v>
      </c>
      <c r="H59" s="126">
        <f t="shared" si="46"/>
        <v>17839.925892783998</v>
      </c>
      <c r="I59" s="126">
        <f t="shared" si="46"/>
        <v>17917.471422010556</v>
      </c>
      <c r="J59" s="126">
        <f t="shared" si="46"/>
        <v>18468.087770369675</v>
      </c>
      <c r="K59" s="126">
        <f t="shared" si="46"/>
        <v>18330.53796280071</v>
      </c>
      <c r="L59" s="126">
        <f t="shared" si="46"/>
        <v>18404.255984196345</v>
      </c>
      <c r="M59" s="126">
        <f t="shared" si="46"/>
        <v>19503.933907848445</v>
      </c>
      <c r="N59" s="126">
        <f t="shared" si="46"/>
        <v>20697.501422132762</v>
      </c>
      <c r="O59" s="126">
        <f t="shared" si="46"/>
        <v>20227.99509472683</v>
      </c>
      <c r="P59" s="126">
        <f t="shared" si="46"/>
        <v>19452.404489882749</v>
      </c>
    </row>
    <row r="60" spans="2:16" x14ac:dyDescent="0.25">
      <c r="B60" s="130" t="s">
        <v>59</v>
      </c>
      <c r="C60" s="126">
        <f t="shared" ref="C60:P60" si="47">(C142*10^6)/C224</f>
        <v>14388.201274726594</v>
      </c>
      <c r="D60" s="126">
        <f t="shared" si="47"/>
        <v>14268.692284778075</v>
      </c>
      <c r="E60" s="126">
        <f t="shared" si="47"/>
        <v>15155.218772916158</v>
      </c>
      <c r="F60" s="126">
        <f t="shared" si="47"/>
        <v>15561.804244828782</v>
      </c>
      <c r="G60" s="126">
        <f t="shared" si="47"/>
        <v>16067.11218541163</v>
      </c>
      <c r="H60" s="126">
        <f t="shared" si="47"/>
        <v>14916.960997970993</v>
      </c>
      <c r="I60" s="126">
        <f t="shared" si="47"/>
        <v>15631.105900742477</v>
      </c>
      <c r="J60" s="126">
        <f t="shared" si="47"/>
        <v>15813.044840487293</v>
      </c>
      <c r="K60" s="126">
        <f t="shared" si="47"/>
        <v>16841.854891090559</v>
      </c>
      <c r="L60" s="126">
        <f t="shared" si="47"/>
        <v>16837.221994815118</v>
      </c>
      <c r="M60" s="126">
        <f t="shared" si="47"/>
        <v>17527.451280160436</v>
      </c>
      <c r="N60" s="126">
        <f t="shared" si="47"/>
        <v>17292.710320360828</v>
      </c>
      <c r="O60" s="126">
        <f t="shared" si="47"/>
        <v>16850.867621695823</v>
      </c>
      <c r="P60" s="126">
        <f t="shared" si="47"/>
        <v>17547.513668315543</v>
      </c>
    </row>
    <row r="61" spans="2:16" x14ac:dyDescent="0.25">
      <c r="B61" s="130" t="s">
        <v>64</v>
      </c>
      <c r="C61" s="126">
        <f t="shared" ref="C61:P61" si="48">(C143*10^6)/C225</f>
        <v>28240.767076878346</v>
      </c>
      <c r="D61" s="126">
        <f t="shared" si="48"/>
        <v>29371.426424263678</v>
      </c>
      <c r="E61" s="126">
        <f t="shared" si="48"/>
        <v>29597.364159267327</v>
      </c>
      <c r="F61" s="126">
        <f t="shared" si="48"/>
        <v>30546.495414647332</v>
      </c>
      <c r="G61" s="126">
        <f t="shared" si="48"/>
        <v>28446.562403126689</v>
      </c>
      <c r="H61" s="126">
        <f t="shared" si="48"/>
        <v>26272.55816200807</v>
      </c>
      <c r="I61" s="126">
        <f t="shared" si="48"/>
        <v>25711.695158491406</v>
      </c>
      <c r="J61" s="126">
        <f t="shared" si="48"/>
        <v>25806.490126316294</v>
      </c>
      <c r="K61" s="126">
        <f t="shared" si="48"/>
        <v>23260.925091030051</v>
      </c>
      <c r="L61" s="126">
        <f t="shared" si="48"/>
        <v>22677.161620711729</v>
      </c>
      <c r="M61" s="126">
        <f t="shared" si="48"/>
        <v>23095.152263714961</v>
      </c>
      <c r="N61" s="126">
        <f t="shared" si="48"/>
        <v>23969.195080162266</v>
      </c>
      <c r="O61" s="126">
        <f t="shared" si="48"/>
        <v>23429.953104966426</v>
      </c>
      <c r="P61" s="126">
        <f t="shared" si="48"/>
        <v>22137.377841605659</v>
      </c>
    </row>
    <row r="62" spans="2:16" x14ac:dyDescent="0.25">
      <c r="B62" s="130" t="s">
        <v>8</v>
      </c>
      <c r="C62" s="126">
        <f t="shared" ref="C62:P62" si="49">(C144*10^6)/C226</f>
        <v>23199.339474493678</v>
      </c>
      <c r="D62" s="126">
        <f t="shared" si="49"/>
        <v>24574.272142695576</v>
      </c>
      <c r="E62" s="126">
        <f t="shared" si="49"/>
        <v>25968.992248062015</v>
      </c>
      <c r="F62" s="126">
        <f t="shared" si="49"/>
        <v>25760.442439237373</v>
      </c>
      <c r="G62" s="126">
        <f t="shared" si="49"/>
        <v>27449.651432997674</v>
      </c>
      <c r="H62" s="126">
        <f t="shared" si="49"/>
        <v>25159.358701950936</v>
      </c>
      <c r="I62" s="126">
        <f t="shared" si="49"/>
        <v>27341.861888956915</v>
      </c>
      <c r="J62" s="126">
        <f t="shared" si="49"/>
        <v>28201.452753305737</v>
      </c>
      <c r="K62" s="126">
        <f t="shared" si="49"/>
        <v>30398.996881329775</v>
      </c>
      <c r="L62" s="126">
        <f t="shared" si="49"/>
        <v>32180.170318260112</v>
      </c>
      <c r="M62" s="126">
        <f t="shared" si="49"/>
        <v>33083.525493210349</v>
      </c>
      <c r="N62" s="126">
        <f t="shared" si="49"/>
        <v>35720.544889667806</v>
      </c>
      <c r="O62" s="126">
        <f t="shared" si="49"/>
        <v>37630.750241324196</v>
      </c>
      <c r="P62" s="126">
        <f t="shared" si="49"/>
        <v>36694.813404298489</v>
      </c>
    </row>
    <row r="63" spans="2:16" x14ac:dyDescent="0.25">
      <c r="B63" s="130" t="s">
        <v>54</v>
      </c>
      <c r="C63" s="126">
        <f t="shared" ref="C63:P63" si="50">(C145*10^6)/C227</f>
        <v>22499.859305532107</v>
      </c>
      <c r="D63" s="126">
        <f t="shared" si="50"/>
        <v>23743.905024379903</v>
      </c>
      <c r="E63" s="126">
        <f t="shared" si="50"/>
        <v>25451.850540893305</v>
      </c>
      <c r="F63" s="126">
        <f t="shared" si="50"/>
        <v>26597.140233503869</v>
      </c>
      <c r="G63" s="126">
        <f t="shared" si="50"/>
        <v>26743.820638687517</v>
      </c>
      <c r="H63" s="126">
        <f t="shared" si="50"/>
        <v>26087.050297644724</v>
      </c>
      <c r="I63" s="126">
        <f t="shared" si="50"/>
        <v>27424.461976063973</v>
      </c>
      <c r="J63" s="126">
        <f t="shared" si="50"/>
        <v>26870.929860147327</v>
      </c>
      <c r="K63" s="126">
        <f t="shared" si="50"/>
        <v>28036.388785444487</v>
      </c>
      <c r="L63" s="126">
        <f t="shared" si="50"/>
        <v>30744.541576924701</v>
      </c>
      <c r="M63" s="126">
        <f t="shared" si="50"/>
        <v>32883.809842161892</v>
      </c>
      <c r="N63" s="126">
        <f t="shared" si="50"/>
        <v>33110.877669982903</v>
      </c>
      <c r="O63" s="126">
        <f t="shared" si="50"/>
        <v>34011.946848713887</v>
      </c>
      <c r="P63" s="126">
        <f t="shared" si="50"/>
        <v>35741.042263932315</v>
      </c>
    </row>
    <row r="64" spans="2:16" x14ac:dyDescent="0.25">
      <c r="B64" s="130" t="s">
        <v>40</v>
      </c>
      <c r="C64" s="126">
        <f t="shared" ref="C64:P64" si="51">(C146*10^6)/C228</f>
        <v>22222.699053014047</v>
      </c>
      <c r="D64" s="126">
        <f t="shared" si="51"/>
        <v>22901.058160191551</v>
      </c>
      <c r="E64" s="126">
        <f t="shared" si="51"/>
        <v>22924.746647862346</v>
      </c>
      <c r="F64" s="126">
        <f t="shared" si="51"/>
        <v>23597.673547007955</v>
      </c>
      <c r="G64" s="126">
        <f t="shared" si="51"/>
        <v>24485.612982877265</v>
      </c>
      <c r="H64" s="126">
        <f t="shared" si="51"/>
        <v>24870.424140457519</v>
      </c>
      <c r="I64" s="126">
        <f t="shared" si="51"/>
        <v>24967.223013614541</v>
      </c>
      <c r="J64" s="126">
        <f t="shared" si="51"/>
        <v>25064.24831934294</v>
      </c>
      <c r="K64" s="126">
        <f t="shared" si="51"/>
        <v>25156.988034221285</v>
      </c>
      <c r="L64" s="126">
        <f t="shared" si="51"/>
        <v>25198.208957145664</v>
      </c>
      <c r="M64" s="126">
        <f t="shared" si="51"/>
        <v>26384.846605276969</v>
      </c>
      <c r="N64" s="126">
        <f t="shared" si="51"/>
        <v>27447.512980660696</v>
      </c>
      <c r="O64" s="126">
        <f t="shared" si="51"/>
        <v>28271.532334295014</v>
      </c>
      <c r="P64" s="126">
        <f t="shared" si="51"/>
        <v>29361.287206607354</v>
      </c>
    </row>
    <row r="65" spans="2:16" x14ac:dyDescent="0.25">
      <c r="B65" s="130" t="s">
        <v>9</v>
      </c>
      <c r="C65" s="126">
        <f t="shared" ref="C65:P65" si="52">(C147*10^6)/C229</f>
        <v>8892.1669373819077</v>
      </c>
      <c r="D65" s="126">
        <f t="shared" si="52"/>
        <v>9459.0575639415765</v>
      </c>
      <c r="E65" s="126">
        <f t="shared" si="52"/>
        <v>9935.3789813362673</v>
      </c>
      <c r="F65" s="126">
        <f t="shared" si="52"/>
        <v>9905.3488883997361</v>
      </c>
      <c r="G65" s="126">
        <f t="shared" si="52"/>
        <v>10341.654018794201</v>
      </c>
      <c r="H65" s="126">
        <f t="shared" si="52"/>
        <v>9764.3368454918364</v>
      </c>
      <c r="I65" s="126">
        <f t="shared" si="52"/>
        <v>10043.363605030499</v>
      </c>
      <c r="J65" s="126">
        <f t="shared" si="52"/>
        <v>11243.212209650024</v>
      </c>
      <c r="K65" s="126">
        <f t="shared" si="52"/>
        <v>11639.270023119641</v>
      </c>
      <c r="L65" s="126">
        <f t="shared" si="52"/>
        <v>13075.056692938359</v>
      </c>
      <c r="M65" s="126">
        <f t="shared" si="52"/>
        <v>14686.206050241868</v>
      </c>
      <c r="N65" s="126">
        <f t="shared" si="52"/>
        <v>15070.732921020828</v>
      </c>
      <c r="O65" s="126">
        <f t="shared" si="52"/>
        <v>13683.287121888559</v>
      </c>
      <c r="P65" s="126">
        <f t="shared" si="52"/>
        <v>14658.904546125805</v>
      </c>
    </row>
    <row r="66" spans="2:16" x14ac:dyDescent="0.25">
      <c r="B66" s="130" t="s">
        <v>55</v>
      </c>
      <c r="C66" s="126">
        <f t="shared" ref="C66:P66" si="53">(C148*10^6)/C230</f>
        <v>11017.819817904843</v>
      </c>
      <c r="D66" s="126">
        <f t="shared" si="53"/>
        <v>11615.496815966417</v>
      </c>
      <c r="E66" s="126">
        <f t="shared" si="53"/>
        <v>12279.056600435251</v>
      </c>
      <c r="F66" s="126">
        <f t="shared" si="53"/>
        <v>12713.590084108013</v>
      </c>
      <c r="G66" s="126">
        <f t="shared" si="53"/>
        <v>13073.639274279616</v>
      </c>
      <c r="H66" s="126">
        <f t="shared" si="53"/>
        <v>13147.48201438849</v>
      </c>
      <c r="I66" s="126">
        <f t="shared" si="53"/>
        <v>13336.715833725944</v>
      </c>
      <c r="J66" s="126">
        <f t="shared" si="53"/>
        <v>13165.651404991157</v>
      </c>
      <c r="K66" s="126">
        <f t="shared" si="53"/>
        <v>13437.889859205132</v>
      </c>
      <c r="L66" s="126">
        <f t="shared" si="53"/>
        <v>13716.641199673075</v>
      </c>
      <c r="M66" s="126">
        <f t="shared" si="53"/>
        <v>13432.037103103818</v>
      </c>
      <c r="N66" s="126">
        <f t="shared" si="53"/>
        <v>13593.169476993427</v>
      </c>
      <c r="O66" s="126">
        <f t="shared" si="53"/>
        <v>13930.810308799628</v>
      </c>
      <c r="P66" s="126">
        <f t="shared" si="53"/>
        <v>13553.081441220304</v>
      </c>
    </row>
    <row r="67" spans="2:16" x14ac:dyDescent="0.25">
      <c r="B67" s="130" t="s">
        <v>4</v>
      </c>
      <c r="C67" s="126">
        <f t="shared" ref="C67:P67" si="54">(C149*10^6)/C231</f>
        <v>16860.421322218597</v>
      </c>
      <c r="D67" s="126">
        <f t="shared" si="54"/>
        <v>16577.20634128074</v>
      </c>
      <c r="E67" s="126">
        <f t="shared" si="54"/>
        <v>17390.875340725484</v>
      </c>
      <c r="F67" s="126">
        <f t="shared" si="54"/>
        <v>17208.483158435458</v>
      </c>
      <c r="G67" s="126">
        <f t="shared" si="54"/>
        <v>17264.517065032098</v>
      </c>
      <c r="H67" s="126">
        <f t="shared" si="54"/>
        <v>16461.697672739523</v>
      </c>
      <c r="I67" s="126">
        <f t="shared" si="54"/>
        <v>17063.539547684577</v>
      </c>
      <c r="J67" s="126">
        <f t="shared" si="54"/>
        <v>17955.833867027206</v>
      </c>
      <c r="K67" s="126">
        <f t="shared" si="54"/>
        <v>18604.045284448865</v>
      </c>
      <c r="L67" s="126">
        <f t="shared" si="54"/>
        <v>20069.818353943552</v>
      </c>
      <c r="M67" s="126">
        <f t="shared" si="54"/>
        <v>22389.20773918703</v>
      </c>
      <c r="N67" s="126">
        <f t="shared" si="54"/>
        <v>23696.961837280862</v>
      </c>
      <c r="O67" s="126">
        <f t="shared" si="54"/>
        <v>24492.290334712299</v>
      </c>
      <c r="P67" s="126">
        <f t="shared" si="54"/>
        <v>25562.180179334304</v>
      </c>
    </row>
    <row r="68" spans="2:16" x14ac:dyDescent="0.25">
      <c r="B68" s="130" t="s">
        <v>10</v>
      </c>
      <c r="C68" s="126">
        <f t="shared" ref="C68:P68" si="55">(C150*10^6)/C232</f>
        <v>19467.09926887264</v>
      </c>
      <c r="D68" s="126">
        <f t="shared" si="55"/>
        <v>20170.606979774642</v>
      </c>
      <c r="E68" s="126">
        <f t="shared" si="55"/>
        <v>21257.160052014486</v>
      </c>
      <c r="F68" s="126">
        <f t="shared" si="55"/>
        <v>21530.7974838519</v>
      </c>
      <c r="G68" s="126">
        <f t="shared" si="55"/>
        <v>22180.973515565049</v>
      </c>
      <c r="H68" s="126">
        <f t="shared" si="55"/>
        <v>20417.357825971209</v>
      </c>
      <c r="I68" s="126">
        <f t="shared" si="55"/>
        <v>20881.506538092595</v>
      </c>
      <c r="J68" s="126">
        <f t="shared" si="55"/>
        <v>21821.764050310459</v>
      </c>
      <c r="K68" s="126">
        <f t="shared" si="55"/>
        <v>21142.234979708996</v>
      </c>
      <c r="L68" s="126">
        <f t="shared" si="55"/>
        <v>20781.975859122562</v>
      </c>
      <c r="M68" s="126">
        <f t="shared" si="55"/>
        <v>22492.707556037949</v>
      </c>
      <c r="N68" s="126">
        <f t="shared" si="55"/>
        <v>23560.384854722128</v>
      </c>
      <c r="O68" s="126">
        <f t="shared" si="55"/>
        <v>24171.106742266671</v>
      </c>
      <c r="P68" s="126">
        <f t="shared" si="55"/>
        <v>25557.122708039493</v>
      </c>
    </row>
    <row r="69" spans="2:16" x14ac:dyDescent="0.25">
      <c r="B69" s="130" t="s">
        <v>47</v>
      </c>
      <c r="C69" s="126">
        <f t="shared" ref="C69:P69" si="56">(C151*10^6)/C233</f>
        <v>15116.820255049799</v>
      </c>
      <c r="D69" s="126">
        <f t="shared" si="56"/>
        <v>16451.517174864603</v>
      </c>
      <c r="E69" s="126">
        <f t="shared" si="56"/>
        <v>17248.853919732872</v>
      </c>
      <c r="F69" s="126">
        <f t="shared" si="56"/>
        <v>17877.310415117208</v>
      </c>
      <c r="G69" s="126">
        <f t="shared" si="56"/>
        <v>18090.737067271213</v>
      </c>
      <c r="H69" s="126">
        <f t="shared" si="56"/>
        <v>17641.664472429791</v>
      </c>
      <c r="I69" s="126">
        <f t="shared" si="56"/>
        <v>16711.512675371891</v>
      </c>
      <c r="J69" s="126">
        <f t="shared" si="56"/>
        <v>16305.911117503236</v>
      </c>
      <c r="K69" s="126">
        <f t="shared" si="56"/>
        <v>16499.282639885223</v>
      </c>
      <c r="L69" s="126">
        <f t="shared" si="56"/>
        <v>17739.792755291826</v>
      </c>
      <c r="M69" s="126">
        <f t="shared" si="56"/>
        <v>19043.01169847832</v>
      </c>
      <c r="N69" s="126">
        <f t="shared" si="56"/>
        <v>18507.035118824075</v>
      </c>
      <c r="O69" s="126">
        <f t="shared" si="56"/>
        <v>19545.359822172824</v>
      </c>
      <c r="P69" s="126">
        <f t="shared" si="56"/>
        <v>20707.610607262319</v>
      </c>
    </row>
    <row r="70" spans="2:16" x14ac:dyDescent="0.25">
      <c r="B70" s="130" t="s">
        <v>28</v>
      </c>
      <c r="C70" s="126">
        <f t="shared" ref="C70:P70" si="57">(C152*10^6)/C234</f>
        <v>14571.627390089632</v>
      </c>
      <c r="D70" s="126">
        <f t="shared" si="57"/>
        <v>15097.418806184949</v>
      </c>
      <c r="E70" s="126">
        <f t="shared" si="57"/>
        <v>15920.496656593145</v>
      </c>
      <c r="F70" s="126">
        <f t="shared" si="57"/>
        <v>16632.552961103585</v>
      </c>
      <c r="G70" s="126">
        <f t="shared" si="57"/>
        <v>16312.617727696257</v>
      </c>
      <c r="H70" s="126">
        <f t="shared" si="57"/>
        <v>15626.705656245555</v>
      </c>
      <c r="I70" s="126">
        <f t="shared" si="57"/>
        <v>16111.385095744021</v>
      </c>
      <c r="J70" s="126">
        <f t="shared" si="57"/>
        <v>15903.98716032125</v>
      </c>
      <c r="K70" s="126">
        <f t="shared" si="57"/>
        <v>16427.573133704958</v>
      </c>
      <c r="L70" s="126">
        <f t="shared" si="57"/>
        <v>16991.52812281037</v>
      </c>
      <c r="M70" s="126">
        <f t="shared" si="57"/>
        <v>18119.504630259034</v>
      </c>
      <c r="N70" s="126">
        <f t="shared" si="57"/>
        <v>17944.161879781012</v>
      </c>
      <c r="O70" s="126">
        <f t="shared" si="57"/>
        <v>19176.706516112834</v>
      </c>
      <c r="P70" s="126">
        <f t="shared" si="57"/>
        <v>19363.362625207399</v>
      </c>
    </row>
    <row r="71" spans="2:16" x14ac:dyDescent="0.25">
      <c r="B71" s="130" t="s">
        <v>14</v>
      </c>
      <c r="C71" s="126">
        <f t="shared" ref="C71:P71" si="58">(C153*10^6)/C235</f>
        <v>15802.776912156782</v>
      </c>
      <c r="D71" s="126">
        <f t="shared" si="58"/>
        <v>16101.645496238718</v>
      </c>
      <c r="E71" s="126">
        <f t="shared" si="58"/>
        <v>16127.334643891474</v>
      </c>
      <c r="F71" s="126">
        <f t="shared" si="58"/>
        <v>16345.633716691362</v>
      </c>
      <c r="G71" s="126">
        <f t="shared" si="58"/>
        <v>17369.281100132124</v>
      </c>
      <c r="H71" s="126">
        <f t="shared" si="58"/>
        <v>16992.806279360015</v>
      </c>
      <c r="I71" s="126">
        <f t="shared" si="58"/>
        <v>17131.710905251821</v>
      </c>
      <c r="J71" s="126">
        <f t="shared" si="58"/>
        <v>17576.878492256797</v>
      </c>
      <c r="K71" s="126">
        <f t="shared" si="58"/>
        <v>17901.146503423948</v>
      </c>
      <c r="L71" s="126">
        <f t="shared" si="58"/>
        <v>18551.531132212822</v>
      </c>
      <c r="M71" s="126">
        <f t="shared" si="58"/>
        <v>19039.559293892024</v>
      </c>
      <c r="N71" s="126">
        <f t="shared" si="58"/>
        <v>19098.284261130524</v>
      </c>
      <c r="O71" s="126">
        <f t="shared" si="58"/>
        <v>19303.926308557471</v>
      </c>
      <c r="P71" s="126">
        <f t="shared" si="58"/>
        <v>19737.981912624939</v>
      </c>
    </row>
    <row r="72" spans="2:16" x14ac:dyDescent="0.25">
      <c r="B72" s="130" t="s">
        <v>25</v>
      </c>
      <c r="C72" s="126">
        <f t="shared" ref="C72:P72" si="59">(C154*10^6)/C236</f>
        <v>23529.353278350311</v>
      </c>
      <c r="D72" s="126">
        <f t="shared" si="59"/>
        <v>24826.723954017969</v>
      </c>
      <c r="E72" s="126">
        <f t="shared" si="59"/>
        <v>25678.153307866036</v>
      </c>
      <c r="F72" s="126">
        <f t="shared" si="59"/>
        <v>26711.62081015898</v>
      </c>
      <c r="G72" s="126">
        <f t="shared" si="59"/>
        <v>25613.102970045609</v>
      </c>
      <c r="H72" s="126">
        <f t="shared" si="59"/>
        <v>24290.650703265685</v>
      </c>
      <c r="I72" s="126">
        <f t="shared" si="59"/>
        <v>24911.670196627714</v>
      </c>
      <c r="J72" s="126">
        <f t="shared" si="59"/>
        <v>25418.648721816142</v>
      </c>
      <c r="K72" s="126">
        <f t="shared" si="59"/>
        <v>27076.403952759701</v>
      </c>
      <c r="L72" s="126">
        <f t="shared" si="59"/>
        <v>27574.83025724395</v>
      </c>
      <c r="M72" s="126">
        <f t="shared" si="59"/>
        <v>29487.173388765477</v>
      </c>
      <c r="N72" s="126">
        <f t="shared" si="59"/>
        <v>32347.723801663869</v>
      </c>
      <c r="O72" s="126">
        <f t="shared" si="59"/>
        <v>35599.483423357182</v>
      </c>
      <c r="P72" s="126">
        <f t="shared" si="59"/>
        <v>36871.356920157246</v>
      </c>
    </row>
    <row r="73" spans="2:16" x14ac:dyDescent="0.25">
      <c r="B73" s="130" t="s">
        <v>36</v>
      </c>
      <c r="C73" s="126">
        <f t="shared" ref="C73:P73" si="60">(C155*10^6)/C237</f>
        <v>17848.472938293296</v>
      </c>
      <c r="D73" s="126">
        <f t="shared" si="60"/>
        <v>19389.288641952819</v>
      </c>
      <c r="E73" s="126">
        <f t="shared" si="60"/>
        <v>19127.610728484236</v>
      </c>
      <c r="F73" s="126">
        <f t="shared" si="60"/>
        <v>18586.95052672219</v>
      </c>
      <c r="G73" s="126">
        <f t="shared" si="60"/>
        <v>19397.324581898003</v>
      </c>
      <c r="H73" s="126">
        <f t="shared" si="60"/>
        <v>17072.515185722732</v>
      </c>
      <c r="I73" s="126">
        <f t="shared" si="60"/>
        <v>19714.118709814549</v>
      </c>
      <c r="J73" s="126">
        <f t="shared" si="60"/>
        <v>20755.41273771269</v>
      </c>
      <c r="K73" s="126">
        <f t="shared" si="60"/>
        <v>21848.354076761105</v>
      </c>
      <c r="L73" s="126">
        <f t="shared" si="60"/>
        <v>25651.05909732162</v>
      </c>
      <c r="M73" s="126">
        <f t="shared" si="60"/>
        <v>25773.667361146399</v>
      </c>
      <c r="N73" s="126">
        <f t="shared" si="60"/>
        <v>23483.819014545272</v>
      </c>
      <c r="O73" s="126">
        <f t="shared" si="60"/>
        <v>25223.807769291285</v>
      </c>
      <c r="P73" s="126">
        <f t="shared" si="60"/>
        <v>24046.491185232211</v>
      </c>
    </row>
    <row r="74" spans="2:16" x14ac:dyDescent="0.25">
      <c r="B74" s="130" t="s">
        <v>60</v>
      </c>
      <c r="C74" s="126">
        <f t="shared" ref="C74:P74" si="61">(C156*10^6)/C238</f>
        <v>15192.00316706255</v>
      </c>
      <c r="D74" s="126">
        <f t="shared" si="61"/>
        <v>15276.14571092832</v>
      </c>
      <c r="E74" s="126">
        <f t="shared" si="61"/>
        <v>15837.321724909209</v>
      </c>
      <c r="F74" s="126">
        <f t="shared" si="61"/>
        <v>16117.198778784938</v>
      </c>
      <c r="G74" s="126">
        <f t="shared" si="61"/>
        <v>16310.480821806252</v>
      </c>
      <c r="H74" s="126">
        <f t="shared" si="61"/>
        <v>15795.463689976663</v>
      </c>
      <c r="I74" s="126">
        <f t="shared" si="61"/>
        <v>16324.44115806837</v>
      </c>
      <c r="J74" s="126">
        <f t="shared" si="61"/>
        <v>16529.019119809935</v>
      </c>
      <c r="K74" s="126">
        <f t="shared" si="61"/>
        <v>17471.14494161227</v>
      </c>
      <c r="L74" s="126">
        <f t="shared" si="61"/>
        <v>18355.310369573017</v>
      </c>
      <c r="M74" s="126">
        <f t="shared" si="61"/>
        <v>18665.220951074331</v>
      </c>
      <c r="N74" s="126">
        <f t="shared" si="61"/>
        <v>18740.752917968108</v>
      </c>
      <c r="O74" s="126">
        <f t="shared" si="61"/>
        <v>19626.703556799635</v>
      </c>
      <c r="P74" s="126">
        <f t="shared" si="61"/>
        <v>20783.536095181949</v>
      </c>
    </row>
    <row r="75" spans="2:16" x14ac:dyDescent="0.25">
      <c r="B75" s="130" t="s">
        <v>61</v>
      </c>
      <c r="C75" s="126">
        <f t="shared" ref="C75:P75" si="62">(C157*10^6)/C239</f>
        <v>14740.932438703994</v>
      </c>
      <c r="D75" s="126">
        <f t="shared" si="62"/>
        <v>15344.847843966631</v>
      </c>
      <c r="E75" s="126">
        <f t="shared" si="62"/>
        <v>16027.480111037017</v>
      </c>
      <c r="F75" s="126">
        <f t="shared" si="62"/>
        <v>16743.985990353005</v>
      </c>
      <c r="G75" s="126">
        <f t="shared" si="62"/>
        <v>17390.906735356431</v>
      </c>
      <c r="H75" s="126">
        <f t="shared" si="62"/>
        <v>16506.793354918751</v>
      </c>
      <c r="I75" s="126">
        <f t="shared" si="62"/>
        <v>16929.039235714714</v>
      </c>
      <c r="J75" s="126">
        <f t="shared" si="62"/>
        <v>16902.143522833179</v>
      </c>
      <c r="K75" s="126">
        <f t="shared" si="62"/>
        <v>17424.488950684852</v>
      </c>
      <c r="L75" s="126">
        <f t="shared" si="62"/>
        <v>17948.64287178286</v>
      </c>
      <c r="M75" s="126">
        <f t="shared" si="62"/>
        <v>18223.349886872104</v>
      </c>
      <c r="N75" s="126">
        <f t="shared" si="62"/>
        <v>17901.216852255769</v>
      </c>
      <c r="O75" s="126">
        <f t="shared" si="62"/>
        <v>17821.149751596877</v>
      </c>
      <c r="P75" s="126">
        <f t="shared" si="62"/>
        <v>18635.908006381385</v>
      </c>
    </row>
    <row r="76" spans="2:16" x14ac:dyDescent="0.25">
      <c r="B76" s="130" t="s">
        <v>20</v>
      </c>
      <c r="C76" s="126">
        <f t="shared" ref="C76:P76" si="63">(C158*10^6)/C240</f>
        <v>10667.920978363123</v>
      </c>
      <c r="D76" s="126">
        <f t="shared" si="63"/>
        <v>10824.219190438607</v>
      </c>
      <c r="E76" s="126">
        <f t="shared" si="63"/>
        <v>11363.742909380713</v>
      </c>
      <c r="F76" s="126">
        <f t="shared" si="63"/>
        <v>11535.876950645859</v>
      </c>
      <c r="G76" s="126">
        <f t="shared" si="63"/>
        <v>11916.168221690961</v>
      </c>
      <c r="H76" s="126">
        <f t="shared" si="63"/>
        <v>11333.104006098865</v>
      </c>
      <c r="I76" s="126">
        <f t="shared" si="63"/>
        <v>11763.072651550208</v>
      </c>
      <c r="J76" s="126">
        <f t="shared" si="63"/>
        <v>12158.643992688196</v>
      </c>
      <c r="K76" s="126">
        <f t="shared" si="63"/>
        <v>11914.09311804358</v>
      </c>
      <c r="L76" s="126">
        <f t="shared" si="63"/>
        <v>12318.374228402055</v>
      </c>
      <c r="M76" s="126">
        <f t="shared" si="63"/>
        <v>12196.444058976584</v>
      </c>
      <c r="N76" s="126">
        <f t="shared" si="63"/>
        <v>12762.844136137004</v>
      </c>
      <c r="O76" s="126">
        <f t="shared" si="63"/>
        <v>13240.624971890657</v>
      </c>
      <c r="P76" s="126">
        <f t="shared" si="63"/>
        <v>13995.888819376172</v>
      </c>
    </row>
    <row r="77" spans="2:16" x14ac:dyDescent="0.25">
      <c r="B77" s="130" t="s">
        <v>21</v>
      </c>
      <c r="C77" s="126">
        <f t="shared" ref="C77:P77" si="64">(C159*10^6)/C241</f>
        <v>15565.149646172824</v>
      </c>
      <c r="D77" s="126">
        <f t="shared" si="64"/>
        <v>16074.17116298518</v>
      </c>
      <c r="E77" s="126">
        <f t="shared" si="64"/>
        <v>16828.530488775672</v>
      </c>
      <c r="F77" s="126">
        <f t="shared" si="64"/>
        <v>17417.653771988509</v>
      </c>
      <c r="G77" s="126">
        <f t="shared" si="64"/>
        <v>18259.039900249376</v>
      </c>
      <c r="H77" s="126">
        <f t="shared" si="64"/>
        <v>17056.594415728334</v>
      </c>
      <c r="I77" s="126">
        <f t="shared" si="64"/>
        <v>17369.097160791072</v>
      </c>
      <c r="J77" s="126">
        <f t="shared" si="64"/>
        <v>17808.166851293023</v>
      </c>
      <c r="K77" s="126">
        <f t="shared" si="64"/>
        <v>18114.2344588534</v>
      </c>
      <c r="L77" s="126">
        <f t="shared" si="64"/>
        <v>19131.106800824342</v>
      </c>
      <c r="M77" s="126">
        <f t="shared" si="64"/>
        <v>19811.577958862199</v>
      </c>
      <c r="N77" s="126">
        <f t="shared" si="64"/>
        <v>19391.922553320223</v>
      </c>
      <c r="O77" s="126">
        <f t="shared" si="64"/>
        <v>20948.048838879578</v>
      </c>
      <c r="P77" s="126">
        <f t="shared" si="64"/>
        <v>20880.947434032827</v>
      </c>
    </row>
    <row r="78" spans="2:16" x14ac:dyDescent="0.25">
      <c r="B78" s="130" t="s">
        <v>22</v>
      </c>
      <c r="C78" s="126">
        <f t="shared" ref="C78:P78" si="65">(C160*10^6)/C242</f>
        <v>10897.030953885029</v>
      </c>
      <c r="D78" s="126">
        <f t="shared" si="65"/>
        <v>11401.061441966815</v>
      </c>
      <c r="E78" s="126">
        <f t="shared" si="65"/>
        <v>12045.302853328883</v>
      </c>
      <c r="F78" s="126">
        <f t="shared" si="65"/>
        <v>12503.245235993561</v>
      </c>
      <c r="G78" s="126">
        <f t="shared" si="65"/>
        <v>12960.125874704981</v>
      </c>
      <c r="H78" s="126">
        <f t="shared" si="65"/>
        <v>11830.834564635621</v>
      </c>
      <c r="I78" s="126">
        <f t="shared" si="65"/>
        <v>12279.996288162331</v>
      </c>
      <c r="J78" s="126">
        <f t="shared" si="65"/>
        <v>12210.803526422451</v>
      </c>
      <c r="K78" s="126">
        <f t="shared" si="65"/>
        <v>12083.628996596017</v>
      </c>
      <c r="L78" s="126">
        <f t="shared" si="65"/>
        <v>12965.698342360085</v>
      </c>
      <c r="M78" s="126">
        <f t="shared" si="65"/>
        <v>13021.525378687218</v>
      </c>
      <c r="N78" s="126">
        <f t="shared" si="65"/>
        <v>12692.45288794115</v>
      </c>
      <c r="O78" s="126">
        <f t="shared" si="65"/>
        <v>12121.088657105607</v>
      </c>
      <c r="P78" s="126">
        <f t="shared" si="65"/>
        <v>12650.259909031838</v>
      </c>
    </row>
    <row r="79" spans="2:16" x14ac:dyDescent="0.25">
      <c r="B79" s="130" t="s">
        <v>15</v>
      </c>
      <c r="C79" s="126">
        <f t="shared" ref="C79:P79" si="66">(C161*10^6)/C243</f>
        <v>14348.053327138934</v>
      </c>
      <c r="D79" s="126">
        <f t="shared" si="66"/>
        <v>14684.385106902821</v>
      </c>
      <c r="E79" s="126">
        <f t="shared" si="66"/>
        <v>15538.797625365636</v>
      </c>
      <c r="F79" s="126">
        <f t="shared" si="66"/>
        <v>15351.030172714478</v>
      </c>
      <c r="G79" s="126">
        <f t="shared" si="66"/>
        <v>16105.315894732983</v>
      </c>
      <c r="H79" s="126">
        <f t="shared" si="66"/>
        <v>15654.677897579606</v>
      </c>
      <c r="I79" s="126">
        <f t="shared" si="66"/>
        <v>16605.964079698926</v>
      </c>
      <c r="J79" s="126">
        <f t="shared" si="66"/>
        <v>17437.348976153811</v>
      </c>
      <c r="K79" s="126">
        <f t="shared" si="66"/>
        <v>18375.288239815527</v>
      </c>
      <c r="L79" s="126">
        <f t="shared" si="66"/>
        <v>19257.056524137268</v>
      </c>
      <c r="M79" s="126">
        <f t="shared" si="66"/>
        <v>19648.862748848405</v>
      </c>
      <c r="N79" s="126">
        <f t="shared" si="66"/>
        <v>19893.066821319902</v>
      </c>
      <c r="O79" s="126">
        <f t="shared" si="66"/>
        <v>20511.789449615429</v>
      </c>
      <c r="P79" s="126">
        <f t="shared" si="66"/>
        <v>20906.264439380055</v>
      </c>
    </row>
    <row r="80" spans="2:16" x14ac:dyDescent="0.25">
      <c r="B80" s="130" t="s">
        <v>11</v>
      </c>
      <c r="C80" s="126">
        <f t="shared" ref="C80:P80" si="67">(C162*10^6)/C244</f>
        <v>19923.689010688824</v>
      </c>
      <c r="D80" s="126">
        <f t="shared" si="67"/>
        <v>22460.656837044844</v>
      </c>
      <c r="E80" s="126">
        <f t="shared" si="67"/>
        <v>23965.794975494395</v>
      </c>
      <c r="F80" s="126">
        <f t="shared" si="67"/>
        <v>24342.071945846485</v>
      </c>
      <c r="G80" s="126">
        <f t="shared" si="67"/>
        <v>25144.986880149751</v>
      </c>
      <c r="H80" s="126">
        <f t="shared" si="67"/>
        <v>23433.979269941414</v>
      </c>
      <c r="I80" s="126">
        <f t="shared" si="67"/>
        <v>24885.390753051393</v>
      </c>
      <c r="J80" s="126">
        <f t="shared" si="67"/>
        <v>26145.467787856716</v>
      </c>
      <c r="K80" s="126">
        <f t="shared" si="67"/>
        <v>29893.868900773217</v>
      </c>
      <c r="L80" s="126">
        <f t="shared" si="67"/>
        <v>31809.522238625024</v>
      </c>
      <c r="M80" s="126">
        <f t="shared" si="67"/>
        <v>32058.072409857199</v>
      </c>
      <c r="N80" s="126">
        <f t="shared" si="67"/>
        <v>31812.019144383281</v>
      </c>
      <c r="O80" s="126">
        <f t="shared" si="67"/>
        <v>31715.918764441201</v>
      </c>
      <c r="P80" s="126">
        <f t="shared" si="67"/>
        <v>33058.577339020143</v>
      </c>
    </row>
    <row r="81" spans="2:18" x14ac:dyDescent="0.25">
      <c r="B81" s="130" t="s">
        <v>23</v>
      </c>
      <c r="C81" s="126">
        <f t="shared" ref="C81:P81" si="68">(C163*10^6)/C245</f>
        <v>13019.99355046759</v>
      </c>
      <c r="D81" s="126">
        <f t="shared" si="68"/>
        <v>13583.3199507521</v>
      </c>
      <c r="E81" s="126">
        <f t="shared" si="68"/>
        <v>14158.608380617492</v>
      </c>
      <c r="F81" s="126">
        <f t="shared" si="68"/>
        <v>14706.857453552058</v>
      </c>
      <c r="G81" s="126">
        <f t="shared" si="68"/>
        <v>15034.817472040515</v>
      </c>
      <c r="H81" s="126">
        <f t="shared" si="68"/>
        <v>13822.044456101239</v>
      </c>
      <c r="I81" s="126">
        <f t="shared" si="68"/>
        <v>14154.762215664256</v>
      </c>
      <c r="J81" s="126">
        <f t="shared" si="68"/>
        <v>14253.202418882893</v>
      </c>
      <c r="K81" s="126">
        <f t="shared" si="68"/>
        <v>13877.180468192724</v>
      </c>
      <c r="L81" s="126">
        <f t="shared" si="68"/>
        <v>14021.479713603818</v>
      </c>
      <c r="M81" s="126">
        <f t="shared" si="68"/>
        <v>19057.015266382801</v>
      </c>
      <c r="N81" s="126">
        <f t="shared" si="68"/>
        <v>21268.869637391712</v>
      </c>
      <c r="O81" s="126">
        <f t="shared" si="68"/>
        <v>23230.749253343722</v>
      </c>
      <c r="P81" s="126">
        <f t="shared" si="68"/>
        <v>22985.351575261018</v>
      </c>
    </row>
    <row r="82" spans="2:18" x14ac:dyDescent="0.25">
      <c r="B82" s="130" t="s">
        <v>13</v>
      </c>
      <c r="C82" s="126">
        <f t="shared" ref="C82:P82" si="69">(C164*10^6)/C246</f>
        <v>17658.449717626696</v>
      </c>
      <c r="D82" s="126">
        <f t="shared" si="69"/>
        <v>18194.199399510941</v>
      </c>
      <c r="E82" s="126">
        <f t="shared" si="69"/>
        <v>18775.735971974678</v>
      </c>
      <c r="F82" s="126">
        <f t="shared" si="69"/>
        <v>19232.652661475931</v>
      </c>
      <c r="G82" s="126">
        <f t="shared" si="69"/>
        <v>19398.009616732383</v>
      </c>
      <c r="H82" s="126">
        <f t="shared" si="69"/>
        <v>18285.028109819334</v>
      </c>
      <c r="I82" s="126">
        <f t="shared" si="69"/>
        <v>18570.281512427478</v>
      </c>
      <c r="J82" s="126">
        <f t="shared" si="69"/>
        <v>19690.585083108057</v>
      </c>
      <c r="K82" s="126">
        <f t="shared" si="69"/>
        <v>21142.833306517452</v>
      </c>
      <c r="L82" s="126">
        <f t="shared" si="69"/>
        <v>21358.854852290649</v>
      </c>
      <c r="M82" s="126">
        <f t="shared" si="69"/>
        <v>21240.752085198623</v>
      </c>
      <c r="N82" s="126">
        <f t="shared" si="69"/>
        <v>21726.847510149873</v>
      </c>
      <c r="O82" s="126">
        <f t="shared" si="69"/>
        <v>22051.839955792708</v>
      </c>
      <c r="P82" s="126">
        <f t="shared" si="69"/>
        <v>23303.445450821539</v>
      </c>
    </row>
    <row r="83" spans="2:18" x14ac:dyDescent="0.25">
      <c r="B83" s="130" t="s">
        <v>29</v>
      </c>
      <c r="C83" s="126">
        <f t="shared" ref="C83:P83" si="70">(C165*10^6)/C247</f>
        <v>12793.044074452089</v>
      </c>
      <c r="D83" s="126">
        <f t="shared" si="70"/>
        <v>13359.310847032211</v>
      </c>
      <c r="E83" s="126">
        <f t="shared" si="70"/>
        <v>13763.518774040871</v>
      </c>
      <c r="F83" s="126">
        <f t="shared" si="70"/>
        <v>13892.135709878554</v>
      </c>
      <c r="G83" s="126">
        <f t="shared" si="70"/>
        <v>13808.100853882008</v>
      </c>
      <c r="H83" s="126">
        <f t="shared" si="70"/>
        <v>13441.65212596403</v>
      </c>
      <c r="I83" s="126">
        <f t="shared" si="70"/>
        <v>14181.101358897293</v>
      </c>
      <c r="J83" s="126">
        <f t="shared" si="70"/>
        <v>14651.756429854113</v>
      </c>
      <c r="K83" s="126">
        <f t="shared" si="70"/>
        <v>14787.109923055337</v>
      </c>
      <c r="L83" s="126">
        <f t="shared" si="70"/>
        <v>15583.46049897961</v>
      </c>
      <c r="M83" s="126">
        <f t="shared" si="70"/>
        <v>16584.347267397501</v>
      </c>
      <c r="N83" s="126">
        <f t="shared" si="70"/>
        <v>16895.026823256489</v>
      </c>
      <c r="O83" s="126">
        <f t="shared" si="70"/>
        <v>17533.983297894847</v>
      </c>
      <c r="P83" s="126">
        <f t="shared" si="70"/>
        <v>18254.986793130294</v>
      </c>
    </row>
    <row r="84" spans="2:18" x14ac:dyDescent="0.25">
      <c r="B84" s="130" t="s">
        <v>12</v>
      </c>
      <c r="C84" s="126">
        <f t="shared" ref="C84:P84" si="71">(C166*10^6)/C248</f>
        <v>23545.988140356694</v>
      </c>
      <c r="D84" s="126">
        <f t="shared" si="71"/>
        <v>24337.318956356314</v>
      </c>
      <c r="E84" s="126">
        <f t="shared" si="71"/>
        <v>25915.792113162184</v>
      </c>
      <c r="F84" s="126">
        <f t="shared" si="71"/>
        <v>26248.582196041127</v>
      </c>
      <c r="G84" s="126">
        <f t="shared" si="71"/>
        <v>27101.158256213257</v>
      </c>
      <c r="H84" s="126">
        <f t="shared" si="71"/>
        <v>27570.935457959749</v>
      </c>
      <c r="I84" s="126">
        <f t="shared" si="71"/>
        <v>28302.501538572928</v>
      </c>
      <c r="J84" s="126">
        <f t="shared" si="71"/>
        <v>29476.680025556136</v>
      </c>
      <c r="K84" s="126">
        <f t="shared" si="71"/>
        <v>30710.214342992134</v>
      </c>
      <c r="L84" s="126">
        <f t="shared" si="71"/>
        <v>34809.851817550356</v>
      </c>
      <c r="M84" s="126">
        <f t="shared" si="71"/>
        <v>37859.073706974232</v>
      </c>
      <c r="N84" s="126">
        <f t="shared" si="71"/>
        <v>40729.19441584529</v>
      </c>
      <c r="O84" s="126">
        <f t="shared" si="71"/>
        <v>42347.728836889197</v>
      </c>
      <c r="P84" s="126">
        <f t="shared" si="71"/>
        <v>42642.676893685573</v>
      </c>
    </row>
    <row r="85" spans="2:18" x14ac:dyDescent="0.25">
      <c r="B85" s="130" t="s">
        <v>62</v>
      </c>
      <c r="C85" s="126">
        <f t="shared" ref="C85:P85" si="72">(C167*10^6)/C249</f>
        <v>10753.586518034039</v>
      </c>
      <c r="D85" s="126">
        <f t="shared" si="72"/>
        <v>10918.630208210243</v>
      </c>
      <c r="E85" s="126">
        <f t="shared" si="72"/>
        <v>11310.161673577784</v>
      </c>
      <c r="F85" s="126">
        <f t="shared" si="72"/>
        <v>11448.852252561681</v>
      </c>
      <c r="G85" s="126">
        <f t="shared" si="72"/>
        <v>12111.804760879664</v>
      </c>
      <c r="H85" s="126">
        <f t="shared" si="72"/>
        <v>11126.658842646926</v>
      </c>
      <c r="I85" s="126">
        <f t="shared" si="72"/>
        <v>11548.274472942125</v>
      </c>
      <c r="J85" s="126">
        <f t="shared" si="72"/>
        <v>11829.617691825588</v>
      </c>
      <c r="K85" s="126">
        <f t="shared" si="72"/>
        <v>12534.138597153451</v>
      </c>
      <c r="L85" s="126">
        <f t="shared" si="72"/>
        <v>13525.569715059863</v>
      </c>
      <c r="M85" s="126">
        <f t="shared" si="72"/>
        <v>14311.834744563679</v>
      </c>
      <c r="N85" s="126">
        <f t="shared" si="72"/>
        <v>13995.567890875449</v>
      </c>
      <c r="O85" s="126">
        <f t="shared" si="72"/>
        <v>13237.063778580025</v>
      </c>
      <c r="P85" s="126">
        <f t="shared" si="72"/>
        <v>13366.546533813866</v>
      </c>
    </row>
    <row r="86" spans="2:18" x14ac:dyDescent="0.25">
      <c r="B86" s="130" t="s">
        <v>30</v>
      </c>
      <c r="C86" s="126">
        <f t="shared" ref="C86:P86" si="73">(C168*10^6)/C250</f>
        <v>15654.682479309298</v>
      </c>
      <c r="D86" s="126">
        <f t="shared" si="73"/>
        <v>16503.412001804285</v>
      </c>
      <c r="E86" s="126">
        <f t="shared" si="73"/>
        <v>17007.768980892506</v>
      </c>
      <c r="F86" s="126">
        <f t="shared" si="73"/>
        <v>17272.764544299127</v>
      </c>
      <c r="G86" s="126">
        <f t="shared" si="73"/>
        <v>17028.803867144354</v>
      </c>
      <c r="H86" s="126">
        <f t="shared" si="73"/>
        <v>16755.007804370449</v>
      </c>
      <c r="I86" s="126">
        <f t="shared" si="73"/>
        <v>17646.583750605718</v>
      </c>
      <c r="J86" s="126">
        <f t="shared" si="73"/>
        <v>17786.529625538318</v>
      </c>
      <c r="K86" s="126">
        <f t="shared" si="73"/>
        <v>18118.02004174035</v>
      </c>
      <c r="L86" s="126">
        <f t="shared" si="73"/>
        <v>18525.43423331797</v>
      </c>
      <c r="M86" s="126">
        <f t="shared" si="73"/>
        <v>18491.609081934846</v>
      </c>
      <c r="N86" s="126">
        <f t="shared" si="73"/>
        <v>17749.484528000125</v>
      </c>
      <c r="O86" s="126">
        <f t="shared" si="73"/>
        <v>18010.441172480882</v>
      </c>
      <c r="P86" s="126">
        <f t="shared" si="73"/>
        <v>18836.130283234459</v>
      </c>
    </row>
    <row r="87" spans="2:18" x14ac:dyDescent="0.25">
      <c r="B87" s="130" t="s">
        <v>5</v>
      </c>
      <c r="C87" s="126">
        <f t="shared" ref="C87:P87" si="74">(C169*10^6)/C251</f>
        <v>20683.481985870018</v>
      </c>
      <c r="D87" s="126">
        <f t="shared" si="74"/>
        <v>20546.205144490315</v>
      </c>
      <c r="E87" s="126">
        <f t="shared" si="74"/>
        <v>21573.497221754504</v>
      </c>
      <c r="F87" s="126">
        <f t="shared" si="74"/>
        <v>21333.165850186324</v>
      </c>
      <c r="G87" s="126">
        <f t="shared" si="74"/>
        <v>21822.104215068037</v>
      </c>
      <c r="H87" s="126">
        <f t="shared" si="74"/>
        <v>20490.748272702</v>
      </c>
      <c r="I87" s="126">
        <f t="shared" si="74"/>
        <v>21156.110798218218</v>
      </c>
      <c r="J87" s="126">
        <f t="shared" si="74"/>
        <v>21838.486405415541</v>
      </c>
      <c r="K87" s="126">
        <f t="shared" si="74"/>
        <v>23438.597900062236</v>
      </c>
      <c r="L87" s="126">
        <f t="shared" si="74"/>
        <v>24710.301605173223</v>
      </c>
      <c r="M87" s="126">
        <f t="shared" si="74"/>
        <v>26027.655624931755</v>
      </c>
      <c r="N87" s="126">
        <f t="shared" si="74"/>
        <v>27845.719661335843</v>
      </c>
      <c r="O87" s="126">
        <f t="shared" si="74"/>
        <v>26636.710586988727</v>
      </c>
      <c r="P87" s="126">
        <f t="shared" si="74"/>
        <v>28471.176965029223</v>
      </c>
    </row>
    <row r="88" spans="2:18" x14ac:dyDescent="0.25">
      <c r="B88" s="130" t="s">
        <v>6</v>
      </c>
      <c r="C88" s="126">
        <f t="shared" ref="C88:P88" si="75">(C170*10^6)/C252</f>
        <v>16629.032540391046</v>
      </c>
      <c r="D88" s="126">
        <f t="shared" si="75"/>
        <v>16312.68745204715</v>
      </c>
      <c r="E88" s="126">
        <f t="shared" si="75"/>
        <v>17228.088106642645</v>
      </c>
      <c r="F88" s="126">
        <f t="shared" si="75"/>
        <v>17134.345321634908</v>
      </c>
      <c r="G88" s="126">
        <f t="shared" si="75"/>
        <v>17525.746586480138</v>
      </c>
      <c r="H88" s="126">
        <f t="shared" si="75"/>
        <v>16549.498278955183</v>
      </c>
      <c r="I88" s="126">
        <f t="shared" si="75"/>
        <v>17131.170687043803</v>
      </c>
      <c r="J88" s="126">
        <f t="shared" si="75"/>
        <v>18364.453251789466</v>
      </c>
      <c r="K88" s="126">
        <f t="shared" si="75"/>
        <v>18662.387393124292</v>
      </c>
      <c r="L88" s="126">
        <f t="shared" si="75"/>
        <v>18560.880022875212</v>
      </c>
      <c r="M88" s="126">
        <f t="shared" si="75"/>
        <v>19590.523886106643</v>
      </c>
      <c r="N88" s="126">
        <f t="shared" si="75"/>
        <v>20524.365494745663</v>
      </c>
      <c r="O88" s="126">
        <f t="shared" si="75"/>
        <v>21137.854869096343</v>
      </c>
      <c r="P88" s="126">
        <f t="shared" si="75"/>
        <v>21391.312670484454</v>
      </c>
    </row>
    <row r="89" spans="2:18" x14ac:dyDescent="0.25">
      <c r="B89" s="130" t="s">
        <v>7</v>
      </c>
      <c r="C89" s="504">
        <f>(C171*10^6)/C253</f>
        <v>11818.191168756364</v>
      </c>
      <c r="D89" s="126">
        <f t="shared" ref="D89:P89" si="76">(D171*10^6)/D253</f>
        <v>11784.598042731977</v>
      </c>
      <c r="E89" s="126">
        <f t="shared" si="76"/>
        <v>12491.552843364119</v>
      </c>
      <c r="F89" s="126">
        <f t="shared" si="76"/>
        <v>12457.022761357724</v>
      </c>
      <c r="G89" s="126">
        <f t="shared" si="76"/>
        <v>12553.1112764028</v>
      </c>
      <c r="H89" s="126">
        <f t="shared" si="76"/>
        <v>12041.676446276775</v>
      </c>
      <c r="I89" s="126">
        <f t="shared" si="76"/>
        <v>12333.704297397466</v>
      </c>
      <c r="J89" s="126">
        <f t="shared" si="76"/>
        <v>12769.255874673629</v>
      </c>
      <c r="K89" s="126">
        <f t="shared" si="76"/>
        <v>12784.568801166311</v>
      </c>
      <c r="L89" s="126">
        <f t="shared" si="76"/>
        <v>12876.626080245347</v>
      </c>
      <c r="M89" s="126">
        <f t="shared" si="76"/>
        <v>13474.883584682673</v>
      </c>
      <c r="N89" s="126">
        <f t="shared" si="76"/>
        <v>13714.997138525487</v>
      </c>
      <c r="O89" s="126">
        <f t="shared" si="76"/>
        <v>14758.966872318937</v>
      </c>
      <c r="P89" s="126">
        <f t="shared" si="76"/>
        <v>14089.261778285261</v>
      </c>
    </row>
    <row r="90" spans="2:18" x14ac:dyDescent="0.25"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</row>
    <row r="91" spans="2:18" x14ac:dyDescent="0.25">
      <c r="B91" s="130" t="s">
        <v>65</v>
      </c>
      <c r="C91" s="504">
        <f>(C173*10^6)/C255</f>
        <v>16380.500942262201</v>
      </c>
      <c r="D91" s="126">
        <f t="shared" ref="D91:O91" si="77">(D173*10^6)/D255</f>
        <v>17078.730188512342</v>
      </c>
      <c r="E91" s="126">
        <f t="shared" si="77"/>
        <v>17718.201840338563</v>
      </c>
      <c r="F91" s="126">
        <f t="shared" si="77"/>
        <v>18172.513094423903</v>
      </c>
      <c r="G91" s="126">
        <f t="shared" si="77"/>
        <v>18382.042874565752</v>
      </c>
      <c r="H91" s="126">
        <f t="shared" si="77"/>
        <v>17654.825971775605</v>
      </c>
      <c r="I91" s="126">
        <f t="shared" si="77"/>
        <v>18081.42175965336</v>
      </c>
      <c r="J91" s="126">
        <f t="shared" si="77"/>
        <v>18571.379592597605</v>
      </c>
      <c r="K91" s="126">
        <f t="shared" si="77"/>
        <v>18989.26802671449</v>
      </c>
      <c r="L91" s="126">
        <f t="shared" si="77"/>
        <v>19673.974883989562</v>
      </c>
      <c r="M91" s="126">
        <f t="shared" si="77"/>
        <v>20488.746151706222</v>
      </c>
      <c r="N91" s="126">
        <f t="shared" si="77"/>
        <v>21011.018869494066</v>
      </c>
      <c r="O91" s="126">
        <f t="shared" si="77"/>
        <v>21602.122234519356</v>
      </c>
      <c r="P91" s="126">
        <f>(P173*10^6)/P255</f>
        <v>22096.849700313538</v>
      </c>
    </row>
    <row r="92" spans="2:18" x14ac:dyDescent="0.25">
      <c r="B92" s="130" t="s">
        <v>89</v>
      </c>
      <c r="C92" s="126">
        <f t="shared" ref="C92:O92" si="78">(C174*10^6)/C256</f>
        <v>19695.510105660076</v>
      </c>
      <c r="D92" s="126">
        <f t="shared" si="78"/>
        <v>20709.272577769163</v>
      </c>
      <c r="E92" s="126">
        <f t="shared" si="78"/>
        <v>21718.113941140611</v>
      </c>
      <c r="F92" s="126">
        <f t="shared" si="78"/>
        <v>22640.361094814296</v>
      </c>
      <c r="G92" s="126">
        <f t="shared" si="78"/>
        <v>23124.454457421329</v>
      </c>
      <c r="H92" s="126">
        <f t="shared" si="78"/>
        <v>22485.963248022188</v>
      </c>
      <c r="I92" s="126">
        <f t="shared" si="78"/>
        <v>22779.372083786067</v>
      </c>
      <c r="J92" s="126">
        <f t="shared" si="78"/>
        <v>23201.700809882004</v>
      </c>
      <c r="K92" s="126">
        <f t="shared" si="78"/>
        <v>23780.068857984996</v>
      </c>
      <c r="L92" s="126">
        <f t="shared" si="78"/>
        <v>24541.095860280904</v>
      </c>
      <c r="M92" s="126">
        <f t="shared" si="78"/>
        <v>25480.460689416705</v>
      </c>
      <c r="N92" s="126">
        <f t="shared" si="78"/>
        <v>25987.376999373093</v>
      </c>
      <c r="O92" s="126">
        <f t="shared" si="78"/>
        <v>26749.383919285712</v>
      </c>
      <c r="P92" s="504">
        <f>(P174*10^6)/P256</f>
        <v>27555.234552563408</v>
      </c>
      <c r="Q92" s="316"/>
      <c r="R92" s="514"/>
    </row>
    <row r="93" spans="2:18" x14ac:dyDescent="0.25">
      <c r="B93" s="130" t="s">
        <v>90</v>
      </c>
      <c r="C93" s="126">
        <f t="shared" ref="C93:P93" si="79">(C175*10^6)/C257</f>
        <v>19906.922258569648</v>
      </c>
      <c r="D93" s="126">
        <f t="shared" si="79"/>
        <v>20872.056482434487</v>
      </c>
      <c r="E93" s="126">
        <f t="shared" si="79"/>
        <v>21819.698646837078</v>
      </c>
      <c r="F93" s="126">
        <f t="shared" si="79"/>
        <v>22817.809656170608</v>
      </c>
      <c r="G93" s="126">
        <f t="shared" si="79"/>
        <v>23270.600215729344</v>
      </c>
      <c r="H93" s="126">
        <f t="shared" si="79"/>
        <v>22707.206463222039</v>
      </c>
      <c r="I93" s="126">
        <f t="shared" si="79"/>
        <v>23006.755080481435</v>
      </c>
      <c r="J93" s="126">
        <f t="shared" si="79"/>
        <v>23402.057074441305</v>
      </c>
      <c r="K93" s="126">
        <f t="shared" si="79"/>
        <v>24062.988766402879</v>
      </c>
      <c r="L93" s="126">
        <f t="shared" si="79"/>
        <v>24831.053801708789</v>
      </c>
      <c r="M93" s="126">
        <f t="shared" si="79"/>
        <v>25872.487127236087</v>
      </c>
      <c r="N93" s="126">
        <f t="shared" si="79"/>
        <v>26492.668508330557</v>
      </c>
      <c r="O93" s="126">
        <f t="shared" si="79"/>
        <v>27308.825546585518</v>
      </c>
      <c r="P93" s="126">
        <f t="shared" si="79"/>
        <v>28096.188688017839</v>
      </c>
    </row>
    <row r="95" spans="2:18" x14ac:dyDescent="0.25">
      <c r="B95" s="313" t="s">
        <v>70</v>
      </c>
      <c r="C95" s="126">
        <f t="shared" ref="C95:P95" si="80">(C177*10^6)/C259</f>
        <v>14110.592328114986</v>
      </c>
      <c r="D95" s="126">
        <f t="shared" si="80"/>
        <v>14753.485828852637</v>
      </c>
      <c r="E95" s="126">
        <f t="shared" si="80"/>
        <v>15345.968985218102</v>
      </c>
      <c r="F95" s="126">
        <f t="shared" si="80"/>
        <v>15771.139788827722</v>
      </c>
      <c r="G95" s="126">
        <f t="shared" si="80"/>
        <v>15576.045116820338</v>
      </c>
      <c r="H95" s="126">
        <f t="shared" si="80"/>
        <v>14967.087706813734</v>
      </c>
      <c r="I95" s="126">
        <f t="shared" si="80"/>
        <v>15463.853826463059</v>
      </c>
      <c r="J95" s="126">
        <f t="shared" si="80"/>
        <v>15564.509065428747</v>
      </c>
      <c r="K95" s="126">
        <f t="shared" si="80"/>
        <v>15893.433330426442</v>
      </c>
      <c r="L95" s="126">
        <f t="shared" si="80"/>
        <v>16302.083333333334</v>
      </c>
      <c r="M95" s="126">
        <f t="shared" si="80"/>
        <v>17022.690018117504</v>
      </c>
      <c r="N95" s="126">
        <f t="shared" si="80"/>
        <v>16984.739368998627</v>
      </c>
      <c r="O95" s="126">
        <f t="shared" si="80"/>
        <v>17681.590349163198</v>
      </c>
      <c r="P95" s="126">
        <f t="shared" si="80"/>
        <v>18293.567152853891</v>
      </c>
    </row>
    <row r="96" spans="2:18" x14ac:dyDescent="0.25">
      <c r="B96" s="313" t="s">
        <v>71</v>
      </c>
      <c r="C96" s="126">
        <f t="shared" ref="C96:P96" si="81">(C178*10^6)/C260</f>
        <v>18719.392752203723</v>
      </c>
      <c r="D96" s="126">
        <f t="shared" si="81"/>
        <v>19903.892944038929</v>
      </c>
      <c r="E96" s="126">
        <f t="shared" si="81"/>
        <v>20580.077182826823</v>
      </c>
      <c r="F96" s="126">
        <f t="shared" si="81"/>
        <v>20661.641541038527</v>
      </c>
      <c r="G96" s="126">
        <f t="shared" si="81"/>
        <v>21054.937248401609</v>
      </c>
      <c r="H96" s="126">
        <f t="shared" si="81"/>
        <v>20231.901118304886</v>
      </c>
      <c r="I96" s="126">
        <f t="shared" si="81"/>
        <v>21020.098153774245</v>
      </c>
      <c r="J96" s="126">
        <f t="shared" si="81"/>
        <v>21767.22640416908</v>
      </c>
      <c r="K96" s="126">
        <f t="shared" si="81"/>
        <v>22893.890675241157</v>
      </c>
      <c r="L96" s="126">
        <f t="shared" si="81"/>
        <v>24671.374871853288</v>
      </c>
      <c r="M96" s="126">
        <f t="shared" si="81"/>
        <v>26122.816901408452</v>
      </c>
      <c r="N96" s="126">
        <f t="shared" si="81"/>
        <v>27163.664665332442</v>
      </c>
      <c r="O96" s="126">
        <f t="shared" si="81"/>
        <v>27610.173207629905</v>
      </c>
      <c r="P96" s="126">
        <f t="shared" si="81"/>
        <v>28159.40304963772</v>
      </c>
    </row>
    <row r="97" spans="2:16" ht="26.25" x14ac:dyDescent="0.25">
      <c r="B97" s="313" t="s">
        <v>72</v>
      </c>
      <c r="C97" s="126">
        <f t="shared" ref="C97:P97" si="82">(C179*10^6)/C261</f>
        <v>15480.550331584678</v>
      </c>
      <c r="D97" s="126">
        <f t="shared" si="82"/>
        <v>16392.76587379595</v>
      </c>
      <c r="E97" s="126">
        <f t="shared" si="82"/>
        <v>16973.105134474328</v>
      </c>
      <c r="F97" s="126">
        <f t="shared" si="82"/>
        <v>17507.782101167315</v>
      </c>
      <c r="G97" s="126">
        <f t="shared" si="82"/>
        <v>17689.855072463768</v>
      </c>
      <c r="H97" s="126">
        <f t="shared" si="82"/>
        <v>17187.5</v>
      </c>
      <c r="I97" s="126">
        <f t="shared" si="82"/>
        <v>17651.067479984751</v>
      </c>
      <c r="J97" s="126">
        <f t="shared" si="82"/>
        <v>18359.948822442308</v>
      </c>
      <c r="K97" s="126">
        <f t="shared" si="82"/>
        <v>18722.502237505298</v>
      </c>
      <c r="L97" s="126">
        <f t="shared" si="82"/>
        <v>19283.372365339579</v>
      </c>
      <c r="M97" s="126">
        <f t="shared" si="82"/>
        <v>19885.046772467074</v>
      </c>
      <c r="N97" s="126">
        <f t="shared" si="82"/>
        <v>20210.906063549326</v>
      </c>
      <c r="O97" s="126">
        <f t="shared" si="82"/>
        <v>20735.13215859031</v>
      </c>
      <c r="P97" s="126">
        <f t="shared" si="82"/>
        <v>21200.764992486682</v>
      </c>
    </row>
    <row r="98" spans="2:16" x14ac:dyDescent="0.25">
      <c r="B98" s="313" t="s">
        <v>73</v>
      </c>
      <c r="C98" s="126">
        <f t="shared" ref="C98:P98" si="83">(C180*10^6)/C262</f>
        <v>18066.670286117595</v>
      </c>
      <c r="D98" s="126">
        <f t="shared" si="83"/>
        <v>18730.628497632373</v>
      </c>
      <c r="E98" s="126">
        <f t="shared" si="83"/>
        <v>19255.455712451861</v>
      </c>
      <c r="F98" s="126">
        <f t="shared" si="83"/>
        <v>19913.994478657889</v>
      </c>
      <c r="G98" s="126">
        <f t="shared" si="83"/>
        <v>19971.581938743289</v>
      </c>
      <c r="H98" s="126">
        <f t="shared" si="83"/>
        <v>19277.769074103086</v>
      </c>
      <c r="I98" s="126">
        <f t="shared" si="83"/>
        <v>19609.703001088477</v>
      </c>
      <c r="J98" s="126">
        <f t="shared" si="83"/>
        <v>20077.575134857438</v>
      </c>
      <c r="K98" s="126">
        <f t="shared" si="83"/>
        <v>20296.908478726662</v>
      </c>
      <c r="L98" s="126">
        <f t="shared" si="83"/>
        <v>21059.360730593606</v>
      </c>
      <c r="M98" s="126">
        <f t="shared" si="83"/>
        <v>22074.996219948593</v>
      </c>
      <c r="N98" s="126">
        <f t="shared" si="83"/>
        <v>23100.480384307444</v>
      </c>
      <c r="O98" s="126">
        <f t="shared" si="83"/>
        <v>24560.325171012195</v>
      </c>
      <c r="P98" s="126">
        <f t="shared" si="83"/>
        <v>25239.994092453107</v>
      </c>
    </row>
    <row r="99" spans="2:16" x14ac:dyDescent="0.25">
      <c r="B99" s="313" t="s">
        <v>74</v>
      </c>
      <c r="C99" s="126">
        <f t="shared" ref="C99:P99" si="84">(C181*10^6)/C263</f>
        <v>14929.23574605742</v>
      </c>
      <c r="D99" s="126">
        <f t="shared" si="84"/>
        <v>15502.661444210104</v>
      </c>
      <c r="E99" s="126">
        <f t="shared" si="84"/>
        <v>16311.181854357343</v>
      </c>
      <c r="F99" s="126">
        <f t="shared" si="84"/>
        <v>17125.406363905033</v>
      </c>
      <c r="G99" s="126">
        <f t="shared" si="84"/>
        <v>17402.34375</v>
      </c>
      <c r="H99" s="126">
        <f t="shared" si="84"/>
        <v>17356.053985823866</v>
      </c>
      <c r="I99" s="126">
        <f t="shared" si="84"/>
        <v>17353.706738648416</v>
      </c>
      <c r="J99" s="126">
        <f t="shared" si="84"/>
        <v>17517.274472168905</v>
      </c>
      <c r="K99" s="126">
        <f t="shared" si="84"/>
        <v>17603.361023584454</v>
      </c>
      <c r="L99" s="126">
        <f t="shared" si="84"/>
        <v>18000.379794910747</v>
      </c>
      <c r="M99" s="126">
        <f t="shared" si="84"/>
        <v>18627.839034963716</v>
      </c>
      <c r="N99" s="126">
        <f t="shared" si="84"/>
        <v>19204.460269865067</v>
      </c>
      <c r="O99" s="126">
        <f t="shared" si="84"/>
        <v>18947.36842105263</v>
      </c>
      <c r="P99" s="126">
        <f t="shared" si="84"/>
        <v>19085.281345283194</v>
      </c>
    </row>
    <row r="100" spans="2:16" x14ac:dyDescent="0.25">
      <c r="B100" s="313" t="s">
        <v>75</v>
      </c>
      <c r="C100" s="126">
        <f t="shared" ref="C100:P100" si="85">(C182*10^6)/C264</f>
        <v>17151.587907890429</v>
      </c>
      <c r="D100" s="126">
        <f t="shared" si="85"/>
        <v>17916.666666666668</v>
      </c>
      <c r="E100" s="126">
        <f t="shared" si="85"/>
        <v>19007.584659758573</v>
      </c>
      <c r="F100" s="126">
        <f t="shared" si="85"/>
        <v>19477.74606195158</v>
      </c>
      <c r="G100" s="126">
        <f t="shared" si="85"/>
        <v>19719.283544568974</v>
      </c>
      <c r="H100" s="126">
        <f t="shared" si="85"/>
        <v>19191.268191268191</v>
      </c>
      <c r="I100" s="126">
        <f t="shared" si="85"/>
        <v>19493.410214168038</v>
      </c>
      <c r="J100" s="126">
        <f t="shared" si="85"/>
        <v>19633.972267536705</v>
      </c>
      <c r="K100" s="126">
        <f t="shared" si="85"/>
        <v>20346.083788706739</v>
      </c>
      <c r="L100" s="126">
        <f t="shared" si="85"/>
        <v>21006.529382219989</v>
      </c>
      <c r="M100" s="126">
        <f t="shared" si="85"/>
        <v>22186.629526462395</v>
      </c>
      <c r="N100" s="126">
        <f t="shared" si="85"/>
        <v>22873.009632396304</v>
      </c>
      <c r="O100" s="126">
        <f t="shared" si="85"/>
        <v>23455.339805825242</v>
      </c>
      <c r="P100" s="126">
        <f t="shared" si="85"/>
        <v>23852.270549913777</v>
      </c>
    </row>
    <row r="101" spans="2:16" x14ac:dyDescent="0.25">
      <c r="B101" s="313" t="s">
        <v>76</v>
      </c>
      <c r="C101" s="126">
        <f t="shared" ref="C101:P101" si="86">(C183*10^6)/C265</f>
        <v>14776.330690826728</v>
      </c>
      <c r="D101" s="126">
        <f t="shared" si="86"/>
        <v>15373.989851531667</v>
      </c>
      <c r="E101" s="126">
        <f t="shared" si="86"/>
        <v>16051.943198804185</v>
      </c>
      <c r="F101" s="126">
        <f t="shared" si="86"/>
        <v>16295.505200594354</v>
      </c>
      <c r="G101" s="126">
        <f t="shared" si="86"/>
        <v>16881.978407308296</v>
      </c>
      <c r="H101" s="126">
        <f t="shared" si="86"/>
        <v>15855.947014994021</v>
      </c>
      <c r="I101" s="126">
        <f t="shared" si="86"/>
        <v>16344.833897684633</v>
      </c>
      <c r="J101" s="126">
        <f t="shared" si="86"/>
        <v>16807.793863243194</v>
      </c>
      <c r="K101" s="126">
        <f t="shared" si="86"/>
        <v>16926.8469776729</v>
      </c>
      <c r="L101" s="126">
        <f t="shared" si="86"/>
        <v>17381.210478771456</v>
      </c>
      <c r="M101" s="126">
        <f t="shared" si="86"/>
        <v>18035.64998199496</v>
      </c>
      <c r="N101" s="126">
        <f t="shared" si="86"/>
        <v>18763.802854834365</v>
      </c>
      <c r="O101" s="126">
        <f t="shared" si="86"/>
        <v>19124.185340594591</v>
      </c>
      <c r="P101" s="126">
        <f t="shared" si="86"/>
        <v>19462.795240632215</v>
      </c>
    </row>
    <row r="102" spans="2:16" x14ac:dyDescent="0.25">
      <c r="B102" s="313" t="s">
        <v>77</v>
      </c>
      <c r="C102" s="126">
        <f t="shared" ref="C102:P102" si="87">(C184*10^6)/C266</f>
        <v>16205.628397825392</v>
      </c>
      <c r="D102" s="126">
        <f t="shared" si="87"/>
        <v>16696.315120711562</v>
      </c>
      <c r="E102" s="126">
        <f t="shared" si="87"/>
        <v>17062.804974028018</v>
      </c>
      <c r="F102" s="126">
        <f t="shared" si="87"/>
        <v>17397.409892338899</v>
      </c>
      <c r="G102" s="126">
        <f t="shared" si="87"/>
        <v>18060.024752475249</v>
      </c>
      <c r="H102" s="126">
        <f t="shared" si="87"/>
        <v>17280.14785153242</v>
      </c>
      <c r="I102" s="126">
        <f t="shared" si="87"/>
        <v>17496.171516079634</v>
      </c>
      <c r="J102" s="126">
        <f t="shared" si="87"/>
        <v>18278.588807785887</v>
      </c>
      <c r="K102" s="126">
        <f t="shared" si="87"/>
        <v>19009.676443906865</v>
      </c>
      <c r="L102" s="126">
        <f t="shared" si="87"/>
        <v>19408.221653365457</v>
      </c>
      <c r="M102" s="126">
        <f t="shared" si="87"/>
        <v>19835.40326200808</v>
      </c>
      <c r="N102" s="126">
        <f t="shared" si="87"/>
        <v>19919.690660321237</v>
      </c>
      <c r="O102" s="126">
        <f t="shared" si="87"/>
        <v>19977.866312527669</v>
      </c>
      <c r="P102" s="126">
        <f t="shared" si="87"/>
        <v>20679.526523454624</v>
      </c>
    </row>
    <row r="103" spans="2:16" x14ac:dyDescent="0.25">
      <c r="B103" s="313" t="s">
        <v>78</v>
      </c>
      <c r="C103" s="126">
        <f t="shared" ref="C103:P103" si="88">(C185*10^6)/C267</f>
        <v>16836.158192090395</v>
      </c>
      <c r="D103" s="126">
        <f t="shared" si="88"/>
        <v>16818.429167422455</v>
      </c>
      <c r="E103" s="126">
        <f t="shared" si="88"/>
        <v>17620.335316387238</v>
      </c>
      <c r="F103" s="126">
        <f t="shared" si="88"/>
        <v>17284.946236559139</v>
      </c>
      <c r="G103" s="126">
        <f t="shared" si="88"/>
        <v>17621.255349500712</v>
      </c>
      <c r="H103" s="126">
        <f t="shared" si="88"/>
        <v>16960.697136759736</v>
      </c>
      <c r="I103" s="126">
        <f t="shared" si="88"/>
        <v>17404.715475979436</v>
      </c>
      <c r="J103" s="126">
        <f t="shared" si="88"/>
        <v>18319.802329685845</v>
      </c>
      <c r="K103" s="126">
        <f t="shared" si="88"/>
        <v>19151.589671526435</v>
      </c>
      <c r="L103" s="126">
        <f t="shared" si="88"/>
        <v>19781.697520083828</v>
      </c>
      <c r="M103" s="126">
        <f t="shared" si="88"/>
        <v>20869.791666666668</v>
      </c>
      <c r="N103" s="126">
        <f t="shared" si="88"/>
        <v>21390.088067691246</v>
      </c>
      <c r="O103" s="126">
        <f t="shared" si="88"/>
        <v>21811.482433590401</v>
      </c>
      <c r="P103" s="126">
        <f t="shared" si="88"/>
        <v>22627.464309993204</v>
      </c>
    </row>
    <row r="104" spans="2:16" x14ac:dyDescent="0.25">
      <c r="B104" s="313" t="s">
        <v>449</v>
      </c>
      <c r="C104" s="126">
        <f t="shared" ref="C104:O104" si="89">(C186*10^6)/C268</f>
        <v>16222.101142188319</v>
      </c>
      <c r="D104" s="126">
        <f t="shared" si="89"/>
        <v>16923.7552231029</v>
      </c>
      <c r="E104" s="126">
        <f t="shared" si="89"/>
        <v>17583.447781692244</v>
      </c>
      <c r="F104" s="126">
        <f t="shared" si="89"/>
        <v>18023.458034426196</v>
      </c>
      <c r="G104" s="126">
        <f t="shared" si="89"/>
        <v>18256.923001519386</v>
      </c>
      <c r="H104" s="126">
        <f t="shared" si="89"/>
        <v>17643.436233239787</v>
      </c>
      <c r="I104" s="126">
        <f t="shared" si="89"/>
        <v>18037.872410423137</v>
      </c>
      <c r="J104" s="126">
        <f t="shared" si="89"/>
        <v>18521.806808682366</v>
      </c>
      <c r="K104" s="126">
        <f t="shared" si="89"/>
        <v>18948.187914334296</v>
      </c>
      <c r="L104" s="126">
        <f t="shared" si="89"/>
        <v>19608.483800803548</v>
      </c>
      <c r="M104" s="126">
        <f t="shared" si="89"/>
        <v>20453.173345407893</v>
      </c>
      <c r="N104" s="126">
        <f t="shared" si="89"/>
        <v>21032.754793327276</v>
      </c>
      <c r="O104" s="126">
        <f t="shared" si="89"/>
        <v>21624.770250450216</v>
      </c>
      <c r="P104" s="126">
        <f>(P186*10^6)/P268</f>
        <v>22139.240739376979</v>
      </c>
    </row>
    <row r="105" spans="2:16" x14ac:dyDescent="0.25">
      <c r="B105" s="203"/>
      <c r="C105" s="200"/>
      <c r="D105" s="275"/>
      <c r="F105" s="132"/>
    </row>
    <row r="106" spans="2:16" x14ac:dyDescent="0.25">
      <c r="B106" s="204" t="s">
        <v>68</v>
      </c>
      <c r="C106" s="200"/>
      <c r="D106" s="275"/>
      <c r="F106" s="132"/>
    </row>
    <row r="107" spans="2:16" x14ac:dyDescent="0.25">
      <c r="B107" s="135"/>
      <c r="C107" s="122">
        <v>2004</v>
      </c>
      <c r="D107" s="122">
        <v>2005</v>
      </c>
      <c r="E107" s="122">
        <v>2006</v>
      </c>
      <c r="F107" s="122">
        <v>2007</v>
      </c>
      <c r="G107" s="122">
        <v>2008</v>
      </c>
      <c r="H107" s="122">
        <v>2009</v>
      </c>
      <c r="I107" s="122">
        <v>2010</v>
      </c>
      <c r="J107" s="122">
        <v>2011</v>
      </c>
      <c r="K107" s="122">
        <v>2012</v>
      </c>
      <c r="L107" s="122">
        <v>2013</v>
      </c>
      <c r="M107" s="122">
        <v>2014</v>
      </c>
      <c r="N107" s="123">
        <v>2015</v>
      </c>
      <c r="O107" s="123">
        <v>2016</v>
      </c>
      <c r="P107" s="124">
        <v>2017</v>
      </c>
    </row>
    <row r="108" spans="2:16" x14ac:dyDescent="0.25">
      <c r="B108" s="130" t="s">
        <v>35</v>
      </c>
      <c r="C108" s="131">
        <v>1900</v>
      </c>
      <c r="D108" s="131">
        <v>1984</v>
      </c>
      <c r="E108" s="131">
        <v>2121</v>
      </c>
      <c r="F108" s="131">
        <v>2191</v>
      </c>
      <c r="G108" s="131">
        <v>2194</v>
      </c>
      <c r="H108" s="131">
        <v>2057</v>
      </c>
      <c r="I108" s="131">
        <v>2173</v>
      </c>
      <c r="J108" s="131">
        <v>2228</v>
      </c>
      <c r="K108" s="131">
        <v>2212</v>
      </c>
      <c r="L108" s="131">
        <v>2314</v>
      </c>
      <c r="M108" s="131">
        <v>2379</v>
      </c>
      <c r="N108" s="131">
        <v>2483</v>
      </c>
      <c r="O108" s="131">
        <v>2540</v>
      </c>
      <c r="P108" s="131">
        <v>2639</v>
      </c>
    </row>
    <row r="109" spans="2:16" x14ac:dyDescent="0.25">
      <c r="B109" s="130" t="s">
        <v>41</v>
      </c>
      <c r="C109" s="131">
        <v>1845</v>
      </c>
      <c r="D109" s="131">
        <v>1971</v>
      </c>
      <c r="E109" s="131">
        <v>2095</v>
      </c>
      <c r="F109" s="131">
        <v>2219</v>
      </c>
      <c r="G109" s="131">
        <v>2236</v>
      </c>
      <c r="H109" s="131">
        <v>2157</v>
      </c>
      <c r="I109" s="131">
        <v>2187</v>
      </c>
      <c r="J109" s="131">
        <v>2338</v>
      </c>
      <c r="K109" s="131">
        <v>2274</v>
      </c>
      <c r="L109" s="131">
        <v>2458</v>
      </c>
      <c r="M109" s="131">
        <v>2606</v>
      </c>
      <c r="N109" s="131">
        <v>2579</v>
      </c>
      <c r="O109" s="131">
        <v>2684</v>
      </c>
      <c r="P109" s="131">
        <v>2745</v>
      </c>
    </row>
    <row r="110" spans="2:16" x14ac:dyDescent="0.25">
      <c r="B110" s="130" t="s">
        <v>42</v>
      </c>
      <c r="C110" s="131">
        <v>1494</v>
      </c>
      <c r="D110" s="131">
        <v>1604</v>
      </c>
      <c r="E110" s="131">
        <v>1673</v>
      </c>
      <c r="F110" s="131">
        <v>1773</v>
      </c>
      <c r="G110" s="131">
        <v>1836</v>
      </c>
      <c r="H110" s="131">
        <v>1774</v>
      </c>
      <c r="I110" s="131">
        <v>1839</v>
      </c>
      <c r="J110" s="131">
        <v>1938</v>
      </c>
      <c r="K110" s="131">
        <v>2016</v>
      </c>
      <c r="L110" s="131">
        <v>2025</v>
      </c>
      <c r="M110" s="131">
        <v>2085</v>
      </c>
      <c r="N110" s="131">
        <v>2051</v>
      </c>
      <c r="O110" s="131">
        <v>2162</v>
      </c>
      <c r="P110" s="131">
        <v>2192</v>
      </c>
    </row>
    <row r="111" spans="2:16" x14ac:dyDescent="0.25">
      <c r="B111" s="130" t="s">
        <v>24</v>
      </c>
      <c r="C111" s="131">
        <v>17641</v>
      </c>
      <c r="D111" s="131">
        <v>18433</v>
      </c>
      <c r="E111" s="131">
        <v>18917</v>
      </c>
      <c r="F111" s="131">
        <v>20156</v>
      </c>
      <c r="G111" s="131">
        <v>20459</v>
      </c>
      <c r="H111" s="131">
        <v>20264</v>
      </c>
      <c r="I111" s="131">
        <v>20782</v>
      </c>
      <c r="J111" s="131">
        <v>21441</v>
      </c>
      <c r="K111" s="131">
        <v>21606</v>
      </c>
      <c r="L111" s="131">
        <v>22880</v>
      </c>
      <c r="M111" s="131">
        <v>23885</v>
      </c>
      <c r="N111" s="131">
        <v>24892</v>
      </c>
      <c r="O111" s="131">
        <v>27121</v>
      </c>
      <c r="P111" s="131">
        <v>28106</v>
      </c>
    </row>
    <row r="112" spans="2:16" x14ac:dyDescent="0.25">
      <c r="B112" s="130" t="s">
        <v>49</v>
      </c>
      <c r="C112" s="131">
        <v>1955</v>
      </c>
      <c r="D112" s="131">
        <v>2127</v>
      </c>
      <c r="E112" s="131">
        <v>2277</v>
      </c>
      <c r="F112" s="131">
        <v>2513</v>
      </c>
      <c r="G112" s="131">
        <v>2450</v>
      </c>
      <c r="H112" s="131">
        <v>2525</v>
      </c>
      <c r="I112" s="131">
        <v>2537</v>
      </c>
      <c r="J112" s="131">
        <v>2570</v>
      </c>
      <c r="K112" s="131">
        <v>2803</v>
      </c>
      <c r="L112" s="131">
        <v>3184</v>
      </c>
      <c r="M112" s="131">
        <v>3398</v>
      </c>
      <c r="N112" s="131">
        <v>3549</v>
      </c>
      <c r="O112" s="131">
        <v>3701</v>
      </c>
      <c r="P112" s="131">
        <v>3719</v>
      </c>
    </row>
    <row r="113" spans="2:16" x14ac:dyDescent="0.25">
      <c r="B113" s="130" t="s">
        <v>32</v>
      </c>
      <c r="C113" s="131">
        <v>1057</v>
      </c>
      <c r="D113" s="131">
        <v>1112</v>
      </c>
      <c r="E113" s="131">
        <v>1194</v>
      </c>
      <c r="F113" s="131">
        <v>1254</v>
      </c>
      <c r="G113" s="131">
        <v>1278</v>
      </c>
      <c r="H113" s="131">
        <v>1235</v>
      </c>
      <c r="I113" s="131">
        <v>1252</v>
      </c>
      <c r="J113" s="131">
        <v>1399</v>
      </c>
      <c r="K113" s="131">
        <v>1444</v>
      </c>
      <c r="L113" s="131">
        <v>1507</v>
      </c>
      <c r="M113" s="131">
        <v>1614</v>
      </c>
      <c r="N113" s="131">
        <v>1626</v>
      </c>
      <c r="O113" s="131">
        <v>1718</v>
      </c>
      <c r="P113" s="131">
        <v>1770</v>
      </c>
    </row>
    <row r="114" spans="2:16" x14ac:dyDescent="0.25">
      <c r="B114" s="130" t="s">
        <v>56</v>
      </c>
      <c r="C114" s="131">
        <v>872</v>
      </c>
      <c r="D114" s="131">
        <v>900</v>
      </c>
      <c r="E114" s="131">
        <v>938</v>
      </c>
      <c r="F114" s="131">
        <v>965</v>
      </c>
      <c r="G114" s="131">
        <v>1012</v>
      </c>
      <c r="H114" s="131">
        <v>965</v>
      </c>
      <c r="I114" s="131">
        <v>1023</v>
      </c>
      <c r="J114" s="131">
        <v>1065</v>
      </c>
      <c r="K114" s="131">
        <v>1065</v>
      </c>
      <c r="L114" s="131">
        <v>1171</v>
      </c>
      <c r="M114" s="131">
        <v>1246</v>
      </c>
      <c r="N114" s="131">
        <v>1229</v>
      </c>
      <c r="O114" s="131">
        <v>1262</v>
      </c>
      <c r="P114" s="131">
        <v>1288</v>
      </c>
    </row>
    <row r="115" spans="2:16" x14ac:dyDescent="0.25">
      <c r="B115" s="130" t="s">
        <v>2</v>
      </c>
      <c r="C115" s="131">
        <v>1728</v>
      </c>
      <c r="D115" s="131">
        <v>1836</v>
      </c>
      <c r="E115" s="131">
        <v>1911</v>
      </c>
      <c r="F115" s="131">
        <v>1788</v>
      </c>
      <c r="G115" s="131">
        <v>1847</v>
      </c>
      <c r="H115" s="131">
        <v>1913</v>
      </c>
      <c r="I115" s="131">
        <v>1907</v>
      </c>
      <c r="J115" s="131">
        <v>2028</v>
      </c>
      <c r="K115" s="131">
        <v>2233</v>
      </c>
      <c r="L115" s="131">
        <v>2341</v>
      </c>
      <c r="M115" s="131">
        <v>2383</v>
      </c>
      <c r="N115" s="131">
        <v>2280</v>
      </c>
      <c r="O115" s="131">
        <v>2437</v>
      </c>
      <c r="P115" s="131">
        <v>2648</v>
      </c>
    </row>
    <row r="116" spans="2:16" x14ac:dyDescent="0.25">
      <c r="B116" s="130" t="s">
        <v>45</v>
      </c>
      <c r="C116" s="131">
        <v>1463</v>
      </c>
      <c r="D116" s="131">
        <v>1655</v>
      </c>
      <c r="E116" s="131">
        <v>1715</v>
      </c>
      <c r="F116" s="131">
        <v>1686</v>
      </c>
      <c r="G116" s="131">
        <v>1660</v>
      </c>
      <c r="H116" s="131">
        <v>1685</v>
      </c>
      <c r="I116" s="131">
        <v>1707</v>
      </c>
      <c r="J116" s="131">
        <v>1758</v>
      </c>
      <c r="K116" s="131">
        <v>1911</v>
      </c>
      <c r="L116" s="131">
        <v>2039</v>
      </c>
      <c r="M116" s="131">
        <v>2094</v>
      </c>
      <c r="N116" s="131">
        <v>2145</v>
      </c>
      <c r="O116" s="131">
        <v>2068</v>
      </c>
      <c r="P116" s="131">
        <v>2143</v>
      </c>
    </row>
    <row r="117" spans="2:16" x14ac:dyDescent="0.25">
      <c r="B117" s="130" t="s">
        <v>16</v>
      </c>
      <c r="C117" s="131">
        <v>1328</v>
      </c>
      <c r="D117" s="131">
        <v>1423</v>
      </c>
      <c r="E117" s="131">
        <v>1503</v>
      </c>
      <c r="F117" s="131">
        <v>1553</v>
      </c>
      <c r="G117" s="131">
        <v>1586</v>
      </c>
      <c r="H117" s="131">
        <v>1456</v>
      </c>
      <c r="I117" s="131">
        <v>1467</v>
      </c>
      <c r="J117" s="131">
        <v>1500</v>
      </c>
      <c r="K117" s="131">
        <v>1562</v>
      </c>
      <c r="L117" s="131">
        <v>1484</v>
      </c>
      <c r="M117" s="131">
        <v>1559</v>
      </c>
      <c r="N117" s="131">
        <v>1649</v>
      </c>
      <c r="O117" s="131">
        <v>1679</v>
      </c>
      <c r="P117" s="131">
        <v>1861</v>
      </c>
    </row>
    <row r="118" spans="2:16" x14ac:dyDescent="0.25">
      <c r="B118" s="130" t="s">
        <v>50</v>
      </c>
      <c r="C118" s="131">
        <v>2451</v>
      </c>
      <c r="D118" s="131">
        <v>2607</v>
      </c>
      <c r="E118" s="131">
        <v>2798</v>
      </c>
      <c r="F118" s="131">
        <v>2829</v>
      </c>
      <c r="G118" s="131">
        <v>3001</v>
      </c>
      <c r="H118" s="131">
        <v>2843</v>
      </c>
      <c r="I118" s="131">
        <v>2845</v>
      </c>
      <c r="J118" s="131">
        <v>2898</v>
      </c>
      <c r="K118" s="131">
        <v>2900</v>
      </c>
      <c r="L118" s="131">
        <v>2942</v>
      </c>
      <c r="M118" s="131">
        <v>3100</v>
      </c>
      <c r="N118" s="131">
        <v>3160</v>
      </c>
      <c r="O118" s="131">
        <v>3358</v>
      </c>
      <c r="P118" s="131">
        <v>3498</v>
      </c>
    </row>
    <row r="119" spans="2:16" x14ac:dyDescent="0.25">
      <c r="B119" s="130" t="s">
        <v>33</v>
      </c>
      <c r="C119" s="131">
        <v>1412</v>
      </c>
      <c r="D119" s="131">
        <v>1498</v>
      </c>
      <c r="E119" s="131">
        <v>1609</v>
      </c>
      <c r="F119" s="131">
        <v>1709</v>
      </c>
      <c r="G119" s="131">
        <v>1678</v>
      </c>
      <c r="H119" s="131">
        <v>1662</v>
      </c>
      <c r="I119" s="131">
        <v>1776</v>
      </c>
      <c r="J119" s="131">
        <v>1894</v>
      </c>
      <c r="K119" s="131">
        <v>1909</v>
      </c>
      <c r="L119" s="131">
        <v>2045</v>
      </c>
      <c r="M119" s="131">
        <v>2069</v>
      </c>
      <c r="N119" s="131">
        <v>2154</v>
      </c>
      <c r="O119" s="131">
        <v>2174</v>
      </c>
      <c r="P119" s="131">
        <v>2230</v>
      </c>
    </row>
    <row r="120" spans="2:16" x14ac:dyDescent="0.25">
      <c r="B120" s="130" t="s">
        <v>26</v>
      </c>
      <c r="C120" s="131">
        <v>5645</v>
      </c>
      <c r="D120" s="131">
        <v>6000</v>
      </c>
      <c r="E120" s="131">
        <v>5958</v>
      </c>
      <c r="F120" s="131">
        <v>5950</v>
      </c>
      <c r="G120" s="131">
        <v>5928</v>
      </c>
      <c r="H120" s="131">
        <v>5797</v>
      </c>
      <c r="I120" s="131">
        <v>6070</v>
      </c>
      <c r="J120" s="131">
        <v>6222</v>
      </c>
      <c r="K120" s="131">
        <v>6583</v>
      </c>
      <c r="L120" s="131">
        <v>7229</v>
      </c>
      <c r="M120" s="131">
        <v>7785</v>
      </c>
      <c r="N120" s="131">
        <v>8268</v>
      </c>
      <c r="O120" s="131">
        <v>8697</v>
      </c>
      <c r="P120" s="131">
        <v>8964</v>
      </c>
    </row>
    <row r="121" spans="2:16" x14ac:dyDescent="0.25">
      <c r="B121" s="130" t="s">
        <v>31</v>
      </c>
      <c r="C121" s="131">
        <v>4802</v>
      </c>
      <c r="D121" s="131">
        <v>5114</v>
      </c>
      <c r="E121" s="131">
        <v>5271</v>
      </c>
      <c r="F121" s="131">
        <v>5477</v>
      </c>
      <c r="G121" s="131">
        <v>5498</v>
      </c>
      <c r="H121" s="131">
        <v>5517</v>
      </c>
      <c r="I121" s="131">
        <v>5715</v>
      </c>
      <c r="J121" s="131">
        <v>6026</v>
      </c>
      <c r="K121" s="131">
        <v>6053</v>
      </c>
      <c r="L121" s="131">
        <v>6342</v>
      </c>
      <c r="M121" s="131">
        <v>6414</v>
      </c>
      <c r="N121" s="131">
        <v>6643</v>
      </c>
      <c r="O121" s="131">
        <v>6773</v>
      </c>
      <c r="P121" s="131">
        <v>6893</v>
      </c>
    </row>
    <row r="122" spans="2:16" x14ac:dyDescent="0.25">
      <c r="B122" s="130" t="s">
        <v>37</v>
      </c>
      <c r="C122" s="131">
        <v>1164</v>
      </c>
      <c r="D122" s="131">
        <v>1206</v>
      </c>
      <c r="E122" s="131">
        <v>1274</v>
      </c>
      <c r="F122" s="131">
        <v>1327</v>
      </c>
      <c r="G122" s="131">
        <v>1344</v>
      </c>
      <c r="H122" s="131">
        <v>1270</v>
      </c>
      <c r="I122" s="131">
        <v>1366</v>
      </c>
      <c r="J122" s="131">
        <v>1450</v>
      </c>
      <c r="K122" s="131">
        <v>1513</v>
      </c>
      <c r="L122" s="131">
        <v>1437</v>
      </c>
      <c r="M122" s="131">
        <v>1453</v>
      </c>
      <c r="N122" s="131">
        <v>1399</v>
      </c>
      <c r="O122" s="131">
        <v>1490</v>
      </c>
      <c r="P122" s="131">
        <v>1557</v>
      </c>
    </row>
    <row r="123" spans="2:16" x14ac:dyDescent="0.25">
      <c r="B123" s="130" t="s">
        <v>27</v>
      </c>
      <c r="C123" s="131">
        <v>4154</v>
      </c>
      <c r="D123" s="131">
        <v>4367</v>
      </c>
      <c r="E123" s="131">
        <v>4562</v>
      </c>
      <c r="F123" s="131">
        <v>4739</v>
      </c>
      <c r="G123" s="131">
        <v>4723</v>
      </c>
      <c r="H123" s="131">
        <v>4422</v>
      </c>
      <c r="I123" s="131">
        <v>4432</v>
      </c>
      <c r="J123" s="131">
        <v>4463</v>
      </c>
      <c r="K123" s="131">
        <v>4558</v>
      </c>
      <c r="L123" s="131">
        <v>4543</v>
      </c>
      <c r="M123" s="131">
        <v>4776</v>
      </c>
      <c r="N123" s="131">
        <v>4897</v>
      </c>
      <c r="O123" s="131">
        <v>5090</v>
      </c>
      <c r="P123" s="131">
        <v>5364</v>
      </c>
    </row>
    <row r="124" spans="2:16" x14ac:dyDescent="0.25">
      <c r="B124" s="130" t="s">
        <v>57</v>
      </c>
      <c r="C124" s="131">
        <v>1472</v>
      </c>
      <c r="D124" s="131">
        <v>1492</v>
      </c>
      <c r="E124" s="131">
        <v>1590</v>
      </c>
      <c r="F124" s="131">
        <v>1604</v>
      </c>
      <c r="G124" s="131">
        <v>1693</v>
      </c>
      <c r="H124" s="131">
        <v>1612</v>
      </c>
      <c r="I124" s="131">
        <v>1694</v>
      </c>
      <c r="J124" s="131">
        <v>1746</v>
      </c>
      <c r="K124" s="131">
        <v>1782</v>
      </c>
      <c r="L124" s="131">
        <v>1928</v>
      </c>
      <c r="M124" s="131">
        <v>1936</v>
      </c>
      <c r="N124" s="131">
        <v>2000</v>
      </c>
      <c r="O124" s="131">
        <v>1985</v>
      </c>
      <c r="P124" s="131">
        <v>1982</v>
      </c>
    </row>
    <row r="125" spans="2:16" x14ac:dyDescent="0.25">
      <c r="B125" s="130" t="s">
        <v>17</v>
      </c>
      <c r="C125" s="131">
        <v>2528</v>
      </c>
      <c r="D125" s="131">
        <v>2686</v>
      </c>
      <c r="E125" s="131">
        <v>2789</v>
      </c>
      <c r="F125" s="131">
        <v>2825</v>
      </c>
      <c r="G125" s="131">
        <v>2917</v>
      </c>
      <c r="H125" s="131">
        <v>2654</v>
      </c>
      <c r="I125" s="131">
        <v>2734</v>
      </c>
      <c r="J125" s="131">
        <v>2843</v>
      </c>
      <c r="K125" s="131">
        <v>3024</v>
      </c>
      <c r="L125" s="131">
        <v>3093</v>
      </c>
      <c r="M125" s="131">
        <v>3047</v>
      </c>
      <c r="N125" s="131">
        <v>3338</v>
      </c>
      <c r="O125" s="131">
        <v>3274</v>
      </c>
      <c r="P125" s="131">
        <v>3202</v>
      </c>
    </row>
    <row r="126" spans="2:16" x14ac:dyDescent="0.25">
      <c r="B126" s="130" t="s">
        <v>38</v>
      </c>
      <c r="C126" s="131">
        <v>1131</v>
      </c>
      <c r="D126" s="131">
        <v>1186</v>
      </c>
      <c r="E126" s="131">
        <v>1287</v>
      </c>
      <c r="F126" s="131">
        <v>1325</v>
      </c>
      <c r="G126" s="131">
        <v>1314</v>
      </c>
      <c r="H126" s="131">
        <v>1241</v>
      </c>
      <c r="I126" s="131">
        <v>1304</v>
      </c>
      <c r="J126" s="131">
        <v>1394</v>
      </c>
      <c r="K126" s="131">
        <v>1429</v>
      </c>
      <c r="L126" s="131">
        <v>1469</v>
      </c>
      <c r="M126" s="131">
        <v>1496</v>
      </c>
      <c r="N126" s="131">
        <v>1588</v>
      </c>
      <c r="O126" s="131">
        <v>1641</v>
      </c>
      <c r="P126" s="131">
        <v>1721</v>
      </c>
    </row>
    <row r="127" spans="2:16" x14ac:dyDescent="0.25">
      <c r="B127" s="130" t="s">
        <v>46</v>
      </c>
      <c r="C127" s="131">
        <v>1058</v>
      </c>
      <c r="D127" s="131">
        <v>1161</v>
      </c>
      <c r="E127" s="131">
        <v>1209</v>
      </c>
      <c r="F127" s="131">
        <v>1229</v>
      </c>
      <c r="G127" s="131">
        <v>1224</v>
      </c>
      <c r="H127" s="131">
        <v>1172</v>
      </c>
      <c r="I127" s="131">
        <v>1201</v>
      </c>
      <c r="J127" s="131">
        <v>1217</v>
      </c>
      <c r="K127" s="131">
        <v>1329</v>
      </c>
      <c r="L127" s="131">
        <v>1366</v>
      </c>
      <c r="M127" s="131">
        <v>1392</v>
      </c>
      <c r="N127" s="131">
        <v>1461</v>
      </c>
      <c r="O127" s="131">
        <v>1497</v>
      </c>
      <c r="P127" s="131">
        <v>1451</v>
      </c>
    </row>
    <row r="128" spans="2:16" x14ac:dyDescent="0.25">
      <c r="B128" s="130" t="s">
        <v>51</v>
      </c>
      <c r="C128" s="131">
        <v>1406</v>
      </c>
      <c r="D128" s="131">
        <v>1484</v>
      </c>
      <c r="E128" s="131">
        <v>1596</v>
      </c>
      <c r="F128" s="131">
        <v>1696</v>
      </c>
      <c r="G128" s="131">
        <v>1707</v>
      </c>
      <c r="H128" s="131">
        <v>1606</v>
      </c>
      <c r="I128" s="131">
        <v>1692</v>
      </c>
      <c r="J128" s="131">
        <v>1674</v>
      </c>
      <c r="K128" s="131">
        <v>1735</v>
      </c>
      <c r="L128" s="131">
        <v>1571</v>
      </c>
      <c r="M128" s="131">
        <v>1692</v>
      </c>
      <c r="N128" s="131">
        <v>1809</v>
      </c>
      <c r="O128" s="131">
        <v>1862</v>
      </c>
      <c r="P128" s="131">
        <v>1991</v>
      </c>
    </row>
    <row r="129" spans="2:16" x14ac:dyDescent="0.25">
      <c r="B129" s="130" t="s">
        <v>1</v>
      </c>
      <c r="C129" s="131">
        <v>2735</v>
      </c>
      <c r="D129" s="131">
        <v>2879</v>
      </c>
      <c r="E129" s="131">
        <v>3035</v>
      </c>
      <c r="F129" s="131">
        <v>3143</v>
      </c>
      <c r="G129" s="131">
        <v>3272</v>
      </c>
      <c r="H129" s="131">
        <v>3072</v>
      </c>
      <c r="I129" s="131">
        <v>3132</v>
      </c>
      <c r="J129" s="131">
        <v>3337</v>
      </c>
      <c r="K129" s="131">
        <v>3504</v>
      </c>
      <c r="L129" s="131">
        <v>3554</v>
      </c>
      <c r="M129" s="131">
        <v>3733</v>
      </c>
      <c r="N129" s="131">
        <v>3701</v>
      </c>
      <c r="O129" s="131">
        <v>3639</v>
      </c>
      <c r="P129" s="131">
        <v>3789</v>
      </c>
    </row>
    <row r="130" spans="2:16" x14ac:dyDescent="0.25">
      <c r="B130" s="130" t="s">
        <v>39</v>
      </c>
      <c r="C130" s="131">
        <v>1157</v>
      </c>
      <c r="D130" s="131">
        <v>1184</v>
      </c>
      <c r="E130" s="131">
        <v>1246</v>
      </c>
      <c r="F130" s="131">
        <v>1287</v>
      </c>
      <c r="G130" s="131">
        <v>1285</v>
      </c>
      <c r="H130" s="131">
        <v>1213</v>
      </c>
      <c r="I130" s="131">
        <v>1184</v>
      </c>
      <c r="J130" s="131">
        <v>1277</v>
      </c>
      <c r="K130" s="131">
        <v>1337</v>
      </c>
      <c r="L130" s="131">
        <v>1317</v>
      </c>
      <c r="M130" s="131">
        <v>1324</v>
      </c>
      <c r="N130" s="131">
        <v>1404</v>
      </c>
      <c r="O130" s="131">
        <v>1430</v>
      </c>
      <c r="P130" s="131">
        <v>1550</v>
      </c>
    </row>
    <row r="131" spans="2:16" x14ac:dyDescent="0.25">
      <c r="B131" s="130" t="s">
        <v>52</v>
      </c>
      <c r="C131" s="131">
        <v>1355</v>
      </c>
      <c r="D131" s="131">
        <v>1407</v>
      </c>
      <c r="E131" s="131">
        <v>1544</v>
      </c>
      <c r="F131" s="131">
        <v>1634</v>
      </c>
      <c r="G131" s="131">
        <v>1667</v>
      </c>
      <c r="H131" s="131">
        <v>1555</v>
      </c>
      <c r="I131" s="131">
        <v>1649</v>
      </c>
      <c r="J131" s="131">
        <v>1729</v>
      </c>
      <c r="K131" s="131">
        <v>1751</v>
      </c>
      <c r="L131" s="131">
        <v>1885</v>
      </c>
      <c r="M131" s="131">
        <v>2046</v>
      </c>
      <c r="N131" s="131">
        <v>2023</v>
      </c>
      <c r="O131" s="131">
        <v>2086</v>
      </c>
      <c r="P131" s="131">
        <v>2240</v>
      </c>
    </row>
    <row r="132" spans="2:16" x14ac:dyDescent="0.25">
      <c r="B132" s="130" t="s">
        <v>48</v>
      </c>
      <c r="C132" s="131">
        <v>5232</v>
      </c>
      <c r="D132" s="131">
        <v>5457</v>
      </c>
      <c r="E132" s="131">
        <v>5807</v>
      </c>
      <c r="F132" s="131">
        <v>5797</v>
      </c>
      <c r="G132" s="131">
        <v>5978</v>
      </c>
      <c r="H132" s="131">
        <v>5956</v>
      </c>
      <c r="I132" s="131">
        <v>6044</v>
      </c>
      <c r="J132" s="131">
        <v>6279</v>
      </c>
      <c r="K132" s="131">
        <v>6603</v>
      </c>
      <c r="L132" s="131">
        <v>6723</v>
      </c>
      <c r="M132" s="131">
        <v>7208</v>
      </c>
      <c r="N132" s="131">
        <v>7698</v>
      </c>
      <c r="O132" s="131">
        <v>7937</v>
      </c>
      <c r="P132" s="131">
        <v>7971</v>
      </c>
    </row>
    <row r="133" spans="2:16" x14ac:dyDescent="0.25">
      <c r="B133" s="130" t="s">
        <v>18</v>
      </c>
      <c r="C133" s="131">
        <v>1859</v>
      </c>
      <c r="D133" s="131">
        <v>1935</v>
      </c>
      <c r="E133" s="131">
        <v>1991</v>
      </c>
      <c r="F133" s="131">
        <v>2022</v>
      </c>
      <c r="G133" s="131">
        <v>2096</v>
      </c>
      <c r="H133" s="131">
        <v>2035</v>
      </c>
      <c r="I133" s="131">
        <v>2085</v>
      </c>
      <c r="J133" s="131">
        <v>2150</v>
      </c>
      <c r="K133" s="131">
        <v>1848</v>
      </c>
      <c r="L133" s="131">
        <v>1898</v>
      </c>
      <c r="M133" s="131">
        <v>2032</v>
      </c>
      <c r="N133" s="131">
        <v>2169</v>
      </c>
      <c r="O133" s="131">
        <v>2136</v>
      </c>
      <c r="P133" s="131">
        <v>2210</v>
      </c>
    </row>
    <row r="134" spans="2:16" x14ac:dyDescent="0.25">
      <c r="B134" s="130" t="s">
        <v>58</v>
      </c>
      <c r="C134" s="131">
        <v>1654</v>
      </c>
      <c r="D134" s="131">
        <v>1747</v>
      </c>
      <c r="E134" s="131">
        <v>1919</v>
      </c>
      <c r="F134" s="131">
        <v>2040</v>
      </c>
      <c r="G134" s="131">
        <v>2157</v>
      </c>
      <c r="H134" s="131">
        <v>2126</v>
      </c>
      <c r="I134" s="131">
        <v>2146</v>
      </c>
      <c r="J134" s="131">
        <v>2205</v>
      </c>
      <c r="K134" s="131">
        <v>2192</v>
      </c>
      <c r="L134" s="131">
        <v>2300</v>
      </c>
      <c r="M134" s="131">
        <v>2401</v>
      </c>
      <c r="N134" s="131">
        <v>2482</v>
      </c>
      <c r="O134" s="131">
        <v>2409</v>
      </c>
      <c r="P134" s="131">
        <v>2402</v>
      </c>
    </row>
    <row r="135" spans="2:16" x14ac:dyDescent="0.25">
      <c r="B135" s="130" t="s">
        <v>3</v>
      </c>
      <c r="C135" s="131">
        <v>1178</v>
      </c>
      <c r="D135" s="131">
        <v>1145</v>
      </c>
      <c r="E135" s="131">
        <v>1194</v>
      </c>
      <c r="F135" s="131">
        <v>1201</v>
      </c>
      <c r="G135" s="131">
        <v>1234</v>
      </c>
      <c r="H135" s="131">
        <v>1158</v>
      </c>
      <c r="I135" s="131">
        <v>1210</v>
      </c>
      <c r="J135" s="131">
        <v>1282</v>
      </c>
      <c r="K135" s="131">
        <v>1313</v>
      </c>
      <c r="L135" s="131">
        <v>1334</v>
      </c>
      <c r="M135" s="131">
        <v>1438</v>
      </c>
      <c r="N135" s="131">
        <v>1421</v>
      </c>
      <c r="O135" s="131">
        <v>1413</v>
      </c>
      <c r="P135" s="131">
        <v>1474</v>
      </c>
    </row>
    <row r="136" spans="2:16" x14ac:dyDescent="0.25">
      <c r="B136" s="130" t="s">
        <v>43</v>
      </c>
      <c r="C136" s="131">
        <v>1071</v>
      </c>
      <c r="D136" s="131">
        <v>1191</v>
      </c>
      <c r="E136" s="131">
        <v>1259</v>
      </c>
      <c r="F136" s="131">
        <v>1357</v>
      </c>
      <c r="G136" s="131">
        <v>1374</v>
      </c>
      <c r="H136" s="131">
        <v>1300</v>
      </c>
      <c r="I136" s="131">
        <v>1323</v>
      </c>
      <c r="J136" s="131">
        <v>1399</v>
      </c>
      <c r="K136" s="131">
        <v>1420</v>
      </c>
      <c r="L136" s="131">
        <v>1328</v>
      </c>
      <c r="M136" s="131">
        <v>1424</v>
      </c>
      <c r="N136" s="131">
        <v>1477</v>
      </c>
      <c r="O136" s="131">
        <v>1476</v>
      </c>
      <c r="P136" s="131">
        <v>1533</v>
      </c>
    </row>
    <row r="137" spans="2:16" x14ac:dyDescent="0.25">
      <c r="B137" s="130" t="s">
        <v>53</v>
      </c>
      <c r="C137" s="131">
        <v>697</v>
      </c>
      <c r="D137" s="131">
        <v>735</v>
      </c>
      <c r="E137" s="131">
        <v>777</v>
      </c>
      <c r="F137" s="131">
        <v>805</v>
      </c>
      <c r="G137" s="131">
        <v>819</v>
      </c>
      <c r="H137" s="131">
        <v>827</v>
      </c>
      <c r="I137" s="131">
        <v>874</v>
      </c>
      <c r="J137" s="131">
        <v>853</v>
      </c>
      <c r="K137" s="131">
        <v>925</v>
      </c>
      <c r="L137" s="131">
        <v>924</v>
      </c>
      <c r="M137" s="131">
        <v>957</v>
      </c>
      <c r="N137" s="131">
        <v>1057</v>
      </c>
      <c r="O137" s="131">
        <v>1086</v>
      </c>
      <c r="P137" s="131">
        <v>1128</v>
      </c>
    </row>
    <row r="138" spans="2:16" x14ac:dyDescent="0.25">
      <c r="B138" s="130" t="s">
        <v>44</v>
      </c>
      <c r="C138" s="131">
        <v>1512</v>
      </c>
      <c r="D138" s="131">
        <v>1599</v>
      </c>
      <c r="E138" s="131">
        <v>1675</v>
      </c>
      <c r="F138" s="131">
        <v>1754</v>
      </c>
      <c r="G138" s="131">
        <v>1833</v>
      </c>
      <c r="H138" s="131">
        <v>1720</v>
      </c>
      <c r="I138" s="131">
        <v>1826</v>
      </c>
      <c r="J138" s="131">
        <v>1937</v>
      </c>
      <c r="K138" s="131">
        <v>2049</v>
      </c>
      <c r="L138" s="131">
        <v>1995</v>
      </c>
      <c r="M138" s="131">
        <v>2110</v>
      </c>
      <c r="N138" s="131">
        <v>2175</v>
      </c>
      <c r="O138" s="131">
        <v>2274</v>
      </c>
      <c r="P138" s="131">
        <v>2335</v>
      </c>
    </row>
    <row r="139" spans="2:16" x14ac:dyDescent="0.25">
      <c r="B139" s="130" t="s">
        <v>19</v>
      </c>
      <c r="C139" s="131">
        <v>1427</v>
      </c>
      <c r="D139" s="131">
        <v>1520</v>
      </c>
      <c r="E139" s="131">
        <v>1579</v>
      </c>
      <c r="F139" s="131">
        <v>1643</v>
      </c>
      <c r="G139" s="131">
        <v>1726</v>
      </c>
      <c r="H139" s="131">
        <v>1624</v>
      </c>
      <c r="I139" s="131">
        <v>1661</v>
      </c>
      <c r="J139" s="131">
        <v>1699</v>
      </c>
      <c r="K139" s="131">
        <v>1705</v>
      </c>
      <c r="L139" s="131">
        <v>1718</v>
      </c>
      <c r="M139" s="131">
        <v>1755</v>
      </c>
      <c r="N139" s="131">
        <v>1876</v>
      </c>
      <c r="O139" s="131">
        <v>1878</v>
      </c>
      <c r="P139" s="131">
        <v>1923</v>
      </c>
    </row>
    <row r="140" spans="2:16" x14ac:dyDescent="0.25">
      <c r="B140" s="130" t="s">
        <v>34</v>
      </c>
      <c r="C140" s="131">
        <v>831</v>
      </c>
      <c r="D140" s="131">
        <v>891</v>
      </c>
      <c r="E140" s="131">
        <v>937</v>
      </c>
      <c r="F140" s="131">
        <v>975</v>
      </c>
      <c r="G140" s="131">
        <v>981</v>
      </c>
      <c r="H140" s="131">
        <v>936</v>
      </c>
      <c r="I140" s="131">
        <v>990</v>
      </c>
      <c r="J140" s="131">
        <v>1090</v>
      </c>
      <c r="K140" s="131">
        <v>1153</v>
      </c>
      <c r="L140" s="131">
        <v>1205</v>
      </c>
      <c r="M140" s="131">
        <v>1271</v>
      </c>
      <c r="N140" s="131">
        <v>1308</v>
      </c>
      <c r="O140" s="131">
        <v>1293</v>
      </c>
      <c r="P140" s="131">
        <v>1270</v>
      </c>
    </row>
    <row r="141" spans="2:16" x14ac:dyDescent="0.25">
      <c r="B141" s="130" t="s">
        <v>63</v>
      </c>
      <c r="C141" s="131">
        <v>2876</v>
      </c>
      <c r="D141" s="131">
        <v>2990</v>
      </c>
      <c r="E141" s="131">
        <v>3062</v>
      </c>
      <c r="F141" s="131">
        <v>3244</v>
      </c>
      <c r="G141" s="131">
        <v>3283</v>
      </c>
      <c r="H141" s="131">
        <v>2831</v>
      </c>
      <c r="I141" s="131">
        <v>2848</v>
      </c>
      <c r="J141" s="131">
        <v>2950</v>
      </c>
      <c r="K141" s="131">
        <v>2929</v>
      </c>
      <c r="L141" s="131">
        <v>2944</v>
      </c>
      <c r="M141" s="131">
        <v>3121</v>
      </c>
      <c r="N141" s="131">
        <v>3311</v>
      </c>
      <c r="O141" s="131">
        <v>3233</v>
      </c>
      <c r="P141" s="131">
        <v>3109</v>
      </c>
    </row>
    <row r="142" spans="2:16" x14ac:dyDescent="0.25">
      <c r="B142" s="130" t="s">
        <v>59</v>
      </c>
      <c r="C142" s="131">
        <v>1438</v>
      </c>
      <c r="D142" s="131">
        <v>1437</v>
      </c>
      <c r="E142" s="131">
        <v>1550</v>
      </c>
      <c r="F142" s="131">
        <v>1616</v>
      </c>
      <c r="G142" s="131">
        <v>1695</v>
      </c>
      <c r="H142" s="131">
        <v>1588</v>
      </c>
      <c r="I142" s="131">
        <v>1680</v>
      </c>
      <c r="J142" s="131">
        <v>1716</v>
      </c>
      <c r="K142" s="131">
        <v>1841</v>
      </c>
      <c r="L142" s="131">
        <v>1851</v>
      </c>
      <c r="M142" s="131">
        <v>1949</v>
      </c>
      <c r="N142" s="131">
        <v>1940</v>
      </c>
      <c r="O142" s="131">
        <v>1915</v>
      </c>
      <c r="P142" s="131">
        <v>2022</v>
      </c>
    </row>
    <row r="143" spans="2:16" x14ac:dyDescent="0.25">
      <c r="B143" s="130" t="s">
        <v>64</v>
      </c>
      <c r="C143" s="131">
        <v>4468</v>
      </c>
      <c r="D143" s="131">
        <v>4690</v>
      </c>
      <c r="E143" s="131">
        <v>4770</v>
      </c>
      <c r="F143" s="131">
        <v>4973</v>
      </c>
      <c r="G143" s="131">
        <v>4680</v>
      </c>
      <c r="H143" s="131">
        <v>4350</v>
      </c>
      <c r="I143" s="131">
        <v>4282</v>
      </c>
      <c r="J143" s="131">
        <v>4323</v>
      </c>
      <c r="K143" s="131">
        <v>3916</v>
      </c>
      <c r="L143" s="131">
        <v>3826</v>
      </c>
      <c r="M143" s="131">
        <v>3908</v>
      </c>
      <c r="N143" s="131">
        <v>4071</v>
      </c>
      <c r="O143" s="131">
        <v>4002</v>
      </c>
      <c r="P143" s="131">
        <v>3792</v>
      </c>
    </row>
    <row r="144" spans="2:16" x14ac:dyDescent="0.25">
      <c r="B144" s="130" t="s">
        <v>8</v>
      </c>
      <c r="C144" s="131">
        <v>1433</v>
      </c>
      <c r="D144" s="131">
        <v>1521</v>
      </c>
      <c r="E144" s="131">
        <v>1608</v>
      </c>
      <c r="F144" s="131">
        <v>1593</v>
      </c>
      <c r="G144" s="131">
        <v>1701</v>
      </c>
      <c r="H144" s="131">
        <v>1563</v>
      </c>
      <c r="I144" s="131">
        <v>1697</v>
      </c>
      <c r="J144" s="131">
        <v>1751</v>
      </c>
      <c r="K144" s="131">
        <v>1891</v>
      </c>
      <c r="L144" s="131">
        <v>1999</v>
      </c>
      <c r="M144" s="131">
        <v>2066</v>
      </c>
      <c r="N144" s="131">
        <v>2242</v>
      </c>
      <c r="O144" s="131">
        <v>2378</v>
      </c>
      <c r="P144" s="131">
        <v>2351</v>
      </c>
    </row>
    <row r="145" spans="2:16" x14ac:dyDescent="0.25">
      <c r="B145" s="130" t="s">
        <v>54</v>
      </c>
      <c r="C145" s="131">
        <v>1999</v>
      </c>
      <c r="D145" s="131">
        <v>2128</v>
      </c>
      <c r="E145" s="131">
        <v>2301</v>
      </c>
      <c r="F145" s="131">
        <v>2433</v>
      </c>
      <c r="G145" s="131">
        <v>2468</v>
      </c>
      <c r="H145" s="131">
        <v>2419</v>
      </c>
      <c r="I145" s="131">
        <v>2555</v>
      </c>
      <c r="J145" s="131">
        <v>2517</v>
      </c>
      <c r="K145" s="131">
        <v>2635</v>
      </c>
      <c r="L145" s="131">
        <v>2912</v>
      </c>
      <c r="M145" s="131">
        <v>3148</v>
      </c>
      <c r="N145" s="131">
        <v>3215</v>
      </c>
      <c r="O145" s="131">
        <v>3348</v>
      </c>
      <c r="P145" s="131">
        <v>3578</v>
      </c>
    </row>
    <row r="146" spans="2:16" x14ac:dyDescent="0.25">
      <c r="B146" s="130" t="s">
        <v>40</v>
      </c>
      <c r="C146" s="131">
        <v>6214</v>
      </c>
      <c r="D146" s="131">
        <v>6523</v>
      </c>
      <c r="E146" s="131">
        <v>6567</v>
      </c>
      <c r="F146" s="131">
        <v>6800</v>
      </c>
      <c r="G146" s="131">
        <v>7120</v>
      </c>
      <c r="H146" s="131">
        <v>7332</v>
      </c>
      <c r="I146" s="131">
        <v>7484</v>
      </c>
      <c r="J146" s="131">
        <v>7617</v>
      </c>
      <c r="K146" s="131">
        <v>7760</v>
      </c>
      <c r="L146" s="131">
        <v>7828</v>
      </c>
      <c r="M146" s="131">
        <v>8295</v>
      </c>
      <c r="N146" s="131">
        <v>8754</v>
      </c>
      <c r="O146" s="131">
        <v>9182</v>
      </c>
      <c r="P146" s="131">
        <v>9666</v>
      </c>
    </row>
    <row r="147" spans="2:16" x14ac:dyDescent="0.25">
      <c r="B147" s="130" t="s">
        <v>9</v>
      </c>
      <c r="C147" s="131">
        <v>1073</v>
      </c>
      <c r="D147" s="131">
        <v>1145</v>
      </c>
      <c r="E147" s="131">
        <v>1210</v>
      </c>
      <c r="F147" s="131">
        <v>1215</v>
      </c>
      <c r="G147" s="131">
        <v>1281</v>
      </c>
      <c r="H147" s="131">
        <v>1214</v>
      </c>
      <c r="I147" s="131">
        <v>1253</v>
      </c>
      <c r="J147" s="131">
        <v>1410</v>
      </c>
      <c r="K147" s="131">
        <v>1465</v>
      </c>
      <c r="L147" s="131">
        <v>1649</v>
      </c>
      <c r="M147" s="131">
        <v>1855</v>
      </c>
      <c r="N147" s="131">
        <v>1908</v>
      </c>
      <c r="O147" s="131">
        <v>1747</v>
      </c>
      <c r="P147" s="131">
        <v>1886</v>
      </c>
    </row>
    <row r="148" spans="2:16" x14ac:dyDescent="0.25">
      <c r="B148" s="130" t="s">
        <v>55</v>
      </c>
      <c r="C148" s="131">
        <v>622</v>
      </c>
      <c r="D148" s="131">
        <v>653</v>
      </c>
      <c r="E148" s="131">
        <v>694</v>
      </c>
      <c r="F148" s="131">
        <v>718</v>
      </c>
      <c r="G148" s="131">
        <v>735</v>
      </c>
      <c r="H148" s="131">
        <v>731</v>
      </c>
      <c r="I148" s="131">
        <v>736</v>
      </c>
      <c r="J148" s="131">
        <v>737</v>
      </c>
      <c r="K148" s="131">
        <v>754</v>
      </c>
      <c r="L148" s="131">
        <v>772</v>
      </c>
      <c r="M148" s="131">
        <v>753</v>
      </c>
      <c r="N148" s="131">
        <v>761</v>
      </c>
      <c r="O148" s="131">
        <v>780</v>
      </c>
      <c r="P148" s="131">
        <v>773</v>
      </c>
    </row>
    <row r="149" spans="2:16" x14ac:dyDescent="0.25">
      <c r="B149" s="130" t="s">
        <v>4</v>
      </c>
      <c r="C149" s="131">
        <v>1343</v>
      </c>
      <c r="D149" s="131">
        <v>1328</v>
      </c>
      <c r="E149" s="131">
        <v>1410</v>
      </c>
      <c r="F149" s="131">
        <v>1407</v>
      </c>
      <c r="G149" s="131">
        <v>1428</v>
      </c>
      <c r="H149" s="131">
        <v>1368</v>
      </c>
      <c r="I149" s="131">
        <v>1426</v>
      </c>
      <c r="J149" s="131">
        <v>1514</v>
      </c>
      <c r="K149" s="131">
        <v>1571</v>
      </c>
      <c r="L149" s="131">
        <v>1696</v>
      </c>
      <c r="M149" s="131">
        <v>1892</v>
      </c>
      <c r="N149" s="131">
        <v>2010</v>
      </c>
      <c r="O149" s="131">
        <v>2084</v>
      </c>
      <c r="P149" s="131">
        <v>2178</v>
      </c>
    </row>
    <row r="150" spans="2:16" x14ac:dyDescent="0.25">
      <c r="B150" s="130" t="s">
        <v>10</v>
      </c>
      <c r="C150" s="131">
        <v>1752</v>
      </c>
      <c r="D150" s="131">
        <v>1842</v>
      </c>
      <c r="E150" s="131">
        <v>1978</v>
      </c>
      <c r="F150" s="131">
        <v>2040</v>
      </c>
      <c r="G150" s="131">
        <v>2139</v>
      </c>
      <c r="H150" s="131">
        <v>1994</v>
      </c>
      <c r="I150" s="131">
        <v>2068</v>
      </c>
      <c r="J150" s="131">
        <v>2193</v>
      </c>
      <c r="K150" s="131">
        <v>2136</v>
      </c>
      <c r="L150" s="131">
        <v>2116</v>
      </c>
      <c r="M150" s="131">
        <v>2321</v>
      </c>
      <c r="N150" s="131">
        <v>2461</v>
      </c>
      <c r="O150" s="131">
        <v>2545</v>
      </c>
      <c r="P150" s="131">
        <v>2718</v>
      </c>
    </row>
    <row r="151" spans="2:16" x14ac:dyDescent="0.25">
      <c r="B151" s="130" t="s">
        <v>47</v>
      </c>
      <c r="C151" s="131">
        <v>1624</v>
      </c>
      <c r="D151" s="131">
        <v>1774</v>
      </c>
      <c r="E151" s="131">
        <v>1870</v>
      </c>
      <c r="F151" s="131">
        <v>1947</v>
      </c>
      <c r="G151" s="131">
        <v>1979</v>
      </c>
      <c r="H151" s="131">
        <v>1943</v>
      </c>
      <c r="I151" s="131">
        <v>1857</v>
      </c>
      <c r="J151" s="131">
        <v>1814</v>
      </c>
      <c r="K151" s="131">
        <v>1840</v>
      </c>
      <c r="L151" s="131">
        <v>2003</v>
      </c>
      <c r="M151" s="131">
        <v>2165</v>
      </c>
      <c r="N151" s="131">
        <v>2119</v>
      </c>
      <c r="O151" s="131">
        <v>2251</v>
      </c>
      <c r="P151" s="131">
        <v>2402</v>
      </c>
    </row>
    <row r="152" spans="2:16" x14ac:dyDescent="0.25">
      <c r="B152" s="130" t="s">
        <v>28</v>
      </c>
      <c r="C152" s="131">
        <v>4209</v>
      </c>
      <c r="D152" s="131">
        <v>4385</v>
      </c>
      <c r="E152" s="131">
        <v>4657</v>
      </c>
      <c r="F152" s="131">
        <v>4900</v>
      </c>
      <c r="G152" s="131">
        <v>4867</v>
      </c>
      <c r="H152" s="131">
        <v>4724</v>
      </c>
      <c r="I152" s="131">
        <v>4933</v>
      </c>
      <c r="J152" s="131">
        <v>4915</v>
      </c>
      <c r="K152" s="131">
        <v>5113</v>
      </c>
      <c r="L152" s="131">
        <v>5335</v>
      </c>
      <c r="M152" s="131">
        <v>5731</v>
      </c>
      <c r="N152" s="131">
        <v>5726</v>
      </c>
      <c r="O152" s="131">
        <v>6187</v>
      </c>
      <c r="P152" s="131">
        <v>6302</v>
      </c>
    </row>
    <row r="153" spans="2:16" x14ac:dyDescent="0.25">
      <c r="B153" s="130" t="s">
        <v>14</v>
      </c>
      <c r="C153" s="131">
        <v>4564</v>
      </c>
      <c r="D153" s="131">
        <v>4694</v>
      </c>
      <c r="E153" s="131">
        <v>4750</v>
      </c>
      <c r="F153" s="131">
        <v>4865</v>
      </c>
      <c r="G153" s="131">
        <v>5219</v>
      </c>
      <c r="H153" s="131">
        <v>5133</v>
      </c>
      <c r="I153" s="131">
        <v>5217</v>
      </c>
      <c r="J153" s="131">
        <v>5398</v>
      </c>
      <c r="K153" s="131">
        <v>5521</v>
      </c>
      <c r="L153" s="131">
        <v>5734</v>
      </c>
      <c r="M153" s="131">
        <v>5917</v>
      </c>
      <c r="N153" s="131">
        <v>5963</v>
      </c>
      <c r="O153" s="131">
        <v>6069</v>
      </c>
      <c r="P153" s="131">
        <v>6266</v>
      </c>
    </row>
    <row r="154" spans="2:16" x14ac:dyDescent="0.25">
      <c r="B154" s="130" t="s">
        <v>25</v>
      </c>
      <c r="C154" s="131">
        <v>4733</v>
      </c>
      <c r="D154" s="131">
        <v>5004</v>
      </c>
      <c r="E154" s="131">
        <v>5196</v>
      </c>
      <c r="F154" s="131">
        <v>5427</v>
      </c>
      <c r="G154" s="131">
        <v>5245</v>
      </c>
      <c r="H154" s="131">
        <v>4991</v>
      </c>
      <c r="I154" s="131">
        <v>5140</v>
      </c>
      <c r="J154" s="131">
        <v>5258</v>
      </c>
      <c r="K154" s="131">
        <v>5617</v>
      </c>
      <c r="L154" s="131">
        <v>5767</v>
      </c>
      <c r="M154" s="131">
        <v>6199</v>
      </c>
      <c r="N154" s="131">
        <v>6820</v>
      </c>
      <c r="O154" s="131">
        <v>7553</v>
      </c>
      <c r="P154" s="131">
        <v>7888</v>
      </c>
    </row>
    <row r="155" spans="2:16" x14ac:dyDescent="0.25">
      <c r="B155" s="130" t="s">
        <v>36</v>
      </c>
      <c r="C155" s="131">
        <v>1544</v>
      </c>
      <c r="D155" s="131">
        <v>1703</v>
      </c>
      <c r="E155" s="131">
        <v>1708</v>
      </c>
      <c r="F155" s="131">
        <v>1685</v>
      </c>
      <c r="G155" s="131">
        <v>1785</v>
      </c>
      <c r="H155" s="131">
        <v>1588</v>
      </c>
      <c r="I155" s="131">
        <v>1855</v>
      </c>
      <c r="J155" s="131">
        <v>1970</v>
      </c>
      <c r="K155" s="131">
        <v>2096</v>
      </c>
      <c r="L155" s="131">
        <v>2491</v>
      </c>
      <c r="M155" s="131">
        <v>2536</v>
      </c>
      <c r="N155" s="131">
        <v>2333</v>
      </c>
      <c r="O155" s="131">
        <v>2533</v>
      </c>
      <c r="P155" s="131">
        <v>2462</v>
      </c>
    </row>
    <row r="156" spans="2:16" x14ac:dyDescent="0.25">
      <c r="B156" s="130" t="s">
        <v>60</v>
      </c>
      <c r="C156" s="131">
        <v>1228</v>
      </c>
      <c r="D156" s="131">
        <v>1248</v>
      </c>
      <c r="E156" s="131">
        <v>1317</v>
      </c>
      <c r="F156" s="131">
        <v>1362</v>
      </c>
      <c r="G156" s="131">
        <v>1402</v>
      </c>
      <c r="H156" s="131">
        <v>1374</v>
      </c>
      <c r="I156" s="131">
        <v>1435</v>
      </c>
      <c r="J156" s="131">
        <v>1461</v>
      </c>
      <c r="K156" s="131">
        <v>1547</v>
      </c>
      <c r="L156" s="131">
        <v>1637</v>
      </c>
      <c r="M156" s="131">
        <v>1687</v>
      </c>
      <c r="N156" s="131">
        <v>1710</v>
      </c>
      <c r="O156" s="131">
        <v>1816</v>
      </c>
      <c r="P156" s="131">
        <v>1939</v>
      </c>
    </row>
    <row r="157" spans="2:16" x14ac:dyDescent="0.25">
      <c r="B157" s="130" t="s">
        <v>61</v>
      </c>
      <c r="C157" s="131">
        <v>1874</v>
      </c>
      <c r="D157" s="131">
        <v>1959</v>
      </c>
      <c r="E157" s="131">
        <v>2067</v>
      </c>
      <c r="F157" s="131">
        <v>2180</v>
      </c>
      <c r="G157" s="131">
        <v>2282</v>
      </c>
      <c r="H157" s="131">
        <v>2182</v>
      </c>
      <c r="I157" s="131">
        <v>2254</v>
      </c>
      <c r="J157" s="131">
        <v>2267</v>
      </c>
      <c r="K157" s="131">
        <v>2356</v>
      </c>
      <c r="L157" s="131">
        <v>2452</v>
      </c>
      <c r="M157" s="131">
        <v>2521</v>
      </c>
      <c r="N157" s="131">
        <v>2495</v>
      </c>
      <c r="O157" s="131">
        <v>2511</v>
      </c>
      <c r="P157" s="131">
        <v>2640</v>
      </c>
    </row>
    <row r="158" spans="2:16" x14ac:dyDescent="0.25">
      <c r="B158" s="130" t="s">
        <v>20</v>
      </c>
      <c r="C158" s="131">
        <v>1134</v>
      </c>
      <c r="D158" s="131">
        <v>1152</v>
      </c>
      <c r="E158" s="131">
        <v>1212</v>
      </c>
      <c r="F158" s="131">
        <v>1236</v>
      </c>
      <c r="G158" s="131">
        <v>1281</v>
      </c>
      <c r="H158" s="131">
        <v>1219</v>
      </c>
      <c r="I158" s="131">
        <v>1271</v>
      </c>
      <c r="J158" s="131">
        <v>1317</v>
      </c>
      <c r="K158" s="131">
        <v>1292</v>
      </c>
      <c r="L158" s="131">
        <v>1359</v>
      </c>
      <c r="M158" s="131">
        <v>1350</v>
      </c>
      <c r="N158" s="131">
        <v>1413</v>
      </c>
      <c r="O158" s="131">
        <v>1472</v>
      </c>
      <c r="P158" s="131">
        <v>1566</v>
      </c>
    </row>
    <row r="159" spans="2:16" x14ac:dyDescent="0.25">
      <c r="B159" s="130" t="s">
        <v>21</v>
      </c>
      <c r="C159" s="131">
        <v>1918</v>
      </c>
      <c r="D159" s="131">
        <v>1999</v>
      </c>
      <c r="E159" s="131">
        <v>2114</v>
      </c>
      <c r="F159" s="131">
        <v>2213</v>
      </c>
      <c r="G159" s="131">
        <v>2343</v>
      </c>
      <c r="H159" s="131">
        <v>2201</v>
      </c>
      <c r="I159" s="131">
        <v>2258</v>
      </c>
      <c r="J159" s="131">
        <v>2331</v>
      </c>
      <c r="K159" s="131">
        <v>2383</v>
      </c>
      <c r="L159" s="131">
        <v>2525</v>
      </c>
      <c r="M159" s="131">
        <v>2616</v>
      </c>
      <c r="N159" s="131">
        <v>2564</v>
      </c>
      <c r="O159" s="131">
        <v>2800</v>
      </c>
      <c r="P159" s="131">
        <v>2814</v>
      </c>
    </row>
    <row r="160" spans="2:16" x14ac:dyDescent="0.25">
      <c r="B160" s="130" t="s">
        <v>22</v>
      </c>
      <c r="C160" s="131">
        <v>1035</v>
      </c>
      <c r="D160" s="131">
        <v>1087</v>
      </c>
      <c r="E160" s="131">
        <v>1155</v>
      </c>
      <c r="F160" s="131">
        <v>1204</v>
      </c>
      <c r="G160" s="131">
        <v>1252</v>
      </c>
      <c r="H160" s="131">
        <v>1145</v>
      </c>
      <c r="I160" s="131">
        <v>1191</v>
      </c>
      <c r="J160" s="131">
        <v>1187</v>
      </c>
      <c r="K160" s="131">
        <v>1175</v>
      </c>
      <c r="L160" s="131">
        <v>1264</v>
      </c>
      <c r="M160" s="131">
        <v>1274</v>
      </c>
      <c r="N160" s="131">
        <v>1244</v>
      </c>
      <c r="O160" s="131">
        <v>1190</v>
      </c>
      <c r="P160" s="131">
        <v>1246</v>
      </c>
    </row>
    <row r="161" spans="2:16" x14ac:dyDescent="0.25">
      <c r="B161" s="130" t="s">
        <v>15</v>
      </c>
      <c r="C161" s="131">
        <v>3459</v>
      </c>
      <c r="D161" s="131">
        <v>3546</v>
      </c>
      <c r="E161" s="131">
        <v>3777</v>
      </c>
      <c r="F161" s="131">
        <v>3741</v>
      </c>
      <c r="G161" s="131">
        <v>3954</v>
      </c>
      <c r="H161" s="131">
        <v>3849</v>
      </c>
      <c r="I161" s="131">
        <v>4108</v>
      </c>
      <c r="J161" s="131">
        <v>4337</v>
      </c>
      <c r="K161" s="131">
        <v>4590</v>
      </c>
      <c r="L161" s="131">
        <v>4818</v>
      </c>
      <c r="M161" s="131">
        <v>4931</v>
      </c>
      <c r="N161" s="131">
        <v>5008</v>
      </c>
      <c r="O161" s="131">
        <v>5203</v>
      </c>
      <c r="P161" s="131">
        <v>5339</v>
      </c>
    </row>
    <row r="162" spans="2:16" x14ac:dyDescent="0.25">
      <c r="B162" s="130" t="s">
        <v>11</v>
      </c>
      <c r="C162" s="131">
        <v>2261</v>
      </c>
      <c r="D162" s="131">
        <v>2579</v>
      </c>
      <c r="E162" s="131">
        <v>2797</v>
      </c>
      <c r="F162" s="131">
        <v>2884</v>
      </c>
      <c r="G162" s="131">
        <v>3009</v>
      </c>
      <c r="H162" s="131">
        <v>2808</v>
      </c>
      <c r="I162" s="131">
        <v>2991</v>
      </c>
      <c r="J162" s="131">
        <v>3159</v>
      </c>
      <c r="K162" s="131">
        <v>3611</v>
      </c>
      <c r="L162" s="131">
        <v>3857</v>
      </c>
      <c r="M162" s="131">
        <v>3904</v>
      </c>
      <c r="N162" s="131">
        <v>3895</v>
      </c>
      <c r="O162" s="131">
        <v>3912</v>
      </c>
      <c r="P162" s="131">
        <v>4139</v>
      </c>
    </row>
    <row r="163" spans="2:16" x14ac:dyDescent="0.25">
      <c r="B163" s="130" t="s">
        <v>23</v>
      </c>
      <c r="C163" s="131">
        <v>969</v>
      </c>
      <c r="D163" s="131">
        <v>1015</v>
      </c>
      <c r="E163" s="131">
        <v>1063</v>
      </c>
      <c r="F163" s="131">
        <v>1109</v>
      </c>
      <c r="G163" s="131">
        <v>1140</v>
      </c>
      <c r="H163" s="131">
        <v>1054</v>
      </c>
      <c r="I163" s="131">
        <v>1084</v>
      </c>
      <c r="J163" s="131">
        <v>1096</v>
      </c>
      <c r="K163" s="131">
        <v>1070</v>
      </c>
      <c r="L163" s="131">
        <v>1081</v>
      </c>
      <c r="M163" s="131">
        <v>1468</v>
      </c>
      <c r="N163" s="131">
        <v>1640</v>
      </c>
      <c r="O163" s="131">
        <v>1789</v>
      </c>
      <c r="P163" s="131">
        <v>1759</v>
      </c>
    </row>
    <row r="164" spans="2:16" x14ac:dyDescent="0.25">
      <c r="B164" s="130" t="s">
        <v>13</v>
      </c>
      <c r="C164" s="131">
        <v>2836</v>
      </c>
      <c r="D164" s="131">
        <v>2939</v>
      </c>
      <c r="E164" s="131">
        <v>3055</v>
      </c>
      <c r="F164" s="131">
        <v>3142</v>
      </c>
      <c r="G164" s="131">
        <v>3183</v>
      </c>
      <c r="H164" s="131">
        <v>3015</v>
      </c>
      <c r="I164" s="131">
        <v>3076</v>
      </c>
      <c r="J164" s="131">
        <v>3285</v>
      </c>
      <c r="K164" s="131">
        <v>3548</v>
      </c>
      <c r="L164" s="131">
        <v>3602</v>
      </c>
      <c r="M164" s="131">
        <v>3606</v>
      </c>
      <c r="N164" s="131">
        <v>3730</v>
      </c>
      <c r="O164" s="131">
        <v>3831</v>
      </c>
      <c r="P164" s="131">
        <v>4096</v>
      </c>
    </row>
    <row r="165" spans="2:16" x14ac:dyDescent="0.25">
      <c r="B165" s="130" t="s">
        <v>29</v>
      </c>
      <c r="C165" s="131">
        <v>3284</v>
      </c>
      <c r="D165" s="131">
        <v>3449</v>
      </c>
      <c r="E165" s="131">
        <v>3571</v>
      </c>
      <c r="F165" s="131">
        <v>3625</v>
      </c>
      <c r="G165" s="131">
        <v>3632</v>
      </c>
      <c r="H165" s="131">
        <v>3559</v>
      </c>
      <c r="I165" s="131">
        <v>3784</v>
      </c>
      <c r="J165" s="131">
        <v>3949</v>
      </c>
      <c r="K165" s="131">
        <v>4005</v>
      </c>
      <c r="L165" s="131">
        <v>4238</v>
      </c>
      <c r="M165" s="131">
        <v>4543</v>
      </c>
      <c r="N165" s="131">
        <v>4661</v>
      </c>
      <c r="O165" s="131">
        <v>4890</v>
      </c>
      <c r="P165" s="131">
        <v>5135</v>
      </c>
    </row>
    <row r="166" spans="2:16" x14ac:dyDescent="0.25">
      <c r="B166" s="130" t="s">
        <v>12</v>
      </c>
      <c r="C166" s="131">
        <v>3125</v>
      </c>
      <c r="D166" s="131">
        <v>3275</v>
      </c>
      <c r="E166" s="131">
        <v>3514</v>
      </c>
      <c r="F166" s="131">
        <v>3587</v>
      </c>
      <c r="G166" s="131">
        <v>3725</v>
      </c>
      <c r="H166" s="131">
        <v>3810</v>
      </c>
      <c r="I166" s="131">
        <v>3909</v>
      </c>
      <c r="J166" s="131">
        <v>4060</v>
      </c>
      <c r="K166" s="131">
        <v>4251</v>
      </c>
      <c r="L166" s="131">
        <v>4811</v>
      </c>
      <c r="M166" s="131">
        <v>5252</v>
      </c>
      <c r="N166" s="131">
        <v>5657</v>
      </c>
      <c r="O166" s="131">
        <v>5907</v>
      </c>
      <c r="P166" s="131">
        <v>5982</v>
      </c>
    </row>
    <row r="167" spans="2:16" x14ac:dyDescent="0.25">
      <c r="B167" s="130" t="s">
        <v>62</v>
      </c>
      <c r="C167" s="131">
        <v>901</v>
      </c>
      <c r="D167" s="131">
        <v>924</v>
      </c>
      <c r="E167" s="131">
        <v>971</v>
      </c>
      <c r="F167" s="131">
        <v>1000</v>
      </c>
      <c r="G167" s="131">
        <v>1069</v>
      </c>
      <c r="H167" s="131">
        <v>986</v>
      </c>
      <c r="I167" s="131">
        <v>1032</v>
      </c>
      <c r="J167" s="131">
        <v>1057</v>
      </c>
      <c r="K167" s="131">
        <v>1129</v>
      </c>
      <c r="L167" s="131">
        <v>1228</v>
      </c>
      <c r="M167" s="131">
        <v>1315</v>
      </c>
      <c r="N167" s="131">
        <v>1301</v>
      </c>
      <c r="O167" s="131">
        <v>1243</v>
      </c>
      <c r="P167" s="131">
        <v>1261</v>
      </c>
    </row>
    <row r="168" spans="2:16" x14ac:dyDescent="0.25">
      <c r="B168" s="130" t="s">
        <v>30</v>
      </c>
      <c r="C168" s="131">
        <v>3766</v>
      </c>
      <c r="D168" s="131">
        <v>3988</v>
      </c>
      <c r="E168" s="131">
        <v>4131</v>
      </c>
      <c r="F168" s="131">
        <v>4213</v>
      </c>
      <c r="G168" s="131">
        <v>4178</v>
      </c>
      <c r="H168" s="131">
        <v>4122</v>
      </c>
      <c r="I168" s="131">
        <v>4370</v>
      </c>
      <c r="J168" s="131">
        <v>4444</v>
      </c>
      <c r="K168" s="131">
        <v>4549</v>
      </c>
      <c r="L168" s="131">
        <v>4663</v>
      </c>
      <c r="M168" s="131">
        <v>4683</v>
      </c>
      <c r="N168" s="131">
        <v>4528</v>
      </c>
      <c r="O168" s="131">
        <v>4647</v>
      </c>
      <c r="P168" s="131">
        <v>4896</v>
      </c>
    </row>
    <row r="169" spans="2:16" x14ac:dyDescent="0.25">
      <c r="B169" s="130" t="s">
        <v>5</v>
      </c>
      <c r="C169" s="131">
        <v>1941</v>
      </c>
      <c r="D169" s="131">
        <v>1941</v>
      </c>
      <c r="E169" s="131">
        <v>2050</v>
      </c>
      <c r="F169" s="131">
        <v>2038</v>
      </c>
      <c r="G169" s="131">
        <v>2104</v>
      </c>
      <c r="H169" s="131">
        <v>1990</v>
      </c>
      <c r="I169" s="131">
        <v>2066</v>
      </c>
      <c r="J169" s="131">
        <v>2155</v>
      </c>
      <c r="K169" s="131">
        <v>2335</v>
      </c>
      <c r="L169" s="131">
        <v>2480</v>
      </c>
      <c r="M169" s="131">
        <v>2622</v>
      </c>
      <c r="N169" s="131">
        <v>2812</v>
      </c>
      <c r="O169" s="131">
        <v>2715</v>
      </c>
      <c r="P169" s="131">
        <v>2913</v>
      </c>
    </row>
    <row r="170" spans="2:16" x14ac:dyDescent="0.25">
      <c r="B170" s="130" t="s">
        <v>6</v>
      </c>
      <c r="C170" s="131">
        <v>1900</v>
      </c>
      <c r="D170" s="131">
        <v>1871</v>
      </c>
      <c r="E170" s="131">
        <v>1989</v>
      </c>
      <c r="F170" s="131">
        <v>1990</v>
      </c>
      <c r="G170" s="131">
        <v>2037</v>
      </c>
      <c r="H170" s="131">
        <v>1928</v>
      </c>
      <c r="I170" s="131">
        <v>2002</v>
      </c>
      <c r="J170" s="131">
        <v>2150</v>
      </c>
      <c r="K170" s="131">
        <v>2198</v>
      </c>
      <c r="L170" s="131">
        <v>2207</v>
      </c>
      <c r="M170" s="131">
        <v>2351</v>
      </c>
      <c r="N170" s="131">
        <v>2498</v>
      </c>
      <c r="O170" s="131">
        <v>2603</v>
      </c>
      <c r="P170" s="131">
        <v>2682</v>
      </c>
    </row>
    <row r="171" spans="2:16" x14ac:dyDescent="0.25">
      <c r="B171" s="130" t="s">
        <v>7</v>
      </c>
      <c r="C171" s="131">
        <v>1149</v>
      </c>
      <c r="D171" s="131">
        <v>1150</v>
      </c>
      <c r="E171" s="131">
        <v>1220</v>
      </c>
      <c r="F171" s="131">
        <v>1221</v>
      </c>
      <c r="G171" s="131">
        <v>1232</v>
      </c>
      <c r="H171" s="131">
        <v>1180</v>
      </c>
      <c r="I171" s="131">
        <v>1208</v>
      </c>
      <c r="J171" s="131">
        <v>1252</v>
      </c>
      <c r="K171" s="131">
        <v>1254</v>
      </c>
      <c r="L171" s="131">
        <v>1268</v>
      </c>
      <c r="M171" s="131">
        <v>1334</v>
      </c>
      <c r="N171" s="131">
        <v>1366</v>
      </c>
      <c r="O171" s="131">
        <v>1476</v>
      </c>
      <c r="P171" s="131">
        <v>1419</v>
      </c>
    </row>
    <row r="173" spans="2:16" x14ac:dyDescent="0.25">
      <c r="B173" s="130" t="s">
        <v>65</v>
      </c>
      <c r="C173" s="126">
        <f>SUM(C108:C171)</f>
        <v>151886</v>
      </c>
      <c r="D173" s="126">
        <f t="shared" ref="D173:P173" si="90">SUM(D108:D171)</f>
        <v>159475</v>
      </c>
      <c r="E173" s="126">
        <f t="shared" si="90"/>
        <v>166584</v>
      </c>
      <c r="F173" s="126">
        <f t="shared" si="90"/>
        <v>172074</v>
      </c>
      <c r="G173" s="126">
        <f t="shared" si="90"/>
        <v>175455</v>
      </c>
      <c r="H173" s="126">
        <f t="shared" si="90"/>
        <v>169540</v>
      </c>
      <c r="I173" s="126">
        <f t="shared" si="90"/>
        <v>174897</v>
      </c>
      <c r="J173" s="126">
        <f t="shared" si="90"/>
        <v>180919</v>
      </c>
      <c r="K173" s="126">
        <f t="shared" si="90"/>
        <v>186119</v>
      </c>
      <c r="L173" s="126">
        <f t="shared" si="90"/>
        <v>193962</v>
      </c>
      <c r="M173" s="126">
        <f t="shared" si="90"/>
        <v>203421</v>
      </c>
      <c r="N173" s="126">
        <f t="shared" si="90"/>
        <v>210147</v>
      </c>
      <c r="O173" s="126">
        <f t="shared" si="90"/>
        <v>218082</v>
      </c>
      <c r="P173" s="126">
        <f t="shared" si="90"/>
        <v>225008</v>
      </c>
    </row>
    <row r="174" spans="2:16" x14ac:dyDescent="0.25">
      <c r="B174" s="130" t="s">
        <v>89</v>
      </c>
      <c r="C174" s="128">
        <v>1180753</v>
      </c>
      <c r="D174" s="128">
        <v>1251115</v>
      </c>
      <c r="E174" s="128">
        <v>1321047</v>
      </c>
      <c r="F174" s="128">
        <v>1388286</v>
      </c>
      <c r="G174" s="128">
        <v>1429641</v>
      </c>
      <c r="H174" s="128">
        <v>1399987</v>
      </c>
      <c r="I174" s="128">
        <v>1429621</v>
      </c>
      <c r="J174" s="128">
        <v>1468323</v>
      </c>
      <c r="K174" s="128">
        <v>1514910</v>
      </c>
      <c r="L174" s="128">
        <v>1573223</v>
      </c>
      <c r="M174" s="128">
        <v>1645955</v>
      </c>
      <c r="N174" s="128">
        <v>1692039</v>
      </c>
      <c r="O174" s="128">
        <v>1756045</v>
      </c>
      <c r="P174" s="128">
        <v>1819754</v>
      </c>
    </row>
    <row r="175" spans="2:16" x14ac:dyDescent="0.25">
      <c r="B175" s="130" t="s">
        <v>90</v>
      </c>
      <c r="C175" s="129">
        <v>999220</v>
      </c>
      <c r="D175" s="129">
        <v>1056252</v>
      </c>
      <c r="E175" s="129">
        <v>1112045</v>
      </c>
      <c r="F175" s="129">
        <v>1172404</v>
      </c>
      <c r="G175" s="129">
        <v>1205786</v>
      </c>
      <c r="H175" s="129">
        <v>1185234</v>
      </c>
      <c r="I175" s="129">
        <v>1211132</v>
      </c>
      <c r="J175" s="129">
        <v>1242817</v>
      </c>
      <c r="K175" s="129">
        <v>1287219</v>
      </c>
      <c r="L175" s="129">
        <v>1337545</v>
      </c>
      <c r="M175" s="129">
        <v>1405306</v>
      </c>
      <c r="N175" s="129">
        <v>1451436</v>
      </c>
      <c r="O175" s="129">
        <v>1509306</v>
      </c>
      <c r="P175" s="129">
        <v>1562694</v>
      </c>
    </row>
    <row r="176" spans="2:16" x14ac:dyDescent="0.25">
      <c r="B176" s="198"/>
      <c r="C176" s="199"/>
      <c r="D176" s="19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</row>
    <row r="177" spans="2:16" x14ac:dyDescent="0.25">
      <c r="B177" s="313" t="s">
        <v>70</v>
      </c>
      <c r="C177" s="131">
        <v>15413</v>
      </c>
      <c r="D177" s="131">
        <v>16189</v>
      </c>
      <c r="E177" s="131">
        <v>16922</v>
      </c>
      <c r="F177" s="131">
        <v>17476</v>
      </c>
      <c r="G177" s="131">
        <v>17400</v>
      </c>
      <c r="H177" s="131">
        <v>16826</v>
      </c>
      <c r="I177" s="131">
        <v>17519</v>
      </c>
      <c r="J177" s="131">
        <v>17770</v>
      </c>
      <c r="K177" s="131">
        <v>18225</v>
      </c>
      <c r="L177" s="131">
        <v>18780</v>
      </c>
      <c r="M177" s="131">
        <v>19731</v>
      </c>
      <c r="N177" s="131">
        <v>19811</v>
      </c>
      <c r="O177" s="131">
        <v>20813</v>
      </c>
      <c r="P177" s="131">
        <v>21698</v>
      </c>
    </row>
    <row r="178" spans="2:16" x14ac:dyDescent="0.25">
      <c r="B178" s="313" t="s">
        <v>71</v>
      </c>
      <c r="C178" s="131">
        <v>15290</v>
      </c>
      <c r="D178" s="131">
        <v>16361</v>
      </c>
      <c r="E178" s="131">
        <v>17065</v>
      </c>
      <c r="F178" s="131">
        <v>17269</v>
      </c>
      <c r="G178" s="131">
        <v>17783</v>
      </c>
      <c r="H178" s="131">
        <v>17187</v>
      </c>
      <c r="I178" s="131">
        <v>17989</v>
      </c>
      <c r="J178" s="131">
        <v>18796</v>
      </c>
      <c r="K178" s="131">
        <v>19936</v>
      </c>
      <c r="L178" s="131">
        <v>21659</v>
      </c>
      <c r="M178" s="131">
        <v>23184</v>
      </c>
      <c r="N178" s="131">
        <v>24431</v>
      </c>
      <c r="O178" s="131">
        <v>25186</v>
      </c>
      <c r="P178" s="131">
        <v>26039</v>
      </c>
    </row>
    <row r="179" spans="2:16" ht="26.25" x14ac:dyDescent="0.25">
      <c r="B179" s="313" t="s">
        <v>72</v>
      </c>
      <c r="C179" s="131">
        <v>31280</v>
      </c>
      <c r="D179" s="131">
        <v>33356</v>
      </c>
      <c r="E179" s="131">
        <v>34710</v>
      </c>
      <c r="F179" s="131">
        <v>35996</v>
      </c>
      <c r="G179" s="131">
        <v>36618</v>
      </c>
      <c r="H179" s="131">
        <v>35805</v>
      </c>
      <c r="I179" s="131">
        <v>37039</v>
      </c>
      <c r="J179" s="131">
        <v>38745</v>
      </c>
      <c r="K179" s="131">
        <v>39746</v>
      </c>
      <c r="L179" s="131">
        <v>41170</v>
      </c>
      <c r="M179" s="131">
        <v>42727</v>
      </c>
      <c r="N179" s="131">
        <v>43698</v>
      </c>
      <c r="O179" s="131">
        <v>45186</v>
      </c>
      <c r="P179" s="131">
        <v>46559</v>
      </c>
    </row>
    <row r="180" spans="2:16" x14ac:dyDescent="0.25">
      <c r="B180" s="313" t="s">
        <v>73</v>
      </c>
      <c r="C180" s="131">
        <v>33277</v>
      </c>
      <c r="D180" s="131">
        <v>34809</v>
      </c>
      <c r="E180" s="131">
        <v>36000</v>
      </c>
      <c r="F180" s="131">
        <v>37510</v>
      </c>
      <c r="G180" s="131">
        <v>37950</v>
      </c>
      <c r="H180" s="131">
        <v>36915</v>
      </c>
      <c r="I180" s="131">
        <v>37833</v>
      </c>
      <c r="J180" s="131">
        <v>39081</v>
      </c>
      <c r="K180" s="131">
        <v>39786</v>
      </c>
      <c r="L180" s="131">
        <v>41508</v>
      </c>
      <c r="M180" s="131">
        <v>43799</v>
      </c>
      <c r="N180" s="131">
        <v>46164</v>
      </c>
      <c r="O180" s="131">
        <v>49548</v>
      </c>
      <c r="P180" s="131">
        <v>51270</v>
      </c>
    </row>
    <row r="181" spans="2:16" x14ac:dyDescent="0.25">
      <c r="B181" s="313" t="s">
        <v>74</v>
      </c>
      <c r="C181" s="131">
        <v>14768</v>
      </c>
      <c r="D181" s="131">
        <v>15436</v>
      </c>
      <c r="E181" s="131">
        <v>16396</v>
      </c>
      <c r="F181" s="131">
        <v>17384</v>
      </c>
      <c r="G181" s="131">
        <v>17820</v>
      </c>
      <c r="H181" s="131">
        <v>17875</v>
      </c>
      <c r="I181" s="131">
        <v>18001</v>
      </c>
      <c r="J181" s="131">
        <v>18253</v>
      </c>
      <c r="K181" s="131">
        <v>18436</v>
      </c>
      <c r="L181" s="131">
        <v>18958</v>
      </c>
      <c r="M181" s="131">
        <v>19766</v>
      </c>
      <c r="N181" s="131">
        <v>20495</v>
      </c>
      <c r="O181" s="131">
        <v>20376</v>
      </c>
      <c r="P181" s="131">
        <v>20656</v>
      </c>
    </row>
    <row r="182" spans="2:16" x14ac:dyDescent="0.25">
      <c r="B182" s="313" t="s">
        <v>75</v>
      </c>
      <c r="C182" s="131">
        <v>15716</v>
      </c>
      <c r="D182" s="131">
        <v>16598</v>
      </c>
      <c r="E182" s="131">
        <v>17793</v>
      </c>
      <c r="F182" s="131">
        <v>18424</v>
      </c>
      <c r="G182" s="131">
        <v>18826</v>
      </c>
      <c r="H182" s="131">
        <v>18462</v>
      </c>
      <c r="I182" s="131">
        <v>18932</v>
      </c>
      <c r="J182" s="131">
        <v>19257</v>
      </c>
      <c r="K182" s="131">
        <v>20106</v>
      </c>
      <c r="L182" s="131">
        <v>20912</v>
      </c>
      <c r="M182" s="131">
        <v>22302</v>
      </c>
      <c r="N182" s="131">
        <v>23271</v>
      </c>
      <c r="O182" s="131">
        <v>24159</v>
      </c>
      <c r="P182" s="131">
        <v>24897</v>
      </c>
    </row>
    <row r="183" spans="2:16" x14ac:dyDescent="0.25">
      <c r="B183" s="313" t="s">
        <v>76</v>
      </c>
      <c r="C183" s="131">
        <v>15657</v>
      </c>
      <c r="D183" s="131">
        <v>16361</v>
      </c>
      <c r="E183" s="131">
        <v>17182</v>
      </c>
      <c r="F183" s="131">
        <v>17547</v>
      </c>
      <c r="G183" s="131">
        <v>18295</v>
      </c>
      <c r="H183" s="131">
        <v>17237</v>
      </c>
      <c r="I183" s="131">
        <v>17860</v>
      </c>
      <c r="J183" s="131">
        <v>18460</v>
      </c>
      <c r="K183" s="131">
        <v>18650</v>
      </c>
      <c r="L183" s="131">
        <v>19241</v>
      </c>
      <c r="M183" s="131">
        <v>20034</v>
      </c>
      <c r="N183" s="131">
        <v>20901</v>
      </c>
      <c r="O183" s="131">
        <v>21421</v>
      </c>
      <c r="P183" s="131">
        <v>21919</v>
      </c>
    </row>
    <row r="184" spans="2:16" x14ac:dyDescent="0.25">
      <c r="B184" s="313" t="s">
        <v>77</v>
      </c>
      <c r="C184" s="131">
        <v>10135</v>
      </c>
      <c r="D184" s="131">
        <v>10512</v>
      </c>
      <c r="E184" s="131">
        <v>10840</v>
      </c>
      <c r="F184" s="131">
        <v>11150</v>
      </c>
      <c r="G184" s="131">
        <v>11674</v>
      </c>
      <c r="H184" s="131">
        <v>11220</v>
      </c>
      <c r="I184" s="131">
        <v>11425</v>
      </c>
      <c r="J184" s="131">
        <v>12020</v>
      </c>
      <c r="K184" s="131">
        <v>12573</v>
      </c>
      <c r="L184" s="131">
        <v>12889</v>
      </c>
      <c r="M184" s="131">
        <v>13256</v>
      </c>
      <c r="N184" s="131">
        <v>13394</v>
      </c>
      <c r="O184" s="131">
        <v>13539</v>
      </c>
      <c r="P184" s="131">
        <v>14151</v>
      </c>
    </row>
    <row r="185" spans="2:16" x14ac:dyDescent="0.25">
      <c r="B185" s="313" t="s">
        <v>78</v>
      </c>
      <c r="C185" s="131">
        <v>9238</v>
      </c>
      <c r="D185" s="131">
        <v>9272</v>
      </c>
      <c r="E185" s="131">
        <v>9774</v>
      </c>
      <c r="F185" s="131">
        <v>9645</v>
      </c>
      <c r="G185" s="131">
        <v>9882</v>
      </c>
      <c r="H185" s="131">
        <v>9537</v>
      </c>
      <c r="I185" s="131">
        <v>9818</v>
      </c>
      <c r="J185" s="131">
        <v>10380</v>
      </c>
      <c r="K185" s="131">
        <v>10903</v>
      </c>
      <c r="L185" s="131">
        <v>11327</v>
      </c>
      <c r="M185" s="131">
        <v>12021</v>
      </c>
      <c r="N185" s="131">
        <v>12387</v>
      </c>
      <c r="O185" s="131">
        <v>12727</v>
      </c>
      <c r="P185" s="131">
        <v>13314</v>
      </c>
    </row>
    <row r="186" spans="2:16" x14ac:dyDescent="0.25">
      <c r="B186" s="313" t="s">
        <v>448</v>
      </c>
      <c r="C186" s="126">
        <v>160774</v>
      </c>
      <c r="D186" s="126">
        <v>168894</v>
      </c>
      <c r="E186" s="126">
        <v>176682</v>
      </c>
      <c r="F186" s="126">
        <v>182401</v>
      </c>
      <c r="G186" s="126">
        <v>186248</v>
      </c>
      <c r="H186" s="126">
        <v>181064</v>
      </c>
      <c r="I186" s="126">
        <v>186416</v>
      </c>
      <c r="J186" s="126">
        <v>192762</v>
      </c>
      <c r="K186" s="126">
        <v>198361</v>
      </c>
      <c r="L186" s="126">
        <v>206444</v>
      </c>
      <c r="M186" s="126">
        <v>216820</v>
      </c>
      <c r="N186" s="126">
        <v>224552</v>
      </c>
      <c r="O186" s="126">
        <v>232955</v>
      </c>
      <c r="P186" s="126">
        <v>240503</v>
      </c>
    </row>
    <row r="187" spans="2:16" x14ac:dyDescent="0.25">
      <c r="B187" s="198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</row>
    <row r="188" spans="2:16" x14ac:dyDescent="0.25">
      <c r="B188" s="197" t="s">
        <v>91</v>
      </c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</row>
    <row r="189" spans="2:16" x14ac:dyDescent="0.25">
      <c r="B189" s="195" t="s">
        <v>92</v>
      </c>
      <c r="C189" s="38">
        <v>2004</v>
      </c>
      <c r="D189" s="38">
        <v>2005</v>
      </c>
      <c r="E189" s="38">
        <v>2006</v>
      </c>
      <c r="F189" s="38">
        <v>2007</v>
      </c>
      <c r="G189" s="38">
        <v>2008</v>
      </c>
      <c r="H189" s="38">
        <v>2009</v>
      </c>
      <c r="I189" s="38">
        <v>2010</v>
      </c>
      <c r="J189" s="38">
        <v>2011</v>
      </c>
      <c r="K189" s="38">
        <v>2012</v>
      </c>
      <c r="L189" s="38">
        <v>2013</v>
      </c>
      <c r="M189" s="38">
        <v>2014</v>
      </c>
      <c r="N189" s="196">
        <v>2015</v>
      </c>
      <c r="O189" s="38">
        <v>2016</v>
      </c>
      <c r="P189" s="38">
        <v>2017</v>
      </c>
    </row>
    <row r="190" spans="2:16" x14ac:dyDescent="0.25">
      <c r="B190" s="193" t="s">
        <v>35</v>
      </c>
      <c r="C190" s="194">
        <v>118421</v>
      </c>
      <c r="D190" s="194">
        <v>119152</v>
      </c>
      <c r="E190" s="194">
        <v>120038</v>
      </c>
      <c r="F190" s="194">
        <v>120436</v>
      </c>
      <c r="G190" s="194">
        <v>121170</v>
      </c>
      <c r="H190" s="194">
        <v>121532</v>
      </c>
      <c r="I190" s="194">
        <v>122081</v>
      </c>
      <c r="J190" s="194">
        <v>122521</v>
      </c>
      <c r="K190" s="194">
        <v>122798</v>
      </c>
      <c r="L190" s="194">
        <v>123592</v>
      </c>
      <c r="M190" s="194">
        <v>124050</v>
      </c>
      <c r="N190" s="194">
        <v>124188</v>
      </c>
      <c r="O190" s="194">
        <v>124802</v>
      </c>
      <c r="P190" s="194">
        <v>125898</v>
      </c>
    </row>
    <row r="191" spans="2:16" x14ac:dyDescent="0.25">
      <c r="B191" s="193" t="s">
        <v>41</v>
      </c>
      <c r="C191" s="194">
        <v>114105</v>
      </c>
      <c r="D191" s="194">
        <v>115020</v>
      </c>
      <c r="E191" s="194">
        <v>115704</v>
      </c>
      <c r="F191" s="194">
        <v>116301</v>
      </c>
      <c r="G191" s="194">
        <v>116971</v>
      </c>
      <c r="H191" s="194">
        <v>117875</v>
      </c>
      <c r="I191" s="194">
        <v>118566</v>
      </c>
      <c r="J191" s="194">
        <v>119522</v>
      </c>
      <c r="K191" s="194">
        <v>120120</v>
      </c>
      <c r="L191" s="194">
        <v>121546</v>
      </c>
      <c r="M191" s="194">
        <v>122490</v>
      </c>
      <c r="N191" s="194">
        <v>123577</v>
      </c>
      <c r="O191" s="194">
        <v>124513</v>
      </c>
      <c r="P191" s="194">
        <v>126164</v>
      </c>
    </row>
    <row r="192" spans="2:16" x14ac:dyDescent="0.25">
      <c r="B192" s="193" t="s">
        <v>42</v>
      </c>
      <c r="C192" s="194">
        <v>110017</v>
      </c>
      <c r="D192" s="194">
        <v>110488</v>
      </c>
      <c r="E192" s="194">
        <v>110876</v>
      </c>
      <c r="F192" s="194">
        <v>111314</v>
      </c>
      <c r="G192" s="194">
        <v>112106</v>
      </c>
      <c r="H192" s="194">
        <v>112563</v>
      </c>
      <c r="I192" s="194">
        <v>112924</v>
      </c>
      <c r="J192" s="194">
        <v>113003</v>
      </c>
      <c r="K192" s="194">
        <v>113235</v>
      </c>
      <c r="L192" s="194">
        <v>113704</v>
      </c>
      <c r="M192" s="194">
        <v>114256</v>
      </c>
      <c r="N192" s="194">
        <v>114689</v>
      </c>
      <c r="O192" s="194">
        <v>115212</v>
      </c>
      <c r="P192" s="194">
        <v>116304</v>
      </c>
    </row>
    <row r="193" spans="2:16" x14ac:dyDescent="0.25">
      <c r="B193" s="140" t="s">
        <v>24</v>
      </c>
      <c r="C193" s="154">
        <v>1002376</v>
      </c>
      <c r="D193" s="154">
        <v>1014650</v>
      </c>
      <c r="E193" s="154">
        <v>1020843</v>
      </c>
      <c r="F193" s="154">
        <v>1029021</v>
      </c>
      <c r="G193" s="154">
        <v>1038980</v>
      </c>
      <c r="H193" s="154">
        <v>1050072</v>
      </c>
      <c r="I193" s="154">
        <v>1061074</v>
      </c>
      <c r="J193" s="154">
        <v>1074283</v>
      </c>
      <c r="K193" s="154">
        <v>1085198</v>
      </c>
      <c r="L193" s="154">
        <v>1092190</v>
      </c>
      <c r="M193" s="154">
        <v>1101521</v>
      </c>
      <c r="N193" s="154">
        <v>1112950</v>
      </c>
      <c r="O193" s="154">
        <v>1128077</v>
      </c>
      <c r="P193" s="154">
        <v>1137123</v>
      </c>
    </row>
    <row r="194" spans="2:16" x14ac:dyDescent="0.25">
      <c r="B194" s="193" t="s">
        <v>49</v>
      </c>
      <c r="C194" s="194">
        <v>91664</v>
      </c>
      <c r="D194" s="194">
        <v>91721</v>
      </c>
      <c r="E194" s="194">
        <v>92266</v>
      </c>
      <c r="F194" s="194">
        <v>92741</v>
      </c>
      <c r="G194" s="194">
        <v>93341</v>
      </c>
      <c r="H194" s="194">
        <v>93511</v>
      </c>
      <c r="I194" s="194">
        <v>93935</v>
      </c>
      <c r="J194" s="194">
        <v>94132</v>
      </c>
      <c r="K194" s="194">
        <v>94608</v>
      </c>
      <c r="L194" s="194">
        <v>95105</v>
      </c>
      <c r="M194" s="194">
        <v>95836</v>
      </c>
      <c r="N194" s="194">
        <v>96458</v>
      </c>
      <c r="O194" s="194">
        <v>97562</v>
      </c>
      <c r="P194" s="194">
        <v>98977</v>
      </c>
    </row>
    <row r="195" spans="2:16" x14ac:dyDescent="0.25">
      <c r="B195" s="193" t="s">
        <v>32</v>
      </c>
      <c r="C195" s="194">
        <v>73601</v>
      </c>
      <c r="D195" s="194">
        <v>73844</v>
      </c>
      <c r="E195" s="194">
        <v>74347</v>
      </c>
      <c r="F195" s="194">
        <v>74822</v>
      </c>
      <c r="G195" s="194">
        <v>75058</v>
      </c>
      <c r="H195" s="194">
        <v>75224</v>
      </c>
      <c r="I195" s="194">
        <v>75691</v>
      </c>
      <c r="J195" s="194">
        <v>76029</v>
      </c>
      <c r="K195" s="194">
        <v>76480</v>
      </c>
      <c r="L195" s="194">
        <v>76774</v>
      </c>
      <c r="M195" s="194">
        <v>77231</v>
      </c>
      <c r="N195" s="194">
        <v>77917</v>
      </c>
      <c r="O195" s="194">
        <v>78225</v>
      </c>
      <c r="P195" s="194">
        <v>79098</v>
      </c>
    </row>
    <row r="196" spans="2:16" x14ac:dyDescent="0.25">
      <c r="B196" s="193" t="s">
        <v>56</v>
      </c>
      <c r="C196" s="194">
        <v>58090</v>
      </c>
      <c r="D196" s="194">
        <v>58551</v>
      </c>
      <c r="E196" s="194">
        <v>59770</v>
      </c>
      <c r="F196" s="194">
        <v>61036</v>
      </c>
      <c r="G196" s="194">
        <v>62176</v>
      </c>
      <c r="H196" s="194">
        <v>63399</v>
      </c>
      <c r="I196" s="194">
        <v>64475</v>
      </c>
      <c r="J196" s="194">
        <v>64615</v>
      </c>
      <c r="K196" s="194">
        <v>64855</v>
      </c>
      <c r="L196" s="194">
        <v>65831</v>
      </c>
      <c r="M196" s="194">
        <v>66454</v>
      </c>
      <c r="N196" s="194">
        <v>66876</v>
      </c>
      <c r="O196" s="194">
        <v>67709</v>
      </c>
      <c r="P196" s="194">
        <v>68488</v>
      </c>
    </row>
    <row r="197" spans="2:16" x14ac:dyDescent="0.25">
      <c r="B197" s="140" t="s">
        <v>2</v>
      </c>
      <c r="C197" s="154">
        <v>90516</v>
      </c>
      <c r="D197" s="154">
        <v>91046</v>
      </c>
      <c r="E197" s="154">
        <v>91734</v>
      </c>
      <c r="F197" s="154">
        <v>92563</v>
      </c>
      <c r="G197" s="154">
        <v>93097</v>
      </c>
      <c r="H197" s="154">
        <v>93444</v>
      </c>
      <c r="I197" s="154">
        <v>93507</v>
      </c>
      <c r="J197" s="154">
        <v>93732</v>
      </c>
      <c r="K197" s="154">
        <v>94281</v>
      </c>
      <c r="L197" s="154">
        <v>94806</v>
      </c>
      <c r="M197" s="154">
        <v>95519</v>
      </c>
      <c r="N197" s="154">
        <v>95800</v>
      </c>
      <c r="O197" s="154">
        <v>96770</v>
      </c>
      <c r="P197" s="154">
        <v>97594</v>
      </c>
    </row>
    <row r="198" spans="2:16" x14ac:dyDescent="0.25">
      <c r="B198" s="193" t="s">
        <v>45</v>
      </c>
      <c r="C198" s="194">
        <v>108085</v>
      </c>
      <c r="D198" s="194">
        <v>108290</v>
      </c>
      <c r="E198" s="194">
        <v>108254</v>
      </c>
      <c r="F198" s="194">
        <v>108272</v>
      </c>
      <c r="G198" s="194">
        <v>108730</v>
      </c>
      <c r="H198" s="194">
        <v>109217</v>
      </c>
      <c r="I198" s="194">
        <v>109252</v>
      </c>
      <c r="J198" s="194">
        <v>109749</v>
      </c>
      <c r="K198" s="194">
        <v>110568</v>
      </c>
      <c r="L198" s="194">
        <v>111077</v>
      </c>
      <c r="M198" s="194">
        <v>111534</v>
      </c>
      <c r="N198" s="194">
        <v>111837</v>
      </c>
      <c r="O198" s="194">
        <v>112116</v>
      </c>
      <c r="P198" s="194">
        <v>112718</v>
      </c>
    </row>
    <row r="199" spans="2:16" x14ac:dyDescent="0.25">
      <c r="B199" s="140" t="s">
        <v>16</v>
      </c>
      <c r="C199" s="154">
        <v>94179</v>
      </c>
      <c r="D199" s="154">
        <v>94772</v>
      </c>
      <c r="E199" s="154">
        <v>94991</v>
      </c>
      <c r="F199" s="154">
        <v>95391</v>
      </c>
      <c r="G199" s="154">
        <v>95999</v>
      </c>
      <c r="H199" s="154">
        <v>96514</v>
      </c>
      <c r="I199" s="154">
        <v>96898</v>
      </c>
      <c r="J199" s="154">
        <v>97582</v>
      </c>
      <c r="K199" s="154">
        <v>97932</v>
      </c>
      <c r="L199" s="154">
        <v>98106</v>
      </c>
      <c r="M199" s="154">
        <v>98508</v>
      </c>
      <c r="N199" s="154">
        <v>98490</v>
      </c>
      <c r="O199" s="154">
        <v>98513</v>
      </c>
      <c r="P199" s="154">
        <v>99126</v>
      </c>
    </row>
    <row r="200" spans="2:16" x14ac:dyDescent="0.25">
      <c r="B200" s="193" t="s">
        <v>50</v>
      </c>
      <c r="C200" s="194">
        <v>154740</v>
      </c>
      <c r="D200" s="194">
        <v>155768</v>
      </c>
      <c r="E200" s="194">
        <v>157153</v>
      </c>
      <c r="F200" s="194">
        <v>158667</v>
      </c>
      <c r="G200" s="194">
        <v>160509</v>
      </c>
      <c r="H200" s="194">
        <v>162330</v>
      </c>
      <c r="I200" s="194">
        <v>164346</v>
      </c>
      <c r="J200" s="194">
        <v>165876</v>
      </c>
      <c r="K200" s="194">
        <v>168370</v>
      </c>
      <c r="L200" s="194">
        <v>169993</v>
      </c>
      <c r="M200" s="194">
        <v>172548</v>
      </c>
      <c r="N200" s="194">
        <v>175167</v>
      </c>
      <c r="O200" s="194">
        <v>177378</v>
      </c>
      <c r="P200" s="194">
        <v>180387</v>
      </c>
    </row>
    <row r="201" spans="2:16" x14ac:dyDescent="0.25">
      <c r="B201" s="193" t="s">
        <v>33</v>
      </c>
      <c r="C201" s="194">
        <v>100545</v>
      </c>
      <c r="D201" s="194">
        <v>101277</v>
      </c>
      <c r="E201" s="194">
        <v>101674</v>
      </c>
      <c r="F201" s="194">
        <v>102027</v>
      </c>
      <c r="G201" s="194">
        <v>102609</v>
      </c>
      <c r="H201" s="194">
        <v>103037</v>
      </c>
      <c r="I201" s="194">
        <v>103417</v>
      </c>
      <c r="J201" s="194">
        <v>103788</v>
      </c>
      <c r="K201" s="194">
        <v>103788</v>
      </c>
      <c r="L201" s="194">
        <v>104066</v>
      </c>
      <c r="M201" s="194">
        <v>104331</v>
      </c>
      <c r="N201" s="194">
        <v>104463</v>
      </c>
      <c r="O201" s="194">
        <v>104527</v>
      </c>
      <c r="P201" s="194">
        <v>104579</v>
      </c>
    </row>
    <row r="202" spans="2:16" x14ac:dyDescent="0.25">
      <c r="B202" s="140" t="s">
        <v>26</v>
      </c>
      <c r="C202" s="154">
        <v>298174</v>
      </c>
      <c r="D202" s="154">
        <v>298386</v>
      </c>
      <c r="E202" s="154">
        <v>300129</v>
      </c>
      <c r="F202" s="154">
        <v>301429</v>
      </c>
      <c r="G202" s="154">
        <v>305186</v>
      </c>
      <c r="H202" s="154">
        <v>307393</v>
      </c>
      <c r="I202" s="154">
        <v>311674</v>
      </c>
      <c r="J202" s="154">
        <v>316915</v>
      </c>
      <c r="K202" s="154">
        <v>322504</v>
      </c>
      <c r="L202" s="154">
        <v>328423</v>
      </c>
      <c r="M202" s="154">
        <v>335018</v>
      </c>
      <c r="N202" s="154">
        <v>344288</v>
      </c>
      <c r="O202" s="154">
        <v>353215</v>
      </c>
      <c r="P202" s="154">
        <v>360149</v>
      </c>
    </row>
    <row r="203" spans="2:16" x14ac:dyDescent="0.25">
      <c r="B203" s="193" t="s">
        <v>31</v>
      </c>
      <c r="C203" s="194">
        <v>234501</v>
      </c>
      <c r="D203" s="194">
        <v>236470</v>
      </c>
      <c r="E203" s="194">
        <v>238110</v>
      </c>
      <c r="F203" s="194">
        <v>239917</v>
      </c>
      <c r="G203" s="194">
        <v>241865</v>
      </c>
      <c r="H203" s="194">
        <v>243980</v>
      </c>
      <c r="I203" s="194">
        <v>247035</v>
      </c>
      <c r="J203" s="194">
        <v>248943</v>
      </c>
      <c r="K203" s="194">
        <v>250582</v>
      </c>
      <c r="L203" s="194">
        <v>251312</v>
      </c>
      <c r="M203" s="194">
        <v>252313</v>
      </c>
      <c r="N203" s="194">
        <v>253875</v>
      </c>
      <c r="O203" s="194">
        <v>256203</v>
      </c>
      <c r="P203" s="194">
        <v>257034</v>
      </c>
    </row>
    <row r="204" spans="2:16" x14ac:dyDescent="0.25">
      <c r="B204" s="193" t="s">
        <v>37</v>
      </c>
      <c r="C204" s="194">
        <v>69536</v>
      </c>
      <c r="D204" s="194">
        <v>69509</v>
      </c>
      <c r="E204" s="194">
        <v>69526</v>
      </c>
      <c r="F204" s="194">
        <v>69850</v>
      </c>
      <c r="G204" s="194">
        <v>70450</v>
      </c>
      <c r="H204" s="194">
        <v>70705</v>
      </c>
      <c r="I204" s="194">
        <v>71030</v>
      </c>
      <c r="J204" s="194">
        <v>71104</v>
      </c>
      <c r="K204" s="194">
        <v>71386</v>
      </c>
      <c r="L204" s="194">
        <v>71372</v>
      </c>
      <c r="M204" s="194">
        <v>71420</v>
      </c>
      <c r="N204" s="194">
        <v>71301</v>
      </c>
      <c r="O204" s="194">
        <v>71477</v>
      </c>
      <c r="P204" s="194">
        <v>71849</v>
      </c>
    </row>
    <row r="205" spans="2:16" x14ac:dyDescent="0.25">
      <c r="B205" s="140" t="s">
        <v>27</v>
      </c>
      <c r="C205" s="154">
        <v>306171</v>
      </c>
      <c r="D205" s="154">
        <v>307004</v>
      </c>
      <c r="E205" s="154">
        <v>307846</v>
      </c>
      <c r="F205" s="154">
        <v>308686</v>
      </c>
      <c r="G205" s="154">
        <v>310377</v>
      </c>
      <c r="H205" s="154">
        <v>311088</v>
      </c>
      <c r="I205" s="154">
        <v>312206</v>
      </c>
      <c r="J205" s="154">
        <v>313261</v>
      </c>
      <c r="K205" s="154">
        <v>313570</v>
      </c>
      <c r="L205" s="154">
        <v>314357</v>
      </c>
      <c r="M205" s="154">
        <v>315653</v>
      </c>
      <c r="N205" s="154">
        <v>316331</v>
      </c>
      <c r="O205" s="154">
        <v>317558</v>
      </c>
      <c r="P205" s="154">
        <v>319419</v>
      </c>
    </row>
    <row r="206" spans="2:16" x14ac:dyDescent="0.25">
      <c r="B206" s="193" t="s">
        <v>57</v>
      </c>
      <c r="C206" s="194">
        <v>134889</v>
      </c>
      <c r="D206" s="194">
        <v>135473</v>
      </c>
      <c r="E206" s="194">
        <v>135960</v>
      </c>
      <c r="F206" s="194">
        <v>136939</v>
      </c>
      <c r="G206" s="194">
        <v>137466</v>
      </c>
      <c r="H206" s="194">
        <v>137140</v>
      </c>
      <c r="I206" s="194">
        <v>137251</v>
      </c>
      <c r="J206" s="194">
        <v>136683</v>
      </c>
      <c r="K206" s="194">
        <v>136651</v>
      </c>
      <c r="L206" s="194">
        <v>136799</v>
      </c>
      <c r="M206" s="194">
        <v>137722</v>
      </c>
      <c r="N206" s="194">
        <v>138068</v>
      </c>
      <c r="O206" s="194">
        <v>138743</v>
      </c>
      <c r="P206" s="194">
        <v>139718</v>
      </c>
    </row>
    <row r="207" spans="2:16" x14ac:dyDescent="0.25">
      <c r="B207" s="140" t="s">
        <v>17</v>
      </c>
      <c r="C207" s="154">
        <v>106800</v>
      </c>
      <c r="D207" s="154">
        <v>107609</v>
      </c>
      <c r="E207" s="154">
        <v>108466</v>
      </c>
      <c r="F207" s="154">
        <v>109776</v>
      </c>
      <c r="G207" s="154">
        <v>111191</v>
      </c>
      <c r="H207" s="154">
        <v>112033</v>
      </c>
      <c r="I207" s="154">
        <v>112979</v>
      </c>
      <c r="J207" s="154">
        <v>113858</v>
      </c>
      <c r="K207" s="154">
        <v>114487</v>
      </c>
      <c r="L207" s="154">
        <v>114940</v>
      </c>
      <c r="M207" s="154">
        <v>115720</v>
      </c>
      <c r="N207" s="154">
        <v>116196</v>
      </c>
      <c r="O207" s="154">
        <v>116937</v>
      </c>
      <c r="P207" s="154">
        <v>117552</v>
      </c>
    </row>
    <row r="208" spans="2:16" x14ac:dyDescent="0.25">
      <c r="B208" s="193" t="s">
        <v>38</v>
      </c>
      <c r="C208" s="194">
        <v>110068</v>
      </c>
      <c r="D208" s="194">
        <v>110102</v>
      </c>
      <c r="E208" s="194">
        <v>109979</v>
      </c>
      <c r="F208" s="194">
        <v>110184</v>
      </c>
      <c r="G208" s="194">
        <v>110809</v>
      </c>
      <c r="H208" s="194">
        <v>111283</v>
      </c>
      <c r="I208" s="194">
        <v>111739</v>
      </c>
      <c r="J208" s="194">
        <v>112249</v>
      </c>
      <c r="K208" s="194">
        <v>112833</v>
      </c>
      <c r="L208" s="194">
        <v>113246</v>
      </c>
      <c r="M208" s="194">
        <v>114155</v>
      </c>
      <c r="N208" s="194">
        <v>114684</v>
      </c>
      <c r="O208" s="194">
        <v>115112</v>
      </c>
      <c r="P208" s="194">
        <v>115314</v>
      </c>
    </row>
    <row r="209" spans="2:16" x14ac:dyDescent="0.25">
      <c r="B209" s="193" t="s">
        <v>46</v>
      </c>
      <c r="C209" s="194">
        <v>111847</v>
      </c>
      <c r="D209" s="194">
        <v>111919</v>
      </c>
      <c r="E209" s="194">
        <v>111699</v>
      </c>
      <c r="F209" s="194">
        <v>111924</v>
      </c>
      <c r="G209" s="194">
        <v>112293</v>
      </c>
      <c r="H209" s="194">
        <v>112688</v>
      </c>
      <c r="I209" s="194">
        <v>113066</v>
      </c>
      <c r="J209" s="194">
        <v>113741</v>
      </c>
      <c r="K209" s="194">
        <v>114061</v>
      </c>
      <c r="L209" s="194">
        <v>114974</v>
      </c>
      <c r="M209" s="194">
        <v>115815</v>
      </c>
      <c r="N209" s="194">
        <v>116142</v>
      </c>
      <c r="O209" s="194">
        <v>116746</v>
      </c>
      <c r="P209" s="194">
        <v>117128</v>
      </c>
    </row>
    <row r="210" spans="2:16" x14ac:dyDescent="0.25">
      <c r="B210" s="193" t="s">
        <v>51</v>
      </c>
      <c r="C210" s="194">
        <v>79860</v>
      </c>
      <c r="D210" s="194">
        <v>80486</v>
      </c>
      <c r="E210" s="194">
        <v>81492</v>
      </c>
      <c r="F210" s="194">
        <v>82593</v>
      </c>
      <c r="G210" s="194">
        <v>83417</v>
      </c>
      <c r="H210" s="194">
        <v>84132</v>
      </c>
      <c r="I210" s="194">
        <v>84849</v>
      </c>
      <c r="J210" s="194">
        <v>85699</v>
      </c>
      <c r="K210" s="194">
        <v>86368</v>
      </c>
      <c r="L210" s="194">
        <v>87426</v>
      </c>
      <c r="M210" s="194">
        <v>87935</v>
      </c>
      <c r="N210" s="194">
        <v>89144</v>
      </c>
      <c r="O210" s="194">
        <v>90251</v>
      </c>
      <c r="P210" s="194">
        <v>91461</v>
      </c>
    </row>
    <row r="211" spans="2:16" x14ac:dyDescent="0.25">
      <c r="B211" s="193" t="s">
        <v>1</v>
      </c>
      <c r="C211" s="194">
        <v>176033</v>
      </c>
      <c r="D211" s="194">
        <v>176587</v>
      </c>
      <c r="E211" s="194">
        <v>178103</v>
      </c>
      <c r="F211" s="194">
        <v>179930</v>
      </c>
      <c r="G211" s="194">
        <v>181791</v>
      </c>
      <c r="H211" s="194">
        <v>182367</v>
      </c>
      <c r="I211" s="194">
        <v>182865</v>
      </c>
      <c r="J211" s="194">
        <v>183619</v>
      </c>
      <c r="K211" s="194">
        <v>185197</v>
      </c>
      <c r="L211" s="194">
        <v>186389</v>
      </c>
      <c r="M211" s="194">
        <v>187737</v>
      </c>
      <c r="N211" s="194">
        <v>188522</v>
      </c>
      <c r="O211" s="194">
        <v>189532</v>
      </c>
      <c r="P211" s="194">
        <v>191041</v>
      </c>
    </row>
    <row r="212" spans="2:16" x14ac:dyDescent="0.25">
      <c r="B212" s="193" t="s">
        <v>39</v>
      </c>
      <c r="C212" s="194">
        <v>89261</v>
      </c>
      <c r="D212" s="194">
        <v>89627</v>
      </c>
      <c r="E212" s="194">
        <v>90050</v>
      </c>
      <c r="F212" s="194">
        <v>90553</v>
      </c>
      <c r="G212" s="194">
        <v>90858</v>
      </c>
      <c r="H212" s="194">
        <v>91047</v>
      </c>
      <c r="I212" s="194">
        <v>91063</v>
      </c>
      <c r="J212" s="194">
        <v>90982</v>
      </c>
      <c r="K212" s="194">
        <v>91160</v>
      </c>
      <c r="L212" s="194">
        <v>91172</v>
      </c>
      <c r="M212" s="194">
        <v>91417</v>
      </c>
      <c r="N212" s="194">
        <v>91523</v>
      </c>
      <c r="O212" s="194">
        <v>91720</v>
      </c>
      <c r="P212" s="194">
        <v>92063</v>
      </c>
    </row>
    <row r="213" spans="2:16" x14ac:dyDescent="0.25">
      <c r="B213" s="193" t="s">
        <v>52</v>
      </c>
      <c r="C213" s="194">
        <v>101953</v>
      </c>
      <c r="D213" s="194">
        <v>102431</v>
      </c>
      <c r="E213" s="194">
        <v>102996</v>
      </c>
      <c r="F213" s="194">
        <v>103450</v>
      </c>
      <c r="G213" s="194">
        <v>104179</v>
      </c>
      <c r="H213" s="194">
        <v>104473</v>
      </c>
      <c r="I213" s="194">
        <v>104734</v>
      </c>
      <c r="J213" s="194">
        <v>105328</v>
      </c>
      <c r="K213" s="194">
        <v>105956</v>
      </c>
      <c r="L213" s="194">
        <v>106527</v>
      </c>
      <c r="M213" s="194">
        <v>107560</v>
      </c>
      <c r="N213" s="194">
        <v>108603</v>
      </c>
      <c r="O213" s="194">
        <v>109881</v>
      </c>
      <c r="P213" s="194">
        <v>111370</v>
      </c>
    </row>
    <row r="214" spans="2:16" x14ac:dyDescent="0.25">
      <c r="B214" s="193" t="s">
        <v>48</v>
      </c>
      <c r="C214" s="194">
        <v>294127</v>
      </c>
      <c r="D214" s="194">
        <v>301543</v>
      </c>
      <c r="E214" s="194">
        <v>306548</v>
      </c>
      <c r="F214" s="194">
        <v>311303</v>
      </c>
      <c r="G214" s="194">
        <v>315473</v>
      </c>
      <c r="H214" s="194">
        <v>319708</v>
      </c>
      <c r="I214" s="194">
        <v>324912</v>
      </c>
      <c r="J214" s="194">
        <v>329627</v>
      </c>
      <c r="K214" s="194">
        <v>332067</v>
      </c>
      <c r="L214" s="194">
        <v>334631</v>
      </c>
      <c r="M214" s="194">
        <v>338491</v>
      </c>
      <c r="N214" s="194">
        <v>344036</v>
      </c>
      <c r="O214" s="194">
        <v>349513</v>
      </c>
      <c r="P214" s="194">
        <v>353540</v>
      </c>
    </row>
    <row r="215" spans="2:16" x14ac:dyDescent="0.25">
      <c r="B215" s="140" t="s">
        <v>18</v>
      </c>
      <c r="C215" s="154">
        <v>95580</v>
      </c>
      <c r="D215" s="154">
        <v>96307</v>
      </c>
      <c r="E215" s="154">
        <v>97432</v>
      </c>
      <c r="F215" s="154">
        <v>98528</v>
      </c>
      <c r="G215" s="154">
        <v>99490</v>
      </c>
      <c r="H215" s="154">
        <v>100012</v>
      </c>
      <c r="I215" s="154">
        <v>100424</v>
      </c>
      <c r="J215" s="154">
        <v>100911</v>
      </c>
      <c r="K215" s="154">
        <v>101175</v>
      </c>
      <c r="L215" s="154">
        <v>101716</v>
      </c>
      <c r="M215" s="154">
        <v>102062</v>
      </c>
      <c r="N215" s="154">
        <v>102566</v>
      </c>
      <c r="O215" s="154">
        <v>102831</v>
      </c>
      <c r="P215" s="154">
        <v>103507</v>
      </c>
    </row>
    <row r="216" spans="2:16" x14ac:dyDescent="0.25">
      <c r="B216" s="193" t="s">
        <v>58</v>
      </c>
      <c r="C216" s="194">
        <v>87746</v>
      </c>
      <c r="D216" s="194">
        <v>88603</v>
      </c>
      <c r="E216" s="194">
        <v>89433</v>
      </c>
      <c r="F216" s="194">
        <v>89873</v>
      </c>
      <c r="G216" s="194">
        <v>90207</v>
      </c>
      <c r="H216" s="194">
        <v>90813</v>
      </c>
      <c r="I216" s="194">
        <v>92188</v>
      </c>
      <c r="J216" s="194">
        <v>93085</v>
      </c>
      <c r="K216" s="194">
        <v>94535</v>
      </c>
      <c r="L216" s="194">
        <v>95371</v>
      </c>
      <c r="M216" s="194">
        <v>95910</v>
      </c>
      <c r="N216" s="194">
        <v>96641</v>
      </c>
      <c r="O216" s="194">
        <v>97385</v>
      </c>
      <c r="P216" s="194">
        <v>98438</v>
      </c>
    </row>
    <row r="217" spans="2:16" x14ac:dyDescent="0.25">
      <c r="B217" s="193" t="s">
        <v>3</v>
      </c>
      <c r="C217" s="194">
        <v>73166</v>
      </c>
      <c r="D217" s="194">
        <v>73425</v>
      </c>
      <c r="E217" s="194">
        <v>73748</v>
      </c>
      <c r="F217" s="194">
        <v>74020</v>
      </c>
      <c r="G217" s="194">
        <v>74192</v>
      </c>
      <c r="H217" s="194">
        <v>74141</v>
      </c>
      <c r="I217" s="194">
        <v>74542</v>
      </c>
      <c r="J217" s="194">
        <v>74706</v>
      </c>
      <c r="K217" s="194">
        <v>75090</v>
      </c>
      <c r="L217" s="194">
        <v>75560</v>
      </c>
      <c r="M217" s="194">
        <v>76224</v>
      </c>
      <c r="N217" s="194">
        <v>76136</v>
      </c>
      <c r="O217" s="194">
        <v>76555</v>
      </c>
      <c r="P217" s="194">
        <v>77165</v>
      </c>
    </row>
    <row r="218" spans="2:16" x14ac:dyDescent="0.25">
      <c r="B218" s="193" t="s">
        <v>43</v>
      </c>
      <c r="C218" s="194">
        <v>99706</v>
      </c>
      <c r="D218" s="194">
        <v>100413</v>
      </c>
      <c r="E218" s="194">
        <v>101347</v>
      </c>
      <c r="F218" s="194">
        <v>102139</v>
      </c>
      <c r="G218" s="194">
        <v>103269</v>
      </c>
      <c r="H218" s="194">
        <v>103711</v>
      </c>
      <c r="I218" s="194">
        <v>104120</v>
      </c>
      <c r="J218" s="194">
        <v>104551</v>
      </c>
      <c r="K218" s="194">
        <v>104812</v>
      </c>
      <c r="L218" s="194">
        <v>105334</v>
      </c>
      <c r="M218" s="194">
        <v>105972</v>
      </c>
      <c r="N218" s="194">
        <v>106780</v>
      </c>
      <c r="O218" s="194">
        <v>107880</v>
      </c>
      <c r="P218" s="194">
        <v>108576</v>
      </c>
    </row>
    <row r="219" spans="2:16" x14ac:dyDescent="0.25">
      <c r="B219" s="193" t="s">
        <v>53</v>
      </c>
      <c r="C219" s="194">
        <v>48618</v>
      </c>
      <c r="D219" s="194">
        <v>48605</v>
      </c>
      <c r="E219" s="194">
        <v>48724</v>
      </c>
      <c r="F219" s="194">
        <v>49153</v>
      </c>
      <c r="G219" s="194">
        <v>49287</v>
      </c>
      <c r="H219" s="194">
        <v>49481</v>
      </c>
      <c r="I219" s="194">
        <v>50077</v>
      </c>
      <c r="J219" s="194">
        <v>50495</v>
      </c>
      <c r="K219" s="194">
        <v>50785</v>
      </c>
      <c r="L219" s="194">
        <v>50868</v>
      </c>
      <c r="M219" s="194">
        <v>51012</v>
      </c>
      <c r="N219" s="194">
        <v>50956</v>
      </c>
      <c r="O219" s="194">
        <v>50967</v>
      </c>
      <c r="P219" s="194">
        <v>50873</v>
      </c>
    </row>
    <row r="220" spans="2:16" x14ac:dyDescent="0.25">
      <c r="B220" s="193" t="s">
        <v>44</v>
      </c>
      <c r="C220" s="194">
        <v>109776</v>
      </c>
      <c r="D220" s="194">
        <v>110553</v>
      </c>
      <c r="E220" s="194">
        <v>111534</v>
      </c>
      <c r="F220" s="194">
        <v>112471</v>
      </c>
      <c r="G220" s="194">
        <v>113309</v>
      </c>
      <c r="H220" s="194">
        <v>113914</v>
      </c>
      <c r="I220" s="194">
        <v>114596</v>
      </c>
      <c r="J220" s="194">
        <v>114982</v>
      </c>
      <c r="K220" s="194">
        <v>115851</v>
      </c>
      <c r="L220" s="194">
        <v>116878</v>
      </c>
      <c r="M220" s="194">
        <v>117859</v>
      </c>
      <c r="N220" s="194">
        <v>118695</v>
      </c>
      <c r="O220" s="194">
        <v>119848</v>
      </c>
      <c r="P220" s="194">
        <v>120965</v>
      </c>
    </row>
    <row r="221" spans="2:16" x14ac:dyDescent="0.25">
      <c r="B221" s="193" t="s">
        <v>19</v>
      </c>
      <c r="C221" s="194">
        <v>123076</v>
      </c>
      <c r="D221" s="194">
        <v>123170</v>
      </c>
      <c r="E221" s="194">
        <v>123191</v>
      </c>
      <c r="F221" s="194">
        <v>123526</v>
      </c>
      <c r="G221" s="194">
        <v>123213</v>
      </c>
      <c r="H221" s="194">
        <v>123073</v>
      </c>
      <c r="I221" s="194">
        <v>123351</v>
      </c>
      <c r="J221" s="194">
        <v>123878</v>
      </c>
      <c r="K221" s="194">
        <v>124104</v>
      </c>
      <c r="L221" s="194">
        <v>125184</v>
      </c>
      <c r="M221" s="194">
        <v>125978</v>
      </c>
      <c r="N221" s="194">
        <v>126863</v>
      </c>
      <c r="O221" s="194">
        <v>128126</v>
      </c>
      <c r="P221" s="194">
        <v>128963</v>
      </c>
    </row>
    <row r="222" spans="2:16" x14ac:dyDescent="0.25">
      <c r="B222" s="193" t="s">
        <v>34</v>
      </c>
      <c r="C222" s="194">
        <v>97532</v>
      </c>
      <c r="D222" s="194">
        <v>97666</v>
      </c>
      <c r="E222" s="194">
        <v>97740</v>
      </c>
      <c r="F222" s="194">
        <v>98067</v>
      </c>
      <c r="G222" s="194">
        <v>98261</v>
      </c>
      <c r="H222" s="194">
        <v>98474</v>
      </c>
      <c r="I222" s="194">
        <v>98832</v>
      </c>
      <c r="J222" s="194">
        <v>99100</v>
      </c>
      <c r="K222" s="194">
        <v>99347</v>
      </c>
      <c r="L222" s="194">
        <v>99306</v>
      </c>
      <c r="M222" s="194">
        <v>99383</v>
      </c>
      <c r="N222" s="194">
        <v>99661</v>
      </c>
      <c r="O222" s="194">
        <v>100450</v>
      </c>
      <c r="P222" s="194">
        <v>100780</v>
      </c>
    </row>
    <row r="223" spans="2:16" x14ac:dyDescent="0.25">
      <c r="B223" s="193" t="s">
        <v>63</v>
      </c>
      <c r="C223" s="194">
        <v>158542</v>
      </c>
      <c r="D223" s="194">
        <v>158725</v>
      </c>
      <c r="E223" s="194">
        <v>158610</v>
      </c>
      <c r="F223" s="194">
        <v>158589</v>
      </c>
      <c r="G223" s="194">
        <v>158708</v>
      </c>
      <c r="H223" s="194">
        <v>158689</v>
      </c>
      <c r="I223" s="194">
        <v>158951</v>
      </c>
      <c r="J223" s="194">
        <v>159735</v>
      </c>
      <c r="K223" s="194">
        <v>159788</v>
      </c>
      <c r="L223" s="194">
        <v>159963</v>
      </c>
      <c r="M223" s="194">
        <v>160019</v>
      </c>
      <c r="N223" s="194">
        <v>159971</v>
      </c>
      <c r="O223" s="194">
        <v>159828</v>
      </c>
      <c r="P223" s="194">
        <v>159826</v>
      </c>
    </row>
    <row r="224" spans="2:16" x14ac:dyDescent="0.25">
      <c r="B224" s="193" t="s">
        <v>59</v>
      </c>
      <c r="C224" s="194">
        <v>99943</v>
      </c>
      <c r="D224" s="194">
        <v>100710</v>
      </c>
      <c r="E224" s="194">
        <v>102275</v>
      </c>
      <c r="F224" s="194">
        <v>103844</v>
      </c>
      <c r="G224" s="194">
        <v>105495</v>
      </c>
      <c r="H224" s="194">
        <v>106456</v>
      </c>
      <c r="I224" s="194">
        <v>107478</v>
      </c>
      <c r="J224" s="194">
        <v>108518</v>
      </c>
      <c r="K224" s="194">
        <v>109311</v>
      </c>
      <c r="L224" s="194">
        <v>109935</v>
      </c>
      <c r="M224" s="194">
        <v>111197</v>
      </c>
      <c r="N224" s="194">
        <v>112186</v>
      </c>
      <c r="O224" s="194">
        <v>113644</v>
      </c>
      <c r="P224" s="194">
        <v>115230</v>
      </c>
    </row>
    <row r="225" spans="2:16" x14ac:dyDescent="0.25">
      <c r="B225" s="193" t="s">
        <v>64</v>
      </c>
      <c r="C225" s="194">
        <v>158211</v>
      </c>
      <c r="D225" s="194">
        <v>159679</v>
      </c>
      <c r="E225" s="194">
        <v>161163</v>
      </c>
      <c r="F225" s="194">
        <v>162801</v>
      </c>
      <c r="G225" s="194">
        <v>164519</v>
      </c>
      <c r="H225" s="194">
        <v>165572</v>
      </c>
      <c r="I225" s="194">
        <v>166539</v>
      </c>
      <c r="J225" s="194">
        <v>167516</v>
      </c>
      <c r="K225" s="194">
        <v>168351</v>
      </c>
      <c r="L225" s="194">
        <v>168716</v>
      </c>
      <c r="M225" s="194">
        <v>169213</v>
      </c>
      <c r="N225" s="194">
        <v>169843</v>
      </c>
      <c r="O225" s="194">
        <v>170807</v>
      </c>
      <c r="P225" s="194">
        <v>171294</v>
      </c>
    </row>
    <row r="226" spans="2:16" x14ac:dyDescent="0.25">
      <c r="B226" s="140" t="s">
        <v>8</v>
      </c>
      <c r="C226" s="154">
        <v>61769</v>
      </c>
      <c r="D226" s="154">
        <v>61894</v>
      </c>
      <c r="E226" s="154">
        <v>61920</v>
      </c>
      <c r="F226" s="154">
        <v>61839</v>
      </c>
      <c r="G226" s="154">
        <v>61968</v>
      </c>
      <c r="H226" s="154">
        <v>62124</v>
      </c>
      <c r="I226" s="154">
        <v>62066</v>
      </c>
      <c r="J226" s="154">
        <v>62089</v>
      </c>
      <c r="K226" s="154">
        <v>62206</v>
      </c>
      <c r="L226" s="154">
        <v>62119</v>
      </c>
      <c r="M226" s="154">
        <v>62448</v>
      </c>
      <c r="N226" s="154">
        <v>62765</v>
      </c>
      <c r="O226" s="154">
        <v>63193</v>
      </c>
      <c r="P226" s="154">
        <v>64069</v>
      </c>
    </row>
    <row r="227" spans="2:16" x14ac:dyDescent="0.25">
      <c r="B227" s="193" t="s">
        <v>54</v>
      </c>
      <c r="C227" s="194">
        <v>88845</v>
      </c>
      <c r="D227" s="194">
        <v>89623</v>
      </c>
      <c r="E227" s="194">
        <v>90406</v>
      </c>
      <c r="F227" s="194">
        <v>91476</v>
      </c>
      <c r="G227" s="194">
        <v>92283</v>
      </c>
      <c r="H227" s="194">
        <v>92728</v>
      </c>
      <c r="I227" s="194">
        <v>93165</v>
      </c>
      <c r="J227" s="194">
        <v>93670</v>
      </c>
      <c r="K227" s="194">
        <v>93985</v>
      </c>
      <c r="L227" s="194">
        <v>94716</v>
      </c>
      <c r="M227" s="194">
        <v>95731</v>
      </c>
      <c r="N227" s="194">
        <v>97098</v>
      </c>
      <c r="O227" s="194">
        <v>98436</v>
      </c>
      <c r="P227" s="194">
        <v>100109</v>
      </c>
    </row>
    <row r="228" spans="2:16" x14ac:dyDescent="0.25">
      <c r="B228" s="193" t="s">
        <v>40</v>
      </c>
      <c r="C228" s="194">
        <v>279624</v>
      </c>
      <c r="D228" s="194">
        <v>284834</v>
      </c>
      <c r="E228" s="194">
        <v>286459</v>
      </c>
      <c r="F228" s="194">
        <v>288164</v>
      </c>
      <c r="G228" s="194">
        <v>290783</v>
      </c>
      <c r="H228" s="194">
        <v>294808</v>
      </c>
      <c r="I228" s="194">
        <v>299753</v>
      </c>
      <c r="J228" s="194">
        <v>303899</v>
      </c>
      <c r="K228" s="194">
        <v>308463</v>
      </c>
      <c r="L228" s="194">
        <v>310657</v>
      </c>
      <c r="M228" s="194">
        <v>314385</v>
      </c>
      <c r="N228" s="194">
        <v>318936</v>
      </c>
      <c r="O228" s="194">
        <v>324779</v>
      </c>
      <c r="P228" s="194">
        <v>329209</v>
      </c>
    </row>
    <row r="229" spans="2:16" x14ac:dyDescent="0.25">
      <c r="B229" s="140" t="s">
        <v>9</v>
      </c>
      <c r="C229" s="154">
        <v>120668</v>
      </c>
      <c r="D229" s="154">
        <v>121048</v>
      </c>
      <c r="E229" s="154">
        <v>121787</v>
      </c>
      <c r="F229" s="154">
        <v>122661</v>
      </c>
      <c r="G229" s="154">
        <v>123868</v>
      </c>
      <c r="H229" s="154">
        <v>124330</v>
      </c>
      <c r="I229" s="154">
        <v>124759</v>
      </c>
      <c r="J229" s="154">
        <v>125409</v>
      </c>
      <c r="K229" s="154">
        <v>125867</v>
      </c>
      <c r="L229" s="154">
        <v>126118</v>
      </c>
      <c r="M229" s="154">
        <v>126309</v>
      </c>
      <c r="N229" s="154">
        <v>126603</v>
      </c>
      <c r="O229" s="154">
        <v>127674</v>
      </c>
      <c r="P229" s="154">
        <v>128659</v>
      </c>
    </row>
    <row r="230" spans="2:16" x14ac:dyDescent="0.25">
      <c r="B230" s="193" t="s">
        <v>55</v>
      </c>
      <c r="C230" s="194">
        <v>56454</v>
      </c>
      <c r="D230" s="194">
        <v>56218</v>
      </c>
      <c r="E230" s="194">
        <v>56519</v>
      </c>
      <c r="F230" s="194">
        <v>56475</v>
      </c>
      <c r="G230" s="194">
        <v>56220</v>
      </c>
      <c r="H230" s="194">
        <v>55600</v>
      </c>
      <c r="I230" s="194">
        <v>55186</v>
      </c>
      <c r="J230" s="194">
        <v>55979</v>
      </c>
      <c r="K230" s="194">
        <v>56110</v>
      </c>
      <c r="L230" s="194">
        <v>56282</v>
      </c>
      <c r="M230" s="194">
        <v>56060</v>
      </c>
      <c r="N230" s="194">
        <v>55984</v>
      </c>
      <c r="O230" s="194">
        <v>55991</v>
      </c>
      <c r="P230" s="194">
        <v>57035</v>
      </c>
    </row>
    <row r="231" spans="2:16" x14ac:dyDescent="0.25">
      <c r="B231" s="140" t="s">
        <v>4</v>
      </c>
      <c r="C231" s="154">
        <v>79654</v>
      </c>
      <c r="D231" s="154">
        <v>80110</v>
      </c>
      <c r="E231" s="154">
        <v>81077</v>
      </c>
      <c r="F231" s="154">
        <v>81762</v>
      </c>
      <c r="G231" s="154">
        <v>82713</v>
      </c>
      <c r="H231" s="154">
        <v>83102</v>
      </c>
      <c r="I231" s="154">
        <v>83570</v>
      </c>
      <c r="J231" s="154">
        <v>84318</v>
      </c>
      <c r="K231" s="154">
        <v>84444</v>
      </c>
      <c r="L231" s="154">
        <v>84505</v>
      </c>
      <c r="M231" s="154">
        <v>84505</v>
      </c>
      <c r="N231" s="154">
        <v>84821</v>
      </c>
      <c r="O231" s="154">
        <v>85088</v>
      </c>
      <c r="P231" s="154">
        <v>85204</v>
      </c>
    </row>
    <row r="232" spans="2:16" x14ac:dyDescent="0.25">
      <c r="B232" s="140" t="s">
        <v>10</v>
      </c>
      <c r="C232" s="154">
        <v>89998</v>
      </c>
      <c r="D232" s="154">
        <v>91321</v>
      </c>
      <c r="E232" s="154">
        <v>93051</v>
      </c>
      <c r="F232" s="154">
        <v>94748</v>
      </c>
      <c r="G232" s="154">
        <v>96434</v>
      </c>
      <c r="H232" s="154">
        <v>97662</v>
      </c>
      <c r="I232" s="154">
        <v>99035</v>
      </c>
      <c r="J232" s="154">
        <v>100496</v>
      </c>
      <c r="K232" s="154">
        <v>101030</v>
      </c>
      <c r="L232" s="154">
        <v>101819</v>
      </c>
      <c r="M232" s="154">
        <v>103189</v>
      </c>
      <c r="N232" s="154">
        <v>104455</v>
      </c>
      <c r="O232" s="154">
        <v>105291</v>
      </c>
      <c r="P232" s="154">
        <v>106350</v>
      </c>
    </row>
    <row r="233" spans="2:16" x14ac:dyDescent="0.25">
      <c r="B233" s="193" t="s">
        <v>47</v>
      </c>
      <c r="C233" s="194">
        <v>107430</v>
      </c>
      <c r="D233" s="194">
        <v>107832</v>
      </c>
      <c r="E233" s="194">
        <v>108413</v>
      </c>
      <c r="F233" s="194">
        <v>108909</v>
      </c>
      <c r="G233" s="194">
        <v>109393</v>
      </c>
      <c r="H233" s="194">
        <v>110137</v>
      </c>
      <c r="I233" s="194">
        <v>111121</v>
      </c>
      <c r="J233" s="194">
        <v>111248</v>
      </c>
      <c r="K233" s="194">
        <v>111520</v>
      </c>
      <c r="L233" s="194">
        <v>112910</v>
      </c>
      <c r="M233" s="194">
        <v>113690</v>
      </c>
      <c r="N233" s="194">
        <v>114497</v>
      </c>
      <c r="O233" s="194">
        <v>115168</v>
      </c>
      <c r="P233" s="194">
        <v>115996</v>
      </c>
    </row>
    <row r="234" spans="2:16" x14ac:dyDescent="0.25">
      <c r="B234" s="140" t="s">
        <v>28</v>
      </c>
      <c r="C234" s="154">
        <v>288849</v>
      </c>
      <c r="D234" s="154">
        <v>290447</v>
      </c>
      <c r="E234" s="154">
        <v>292516</v>
      </c>
      <c r="F234" s="154">
        <v>294603</v>
      </c>
      <c r="G234" s="154">
        <v>298358</v>
      </c>
      <c r="H234" s="154">
        <v>302303</v>
      </c>
      <c r="I234" s="154">
        <v>306181</v>
      </c>
      <c r="J234" s="154">
        <v>309042</v>
      </c>
      <c r="K234" s="154">
        <v>311245</v>
      </c>
      <c r="L234" s="154">
        <v>313980</v>
      </c>
      <c r="M234" s="154">
        <v>316289</v>
      </c>
      <c r="N234" s="154">
        <v>319101</v>
      </c>
      <c r="O234" s="154">
        <v>322631</v>
      </c>
      <c r="P234" s="154">
        <v>325460</v>
      </c>
    </row>
    <row r="235" spans="2:16" x14ac:dyDescent="0.25">
      <c r="B235" s="193" t="s">
        <v>14</v>
      </c>
      <c r="C235" s="194">
        <v>288810</v>
      </c>
      <c r="D235" s="194">
        <v>291523</v>
      </c>
      <c r="E235" s="194">
        <v>294531</v>
      </c>
      <c r="F235" s="194">
        <v>297633</v>
      </c>
      <c r="G235" s="194">
        <v>300473</v>
      </c>
      <c r="H235" s="194">
        <v>302069</v>
      </c>
      <c r="I235" s="194">
        <v>304523</v>
      </c>
      <c r="J235" s="194">
        <v>307108</v>
      </c>
      <c r="K235" s="194">
        <v>308416</v>
      </c>
      <c r="L235" s="194">
        <v>309085</v>
      </c>
      <c r="M235" s="194">
        <v>310774</v>
      </c>
      <c r="N235" s="194">
        <v>312227</v>
      </c>
      <c r="O235" s="194">
        <v>314392</v>
      </c>
      <c r="P235" s="194">
        <v>317459</v>
      </c>
    </row>
    <row r="236" spans="2:16" x14ac:dyDescent="0.25">
      <c r="B236" s="140" t="s">
        <v>25</v>
      </c>
      <c r="C236" s="154">
        <v>201153</v>
      </c>
      <c r="D236" s="154">
        <v>201557</v>
      </c>
      <c r="E236" s="154">
        <v>202351</v>
      </c>
      <c r="F236" s="154">
        <v>203170</v>
      </c>
      <c r="G236" s="154">
        <v>204778</v>
      </c>
      <c r="H236" s="154">
        <v>205470</v>
      </c>
      <c r="I236" s="154">
        <v>206329</v>
      </c>
      <c r="J236" s="154">
        <v>206856</v>
      </c>
      <c r="K236" s="154">
        <v>207450</v>
      </c>
      <c r="L236" s="154">
        <v>209140</v>
      </c>
      <c r="M236" s="154">
        <v>210227</v>
      </c>
      <c r="N236" s="154">
        <v>210834</v>
      </c>
      <c r="O236" s="154">
        <v>212166</v>
      </c>
      <c r="P236" s="154">
        <v>213933</v>
      </c>
    </row>
    <row r="237" spans="2:16" x14ac:dyDescent="0.25">
      <c r="B237" s="193" t="s">
        <v>36</v>
      </c>
      <c r="C237" s="194">
        <v>86506</v>
      </c>
      <c r="D237" s="194">
        <v>87832</v>
      </c>
      <c r="E237" s="194">
        <v>89295</v>
      </c>
      <c r="F237" s="194">
        <v>90655</v>
      </c>
      <c r="G237" s="194">
        <v>92023</v>
      </c>
      <c r="H237" s="194">
        <v>93015</v>
      </c>
      <c r="I237" s="194">
        <v>94095</v>
      </c>
      <c r="J237" s="194">
        <v>94915</v>
      </c>
      <c r="K237" s="194">
        <v>95934</v>
      </c>
      <c r="L237" s="194">
        <v>97111</v>
      </c>
      <c r="M237" s="194">
        <v>98395</v>
      </c>
      <c r="N237" s="194">
        <v>99345</v>
      </c>
      <c r="O237" s="194">
        <v>100421</v>
      </c>
      <c r="P237" s="194">
        <v>102385</v>
      </c>
    </row>
    <row r="238" spans="2:16" x14ac:dyDescent="0.25">
      <c r="B238" s="193" t="s">
        <v>60</v>
      </c>
      <c r="C238" s="194">
        <v>80832</v>
      </c>
      <c r="D238" s="194">
        <v>81696</v>
      </c>
      <c r="E238" s="194">
        <v>83158</v>
      </c>
      <c r="F238" s="194">
        <v>84506</v>
      </c>
      <c r="G238" s="194">
        <v>85957</v>
      </c>
      <c r="H238" s="194">
        <v>86987</v>
      </c>
      <c r="I238" s="194">
        <v>87905</v>
      </c>
      <c r="J238" s="194">
        <v>88390</v>
      </c>
      <c r="K238" s="194">
        <v>88546</v>
      </c>
      <c r="L238" s="194">
        <v>89184</v>
      </c>
      <c r="M238" s="194">
        <v>90382</v>
      </c>
      <c r="N238" s="194">
        <v>91245</v>
      </c>
      <c r="O238" s="194">
        <v>92527</v>
      </c>
      <c r="P238" s="194">
        <v>93295</v>
      </c>
    </row>
    <row r="239" spans="2:16" x14ac:dyDescent="0.25">
      <c r="B239" s="193" t="s">
        <v>61</v>
      </c>
      <c r="C239" s="194">
        <v>127129</v>
      </c>
      <c r="D239" s="194">
        <v>127665</v>
      </c>
      <c r="E239" s="194">
        <v>128966</v>
      </c>
      <c r="F239" s="194">
        <v>130196</v>
      </c>
      <c r="G239" s="194">
        <v>131218</v>
      </c>
      <c r="H239" s="194">
        <v>132188</v>
      </c>
      <c r="I239" s="194">
        <v>133144</v>
      </c>
      <c r="J239" s="194">
        <v>134125</v>
      </c>
      <c r="K239" s="194">
        <v>135212</v>
      </c>
      <c r="L239" s="194">
        <v>136612</v>
      </c>
      <c r="M239" s="194">
        <v>138339</v>
      </c>
      <c r="N239" s="194">
        <v>139376</v>
      </c>
      <c r="O239" s="194">
        <v>140900</v>
      </c>
      <c r="P239" s="194">
        <v>141662</v>
      </c>
    </row>
    <row r="240" spans="2:16" x14ac:dyDescent="0.25">
      <c r="B240" s="193" t="s">
        <v>20</v>
      </c>
      <c r="C240" s="194">
        <v>106300</v>
      </c>
      <c r="D240" s="194">
        <v>106428</v>
      </c>
      <c r="E240" s="194">
        <v>106655</v>
      </c>
      <c r="F240" s="194">
        <v>107144</v>
      </c>
      <c r="G240" s="194">
        <v>107501</v>
      </c>
      <c r="H240" s="194">
        <v>107561</v>
      </c>
      <c r="I240" s="194">
        <v>108050</v>
      </c>
      <c r="J240" s="194">
        <v>108318</v>
      </c>
      <c r="K240" s="194">
        <v>108443</v>
      </c>
      <c r="L240" s="194">
        <v>110323</v>
      </c>
      <c r="M240" s="194">
        <v>110688</v>
      </c>
      <c r="N240" s="194">
        <v>110712</v>
      </c>
      <c r="O240" s="194">
        <v>111173</v>
      </c>
      <c r="P240" s="194">
        <v>111890</v>
      </c>
    </row>
    <row r="241" spans="2:16" x14ac:dyDescent="0.25">
      <c r="B241" s="193" t="s">
        <v>21</v>
      </c>
      <c r="C241" s="194">
        <v>123224</v>
      </c>
      <c r="D241" s="194">
        <v>124361</v>
      </c>
      <c r="E241" s="194">
        <v>125620</v>
      </c>
      <c r="F241" s="194">
        <v>127055</v>
      </c>
      <c r="G241" s="194">
        <v>128320</v>
      </c>
      <c r="H241" s="194">
        <v>129041</v>
      </c>
      <c r="I241" s="194">
        <v>130001</v>
      </c>
      <c r="J241" s="194">
        <v>130895</v>
      </c>
      <c r="K241" s="194">
        <v>131554</v>
      </c>
      <c r="L241" s="194">
        <v>131984</v>
      </c>
      <c r="M241" s="194">
        <v>132044</v>
      </c>
      <c r="N241" s="194">
        <v>132220</v>
      </c>
      <c r="O241" s="194">
        <v>133664</v>
      </c>
      <c r="P241" s="194">
        <v>134764</v>
      </c>
    </row>
    <row r="242" spans="2:16" x14ac:dyDescent="0.25">
      <c r="B242" s="193" t="s">
        <v>22</v>
      </c>
      <c r="C242" s="194">
        <v>94980</v>
      </c>
      <c r="D242" s="194">
        <v>95342</v>
      </c>
      <c r="E242" s="194">
        <v>95888</v>
      </c>
      <c r="F242" s="194">
        <v>96295</v>
      </c>
      <c r="G242" s="194">
        <v>96604</v>
      </c>
      <c r="H242" s="194">
        <v>96781</v>
      </c>
      <c r="I242" s="194">
        <v>96987</v>
      </c>
      <c r="J242" s="194">
        <v>97209</v>
      </c>
      <c r="K242" s="194">
        <v>97239</v>
      </c>
      <c r="L242" s="194">
        <v>97488</v>
      </c>
      <c r="M242" s="194">
        <v>97838</v>
      </c>
      <c r="N242" s="194">
        <v>98011</v>
      </c>
      <c r="O242" s="194">
        <v>98176</v>
      </c>
      <c r="P242" s="194">
        <v>98496</v>
      </c>
    </row>
    <row r="243" spans="2:16" x14ac:dyDescent="0.25">
      <c r="B243" s="193" t="s">
        <v>15</v>
      </c>
      <c r="C243" s="194">
        <v>241078</v>
      </c>
      <c r="D243" s="194">
        <v>241481</v>
      </c>
      <c r="E243" s="194">
        <v>243069</v>
      </c>
      <c r="F243" s="194">
        <v>243697</v>
      </c>
      <c r="G243" s="194">
        <v>245509</v>
      </c>
      <c r="H243" s="194">
        <v>245869</v>
      </c>
      <c r="I243" s="194">
        <v>247381</v>
      </c>
      <c r="J243" s="194">
        <v>248719</v>
      </c>
      <c r="K243" s="194">
        <v>249792</v>
      </c>
      <c r="L243" s="194">
        <v>250194</v>
      </c>
      <c r="M243" s="194">
        <v>250956</v>
      </c>
      <c r="N243" s="194">
        <v>251746</v>
      </c>
      <c r="O243" s="194">
        <v>253659</v>
      </c>
      <c r="P243" s="194">
        <v>255378</v>
      </c>
    </row>
    <row r="244" spans="2:16" x14ac:dyDescent="0.25">
      <c r="B244" s="140" t="s">
        <v>11</v>
      </c>
      <c r="C244" s="154">
        <v>113483</v>
      </c>
      <c r="D244" s="154">
        <v>114823</v>
      </c>
      <c r="E244" s="154">
        <v>116708</v>
      </c>
      <c r="F244" s="154">
        <v>118478</v>
      </c>
      <c r="G244" s="154">
        <v>119666</v>
      </c>
      <c r="H244" s="154">
        <v>119826</v>
      </c>
      <c r="I244" s="154">
        <v>120191</v>
      </c>
      <c r="J244" s="154">
        <v>120824</v>
      </c>
      <c r="K244" s="154">
        <v>120794</v>
      </c>
      <c r="L244" s="154">
        <v>121253</v>
      </c>
      <c r="M244" s="154">
        <v>121779</v>
      </c>
      <c r="N244" s="154">
        <v>122438</v>
      </c>
      <c r="O244" s="154">
        <v>123345</v>
      </c>
      <c r="P244" s="154">
        <v>125202</v>
      </c>
    </row>
    <row r="245" spans="2:16" x14ac:dyDescent="0.25">
      <c r="B245" s="140" t="s">
        <v>23</v>
      </c>
      <c r="C245" s="154">
        <v>74424</v>
      </c>
      <c r="D245" s="154">
        <v>74724</v>
      </c>
      <c r="E245" s="154">
        <v>75078</v>
      </c>
      <c r="F245" s="154">
        <v>75407</v>
      </c>
      <c r="G245" s="154">
        <v>75824</v>
      </c>
      <c r="H245" s="154">
        <v>76255</v>
      </c>
      <c r="I245" s="154">
        <v>76582</v>
      </c>
      <c r="J245" s="154">
        <v>76895</v>
      </c>
      <c r="K245" s="154">
        <v>77105</v>
      </c>
      <c r="L245" s="154">
        <v>77096</v>
      </c>
      <c r="M245" s="154">
        <v>77032</v>
      </c>
      <c r="N245" s="154">
        <v>77108</v>
      </c>
      <c r="O245" s="154">
        <v>77010</v>
      </c>
      <c r="P245" s="154">
        <v>76527</v>
      </c>
    </row>
    <row r="246" spans="2:16" x14ac:dyDescent="0.25">
      <c r="B246" s="193" t="s">
        <v>13</v>
      </c>
      <c r="C246" s="194">
        <v>160603</v>
      </c>
      <c r="D246" s="194">
        <v>161535</v>
      </c>
      <c r="E246" s="194">
        <v>162710</v>
      </c>
      <c r="F246" s="194">
        <v>163368</v>
      </c>
      <c r="G246" s="194">
        <v>164089</v>
      </c>
      <c r="H246" s="194">
        <v>164889</v>
      </c>
      <c r="I246" s="194">
        <v>165641</v>
      </c>
      <c r="J246" s="194">
        <v>166831</v>
      </c>
      <c r="K246" s="194">
        <v>167811</v>
      </c>
      <c r="L246" s="194">
        <v>168642</v>
      </c>
      <c r="M246" s="194">
        <v>169768</v>
      </c>
      <c r="N246" s="194">
        <v>171677</v>
      </c>
      <c r="O246" s="194">
        <v>173727</v>
      </c>
      <c r="P246" s="194">
        <v>175768</v>
      </c>
    </row>
    <row r="247" spans="2:16" x14ac:dyDescent="0.25">
      <c r="B247" s="140" t="s">
        <v>29</v>
      </c>
      <c r="C247" s="154">
        <v>256702</v>
      </c>
      <c r="D247" s="154">
        <v>258172</v>
      </c>
      <c r="E247" s="154">
        <v>259454</v>
      </c>
      <c r="F247" s="154">
        <v>260939</v>
      </c>
      <c r="G247" s="154">
        <v>263034</v>
      </c>
      <c r="H247" s="154">
        <v>264774</v>
      </c>
      <c r="I247" s="154">
        <v>266834</v>
      </c>
      <c r="J247" s="154">
        <v>269524</v>
      </c>
      <c r="K247" s="154">
        <v>270844</v>
      </c>
      <c r="L247" s="154">
        <v>271955</v>
      </c>
      <c r="M247" s="154">
        <v>273933</v>
      </c>
      <c r="N247" s="154">
        <v>275880</v>
      </c>
      <c r="O247" s="154">
        <v>278887</v>
      </c>
      <c r="P247" s="154">
        <v>281293</v>
      </c>
    </row>
    <row r="248" spans="2:16" x14ac:dyDescent="0.25">
      <c r="B248" s="140" t="s">
        <v>12</v>
      </c>
      <c r="C248" s="154">
        <v>132719</v>
      </c>
      <c r="D248" s="154">
        <v>134567</v>
      </c>
      <c r="E248" s="154">
        <v>135593</v>
      </c>
      <c r="F248" s="154">
        <v>136655</v>
      </c>
      <c r="G248" s="154">
        <v>137448</v>
      </c>
      <c r="H248" s="154">
        <v>138189</v>
      </c>
      <c r="I248" s="154">
        <v>138115</v>
      </c>
      <c r="J248" s="154">
        <v>137736</v>
      </c>
      <c r="K248" s="154">
        <v>138423</v>
      </c>
      <c r="L248" s="154">
        <v>138208</v>
      </c>
      <c r="M248" s="154">
        <v>138725</v>
      </c>
      <c r="N248" s="154">
        <v>138893</v>
      </c>
      <c r="O248" s="154">
        <v>139488</v>
      </c>
      <c r="P248" s="154">
        <v>140282</v>
      </c>
    </row>
    <row r="249" spans="2:16" x14ac:dyDescent="0.25">
      <c r="B249" s="193" t="s">
        <v>62</v>
      </c>
      <c r="C249" s="194">
        <v>83786</v>
      </c>
      <c r="D249" s="194">
        <v>84626</v>
      </c>
      <c r="E249" s="194">
        <v>85852</v>
      </c>
      <c r="F249" s="194">
        <v>87345</v>
      </c>
      <c r="G249" s="194">
        <v>88261</v>
      </c>
      <c r="H249" s="194">
        <v>88616</v>
      </c>
      <c r="I249" s="194">
        <v>89364</v>
      </c>
      <c r="J249" s="194">
        <v>89352</v>
      </c>
      <c r="K249" s="194">
        <v>90074</v>
      </c>
      <c r="L249" s="194">
        <v>90791</v>
      </c>
      <c r="M249" s="194">
        <v>91882</v>
      </c>
      <c r="N249" s="194">
        <v>92958</v>
      </c>
      <c r="O249" s="194">
        <v>93903</v>
      </c>
      <c r="P249" s="194">
        <v>94340</v>
      </c>
    </row>
    <row r="250" spans="2:16" x14ac:dyDescent="0.25">
      <c r="B250" s="140" t="s">
        <v>30</v>
      </c>
      <c r="C250" s="154">
        <v>240567</v>
      </c>
      <c r="D250" s="154">
        <v>241647</v>
      </c>
      <c r="E250" s="154">
        <v>242889</v>
      </c>
      <c r="F250" s="154">
        <v>243910</v>
      </c>
      <c r="G250" s="154">
        <v>245349</v>
      </c>
      <c r="H250" s="154">
        <v>246016</v>
      </c>
      <c r="I250" s="154">
        <v>247640</v>
      </c>
      <c r="J250" s="154">
        <v>249852</v>
      </c>
      <c r="K250" s="154">
        <v>251076</v>
      </c>
      <c r="L250" s="154">
        <v>251708</v>
      </c>
      <c r="M250" s="154">
        <v>253250</v>
      </c>
      <c r="N250" s="154">
        <v>255106</v>
      </c>
      <c r="O250" s="154">
        <v>258017</v>
      </c>
      <c r="P250" s="154">
        <v>259926</v>
      </c>
    </row>
    <row r="251" spans="2:16" x14ac:dyDescent="0.25">
      <c r="B251" s="193" t="s">
        <v>5</v>
      </c>
      <c r="C251" s="194">
        <v>93843</v>
      </c>
      <c r="D251" s="194">
        <v>94470</v>
      </c>
      <c r="E251" s="194">
        <v>95024</v>
      </c>
      <c r="F251" s="194">
        <v>95532</v>
      </c>
      <c r="G251" s="194">
        <v>96416</v>
      </c>
      <c r="H251" s="194">
        <v>97117</v>
      </c>
      <c r="I251" s="194">
        <v>97655</v>
      </c>
      <c r="J251" s="194">
        <v>98679</v>
      </c>
      <c r="K251" s="194">
        <v>99622</v>
      </c>
      <c r="L251" s="194">
        <v>100363</v>
      </c>
      <c r="M251" s="194">
        <v>100739</v>
      </c>
      <c r="N251" s="194">
        <v>100985</v>
      </c>
      <c r="O251" s="194">
        <v>101927</v>
      </c>
      <c r="P251" s="194">
        <v>102314</v>
      </c>
    </row>
    <row r="252" spans="2:16" x14ac:dyDescent="0.25">
      <c r="B252" s="193" t="s">
        <v>6</v>
      </c>
      <c r="C252" s="194">
        <v>114258</v>
      </c>
      <c r="D252" s="194">
        <v>114696</v>
      </c>
      <c r="E252" s="194">
        <v>115451</v>
      </c>
      <c r="F252" s="194">
        <v>116141</v>
      </c>
      <c r="G252" s="194">
        <v>116229</v>
      </c>
      <c r="H252" s="194">
        <v>116499</v>
      </c>
      <c r="I252" s="194">
        <v>116863</v>
      </c>
      <c r="J252" s="194">
        <v>117074</v>
      </c>
      <c r="K252" s="194">
        <v>117777</v>
      </c>
      <c r="L252" s="194">
        <v>118906</v>
      </c>
      <c r="M252" s="194">
        <v>120007</v>
      </c>
      <c r="N252" s="194">
        <v>121709</v>
      </c>
      <c r="O252" s="194">
        <v>123144</v>
      </c>
      <c r="P252" s="194">
        <v>125378</v>
      </c>
    </row>
    <row r="253" spans="2:16" x14ac:dyDescent="0.25">
      <c r="B253" s="140" t="s">
        <v>7</v>
      </c>
      <c r="C253" s="154">
        <v>97223</v>
      </c>
      <c r="D253" s="154">
        <v>97585</v>
      </c>
      <c r="E253" s="154">
        <v>97666</v>
      </c>
      <c r="F253" s="154">
        <v>98017</v>
      </c>
      <c r="G253" s="154">
        <v>98143</v>
      </c>
      <c r="H253" s="154">
        <v>97993</v>
      </c>
      <c r="I253" s="154">
        <v>97943</v>
      </c>
      <c r="J253" s="154">
        <v>98048</v>
      </c>
      <c r="K253" s="154">
        <v>98087</v>
      </c>
      <c r="L253" s="154">
        <v>98473</v>
      </c>
      <c r="M253" s="154">
        <v>98999</v>
      </c>
      <c r="N253" s="154">
        <v>99599</v>
      </c>
      <c r="O253" s="154">
        <v>100007</v>
      </c>
      <c r="P253" s="154">
        <v>100715</v>
      </c>
    </row>
    <row r="255" spans="2:16" x14ac:dyDescent="0.25">
      <c r="B255" s="130" t="s">
        <v>65</v>
      </c>
      <c r="C255" s="139">
        <f>SUM(C190:C253)</f>
        <v>9272366</v>
      </c>
      <c r="D255" s="139">
        <f t="shared" ref="D255:P255" si="91">SUM(D190:D253)</f>
        <v>9337638</v>
      </c>
      <c r="E255" s="139">
        <f t="shared" si="91"/>
        <v>9401857</v>
      </c>
      <c r="F255" s="139">
        <f t="shared" si="91"/>
        <v>9468916</v>
      </c>
      <c r="G255" s="139">
        <f t="shared" si="91"/>
        <v>9544913</v>
      </c>
      <c r="H255" s="139">
        <f t="shared" si="91"/>
        <v>9603040</v>
      </c>
      <c r="I255" s="139">
        <f t="shared" si="91"/>
        <v>9672746</v>
      </c>
      <c r="J255" s="139">
        <f t="shared" si="91"/>
        <v>9741818</v>
      </c>
      <c r="K255" s="139">
        <f t="shared" si="91"/>
        <v>9801273</v>
      </c>
      <c r="L255" s="139">
        <f t="shared" si="91"/>
        <v>9858811</v>
      </c>
      <c r="M255" s="139">
        <f t="shared" si="91"/>
        <v>9928426</v>
      </c>
      <c r="N255" s="139">
        <f t="shared" si="91"/>
        <v>10001752</v>
      </c>
      <c r="O255" s="139">
        <f t="shared" si="91"/>
        <v>10095397</v>
      </c>
      <c r="P255" s="139">
        <f t="shared" si="91"/>
        <v>10182809</v>
      </c>
    </row>
    <row r="256" spans="2:16" x14ac:dyDescent="0.25">
      <c r="B256" s="130" t="s">
        <v>89</v>
      </c>
      <c r="C256" s="154">
        <v>59950364</v>
      </c>
      <c r="D256" s="154">
        <v>60413276</v>
      </c>
      <c r="E256" s="154">
        <v>60826967</v>
      </c>
      <c r="F256" s="154">
        <v>61319075</v>
      </c>
      <c r="G256" s="154">
        <v>61823772</v>
      </c>
      <c r="H256" s="154">
        <v>62260486</v>
      </c>
      <c r="I256" s="154">
        <v>62759456</v>
      </c>
      <c r="J256" s="154">
        <v>63285145</v>
      </c>
      <c r="K256" s="154">
        <v>63705030</v>
      </c>
      <c r="L256" s="154">
        <v>64105654</v>
      </c>
      <c r="M256" s="154">
        <v>64596752</v>
      </c>
      <c r="N256" s="154">
        <v>65110034</v>
      </c>
      <c r="O256" s="154">
        <v>65648054</v>
      </c>
      <c r="P256" s="154">
        <v>66040229</v>
      </c>
    </row>
    <row r="257" spans="2:18" x14ac:dyDescent="0.25">
      <c r="B257" s="130" t="s">
        <v>90</v>
      </c>
      <c r="C257" s="154">
        <v>50194600</v>
      </c>
      <c r="D257" s="154">
        <v>50606034</v>
      </c>
      <c r="E257" s="154">
        <v>50965186</v>
      </c>
      <c r="F257" s="154">
        <v>51381093</v>
      </c>
      <c r="G257" s="154">
        <v>51815853</v>
      </c>
      <c r="H257" s="154">
        <v>52196381</v>
      </c>
      <c r="I257" s="154">
        <v>52642452</v>
      </c>
      <c r="J257" s="154">
        <v>53107169</v>
      </c>
      <c r="K257" s="154">
        <v>53493729</v>
      </c>
      <c r="L257" s="154">
        <v>53865817</v>
      </c>
      <c r="M257" s="154">
        <v>54316618</v>
      </c>
      <c r="N257" s="154">
        <v>54786327</v>
      </c>
      <c r="O257" s="154">
        <v>55268067</v>
      </c>
      <c r="P257" s="154">
        <v>55619430</v>
      </c>
    </row>
    <row r="259" spans="2:18" x14ac:dyDescent="0.25">
      <c r="B259" s="307" t="s">
        <v>70</v>
      </c>
      <c r="C259" s="194">
        <v>1092300</v>
      </c>
      <c r="D259" s="194">
        <v>1097300</v>
      </c>
      <c r="E259" s="194">
        <v>1102700</v>
      </c>
      <c r="F259" s="194">
        <v>1108100</v>
      </c>
      <c r="G259" s="194">
        <v>1117100</v>
      </c>
      <c r="H259" s="194">
        <v>1124200</v>
      </c>
      <c r="I259" s="194">
        <v>1132900</v>
      </c>
      <c r="J259" s="194">
        <v>1141700</v>
      </c>
      <c r="K259" s="194">
        <v>1146700</v>
      </c>
      <c r="L259" s="194">
        <v>1152000</v>
      </c>
      <c r="M259" s="194">
        <v>1159100</v>
      </c>
      <c r="N259" s="194">
        <v>1166400</v>
      </c>
      <c r="O259" s="194">
        <v>1177100</v>
      </c>
      <c r="P259" s="194">
        <v>1186100</v>
      </c>
    </row>
    <row r="260" spans="2:18" x14ac:dyDescent="0.25">
      <c r="B260" s="307" t="s">
        <v>71</v>
      </c>
      <c r="C260" s="194">
        <v>816800</v>
      </c>
      <c r="D260" s="194">
        <v>822000</v>
      </c>
      <c r="E260" s="194">
        <v>829200</v>
      </c>
      <c r="F260" s="194">
        <v>835800</v>
      </c>
      <c r="G260" s="194">
        <v>844600</v>
      </c>
      <c r="H260" s="194">
        <v>849500</v>
      </c>
      <c r="I260" s="194">
        <v>855800</v>
      </c>
      <c r="J260" s="194">
        <v>863500</v>
      </c>
      <c r="K260" s="194">
        <v>870800</v>
      </c>
      <c r="L260" s="194">
        <v>877900</v>
      </c>
      <c r="M260" s="194">
        <v>887500</v>
      </c>
      <c r="N260" s="194">
        <v>899400</v>
      </c>
      <c r="O260" s="194">
        <v>912200</v>
      </c>
      <c r="P260" s="194">
        <v>924700</v>
      </c>
    </row>
    <row r="261" spans="2:18" ht="25.5" x14ac:dyDescent="0.25">
      <c r="B261" s="307" t="s">
        <v>72</v>
      </c>
      <c r="C261" s="194">
        <v>2020600</v>
      </c>
      <c r="D261" s="194">
        <v>2034800</v>
      </c>
      <c r="E261" s="194">
        <v>2045000</v>
      </c>
      <c r="F261" s="194">
        <v>2056000</v>
      </c>
      <c r="G261" s="194">
        <v>2070000</v>
      </c>
      <c r="H261" s="194">
        <v>2083200</v>
      </c>
      <c r="I261" s="194">
        <v>2098400</v>
      </c>
      <c r="J261" s="194">
        <v>2110300</v>
      </c>
      <c r="K261" s="194">
        <v>2122900</v>
      </c>
      <c r="L261" s="194">
        <v>2135000</v>
      </c>
      <c r="M261" s="194">
        <v>2148700</v>
      </c>
      <c r="N261" s="194">
        <v>2162100</v>
      </c>
      <c r="O261" s="194">
        <v>2179200</v>
      </c>
      <c r="P261" s="194">
        <v>2196100</v>
      </c>
    </row>
    <row r="262" spans="2:18" x14ac:dyDescent="0.25">
      <c r="B262" s="307" t="s">
        <v>73</v>
      </c>
      <c r="C262" s="194">
        <v>1841900</v>
      </c>
      <c r="D262" s="194">
        <v>1858400</v>
      </c>
      <c r="E262" s="194">
        <v>1869600</v>
      </c>
      <c r="F262" s="194">
        <v>1883600</v>
      </c>
      <c r="G262" s="194">
        <v>1900200</v>
      </c>
      <c r="H262" s="194">
        <v>1914900</v>
      </c>
      <c r="I262" s="194">
        <v>1929300</v>
      </c>
      <c r="J262" s="194">
        <v>1946500</v>
      </c>
      <c r="K262" s="194">
        <v>1960200</v>
      </c>
      <c r="L262" s="194">
        <v>1971000</v>
      </c>
      <c r="M262" s="194">
        <v>1984100</v>
      </c>
      <c r="N262" s="194">
        <v>1998400</v>
      </c>
      <c r="O262" s="194">
        <v>2017400</v>
      </c>
      <c r="P262" s="194">
        <v>2031300</v>
      </c>
    </row>
    <row r="263" spans="2:18" x14ac:dyDescent="0.25">
      <c r="B263" s="307" t="s">
        <v>74</v>
      </c>
      <c r="C263" s="194">
        <v>989200</v>
      </c>
      <c r="D263" s="194">
        <v>995700</v>
      </c>
      <c r="E263" s="194">
        <v>1005200</v>
      </c>
      <c r="F263" s="194">
        <v>1015100</v>
      </c>
      <c r="G263" s="194">
        <v>1024000</v>
      </c>
      <c r="H263" s="194">
        <v>1029900</v>
      </c>
      <c r="I263" s="194">
        <v>1037300</v>
      </c>
      <c r="J263" s="194">
        <v>1042000</v>
      </c>
      <c r="K263" s="194">
        <v>1047300</v>
      </c>
      <c r="L263" s="194">
        <v>1053200</v>
      </c>
      <c r="M263" s="194">
        <v>1061100</v>
      </c>
      <c r="N263" s="194">
        <v>1067200</v>
      </c>
      <c r="O263" s="194">
        <v>1075400</v>
      </c>
      <c r="P263" s="194">
        <v>1082300</v>
      </c>
    </row>
    <row r="264" spans="2:18" x14ac:dyDescent="0.25">
      <c r="B264" s="307" t="s">
        <v>75</v>
      </c>
      <c r="C264" s="194">
        <v>916300</v>
      </c>
      <c r="D264" s="194">
        <v>926400</v>
      </c>
      <c r="E264" s="194">
        <v>936100</v>
      </c>
      <c r="F264" s="194">
        <v>945900</v>
      </c>
      <c r="G264" s="194">
        <v>954700</v>
      </c>
      <c r="H264" s="194">
        <v>962000</v>
      </c>
      <c r="I264" s="194">
        <v>971200</v>
      </c>
      <c r="J264" s="194">
        <v>980800</v>
      </c>
      <c r="K264" s="194">
        <v>988200</v>
      </c>
      <c r="L264" s="194">
        <v>995500</v>
      </c>
      <c r="M264" s="194">
        <v>1005200</v>
      </c>
      <c r="N264" s="194">
        <v>1017400</v>
      </c>
      <c r="O264" s="194">
        <v>1030000</v>
      </c>
      <c r="P264" s="194">
        <v>1043800</v>
      </c>
    </row>
    <row r="265" spans="2:18" x14ac:dyDescent="0.25">
      <c r="B265" s="307" t="s">
        <v>76</v>
      </c>
      <c r="C265" s="194">
        <v>1059600</v>
      </c>
      <c r="D265" s="194">
        <v>1064200</v>
      </c>
      <c r="E265" s="194">
        <v>1070400</v>
      </c>
      <c r="F265" s="194">
        <v>1076800</v>
      </c>
      <c r="G265" s="194">
        <v>1083700</v>
      </c>
      <c r="H265" s="194">
        <v>1087100</v>
      </c>
      <c r="I265" s="194">
        <v>1092700</v>
      </c>
      <c r="J265" s="194">
        <v>1098300</v>
      </c>
      <c r="K265" s="194">
        <v>1101800</v>
      </c>
      <c r="L265" s="194">
        <v>1107000</v>
      </c>
      <c r="M265" s="194">
        <v>1110800</v>
      </c>
      <c r="N265" s="194">
        <v>1113900</v>
      </c>
      <c r="O265" s="194">
        <v>1120100</v>
      </c>
      <c r="P265" s="194">
        <v>1126200</v>
      </c>
    </row>
    <row r="266" spans="2:18" x14ac:dyDescent="0.25">
      <c r="B266" s="307" t="s">
        <v>77</v>
      </c>
      <c r="C266" s="194">
        <v>625400</v>
      </c>
      <c r="D266" s="194">
        <v>629600</v>
      </c>
      <c r="E266" s="194">
        <v>635300</v>
      </c>
      <c r="F266" s="194">
        <v>640900</v>
      </c>
      <c r="G266" s="194">
        <v>646400</v>
      </c>
      <c r="H266" s="194">
        <v>649300</v>
      </c>
      <c r="I266" s="194">
        <v>653000</v>
      </c>
      <c r="J266" s="194">
        <v>657600</v>
      </c>
      <c r="K266" s="194">
        <v>661400</v>
      </c>
      <c r="L266" s="194">
        <v>664100</v>
      </c>
      <c r="M266" s="194">
        <v>668300</v>
      </c>
      <c r="N266" s="194">
        <v>672400</v>
      </c>
      <c r="O266" s="194">
        <v>677700</v>
      </c>
      <c r="P266" s="194">
        <v>684300</v>
      </c>
    </row>
    <row r="267" spans="2:18" x14ac:dyDescent="0.25">
      <c r="B267" s="307" t="s">
        <v>78</v>
      </c>
      <c r="C267" s="194">
        <v>548700</v>
      </c>
      <c r="D267" s="194">
        <v>551300</v>
      </c>
      <c r="E267" s="194">
        <v>554700</v>
      </c>
      <c r="F267" s="194">
        <v>558000</v>
      </c>
      <c r="G267" s="194">
        <v>560800</v>
      </c>
      <c r="H267" s="194">
        <v>562300</v>
      </c>
      <c r="I267" s="194">
        <v>564100</v>
      </c>
      <c r="J267" s="194">
        <v>566600</v>
      </c>
      <c r="K267" s="194">
        <v>569300</v>
      </c>
      <c r="L267" s="194">
        <v>572600</v>
      </c>
      <c r="M267" s="194">
        <v>576000</v>
      </c>
      <c r="N267" s="194">
        <v>579100</v>
      </c>
      <c r="O267" s="194">
        <v>583500</v>
      </c>
      <c r="P267" s="194">
        <v>588400</v>
      </c>
    </row>
    <row r="268" spans="2:18" x14ac:dyDescent="0.25">
      <c r="B268" s="307" t="s">
        <v>450</v>
      </c>
      <c r="C268" s="139">
        <f t="shared" ref="C268:O268" si="92">SUM(C259:C267)</f>
        <v>9910800</v>
      </c>
      <c r="D268" s="139">
        <f t="shared" si="92"/>
        <v>9979700</v>
      </c>
      <c r="E268" s="139">
        <f t="shared" si="92"/>
        <v>10048200</v>
      </c>
      <c r="F268" s="139">
        <f t="shared" si="92"/>
        <v>10120200</v>
      </c>
      <c r="G268" s="139">
        <f t="shared" si="92"/>
        <v>10201500</v>
      </c>
      <c r="H268" s="139">
        <f t="shared" si="92"/>
        <v>10262400</v>
      </c>
      <c r="I268" s="139">
        <f t="shared" si="92"/>
        <v>10334700</v>
      </c>
      <c r="J268" s="139">
        <f t="shared" si="92"/>
        <v>10407300</v>
      </c>
      <c r="K268" s="139">
        <f t="shared" si="92"/>
        <v>10468600</v>
      </c>
      <c r="L268" s="139">
        <f t="shared" si="92"/>
        <v>10528300</v>
      </c>
      <c r="M268" s="139">
        <f t="shared" si="92"/>
        <v>10600800</v>
      </c>
      <c r="N268" s="139">
        <f t="shared" si="92"/>
        <v>10676300</v>
      </c>
      <c r="O268" s="139">
        <f t="shared" si="92"/>
        <v>10772600</v>
      </c>
      <c r="P268" s="139">
        <f>SUM(P259:P267)</f>
        <v>10863200</v>
      </c>
    </row>
    <row r="272" spans="2:18" hidden="1" x14ac:dyDescent="0.25">
      <c r="B272" s="223"/>
      <c r="C272" s="223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2:18" hidden="1" x14ac:dyDescent="0.25">
      <c r="B273" s="223"/>
      <c r="C273" s="22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2:18" hidden="1" x14ac:dyDescent="0.25">
      <c r="B274" s="223"/>
      <c r="C274" s="223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2:18" hidden="1" x14ac:dyDescent="0.25">
      <c r="B275" s="223"/>
      <c r="C275" s="223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2:18" hidden="1" x14ac:dyDescent="0.25">
      <c r="B276" s="223"/>
      <c r="C276" s="223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2:18" hidden="1" x14ac:dyDescent="0.25">
      <c r="B277" s="223"/>
      <c r="C277" s="223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2:18" hidden="1" x14ac:dyDescent="0.25">
      <c r="B278" s="223"/>
      <c r="C278" s="93" t="s">
        <v>637</v>
      </c>
      <c r="D278" s="132">
        <v>15464.89210767184</v>
      </c>
      <c r="E278" s="132">
        <v>16228.145850647077</v>
      </c>
      <c r="F278" s="132">
        <v>16985.355637992699</v>
      </c>
      <c r="G278" s="132">
        <v>17555.134577391254</v>
      </c>
      <c r="H278" s="132">
        <v>17726.664243275478</v>
      </c>
      <c r="I278" s="132">
        <v>16971.902888205052</v>
      </c>
      <c r="J278" s="132">
        <v>17410.298587245448</v>
      </c>
      <c r="K278" s="132">
        <v>17872.400714906984</v>
      </c>
      <c r="L278" s="132">
        <v>18280.424777094882</v>
      </c>
      <c r="M278" s="132">
        <v>18893.287007283041</v>
      </c>
      <c r="N278" s="132">
        <v>19592.14927867016</v>
      </c>
      <c r="O278" s="132">
        <v>19894.321385147476</v>
      </c>
      <c r="P278" s="132">
        <v>20226.964676851145</v>
      </c>
      <c r="Q278" s="132">
        <v>20565.667271832968</v>
      </c>
      <c r="R278"/>
    </row>
    <row r="279" spans="2:18" hidden="1" x14ac:dyDescent="0.25">
      <c r="B279" s="223"/>
      <c r="D279" s="132"/>
      <c r="E279" s="132"/>
      <c r="F279" s="132"/>
      <c r="G279" s="132"/>
      <c r="H279" s="132"/>
      <c r="I279" s="132"/>
      <c r="J279" s="132"/>
      <c r="K279" s="132"/>
      <c r="L279" s="133">
        <v>2.2829840752595386E-2</v>
      </c>
      <c r="M279" s="133">
        <v>3.3525601164151646E-2</v>
      </c>
      <c r="N279" s="133">
        <v>3.6989978033876242E-2</v>
      </c>
      <c r="O279" s="133">
        <v>1.5423121893333482E-2</v>
      </c>
      <c r="P279" s="133">
        <v>1.6720514626450689E-2</v>
      </c>
      <c r="Q279" s="133">
        <v>1.6745102411211181E-2</v>
      </c>
      <c r="R279"/>
    </row>
    <row r="280" spans="2:18" hidden="1" x14ac:dyDescent="0.25">
      <c r="B280" s="223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2"/>
      <c r="Q280" s="132"/>
      <c r="R280"/>
    </row>
    <row r="281" spans="2:18" hidden="1" x14ac:dyDescent="0.25">
      <c r="B281" s="223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2"/>
      <c r="Q281" s="132"/>
      <c r="R281"/>
    </row>
    <row r="282" spans="2:18" hidden="1" x14ac:dyDescent="0.25">
      <c r="B282" s="223"/>
      <c r="C282" s="130" t="s">
        <v>89</v>
      </c>
      <c r="D282" s="126">
        <v>19695.510105660076</v>
      </c>
      <c r="E282" s="126">
        <v>20709.272577769163</v>
      </c>
      <c r="F282" s="126">
        <v>21718.113941140611</v>
      </c>
      <c r="G282" s="126">
        <v>22640.361094814296</v>
      </c>
      <c r="H282" s="126">
        <v>23124.454457421329</v>
      </c>
      <c r="I282" s="126">
        <v>22485.963248022188</v>
      </c>
      <c r="J282" s="126">
        <v>22779.372083786067</v>
      </c>
      <c r="K282" s="126">
        <v>23201.700809882004</v>
      </c>
      <c r="L282" s="126">
        <v>23780.068857984996</v>
      </c>
      <c r="M282" s="126">
        <v>24541.095860280904</v>
      </c>
      <c r="N282" s="126">
        <v>25480.460689416705</v>
      </c>
      <c r="O282" s="126">
        <v>25987.376999373093</v>
      </c>
      <c r="P282" s="126">
        <v>26749.383919285712</v>
      </c>
      <c r="Q282" s="126">
        <v>27555.234552563408</v>
      </c>
      <c r="R282"/>
    </row>
    <row r="283" spans="2:18" hidden="1" x14ac:dyDescent="0.25">
      <c r="B283" s="223"/>
      <c r="C283" s="515"/>
      <c r="D283" s="516"/>
      <c r="E283" s="516"/>
      <c r="F283" s="516"/>
      <c r="G283" s="516"/>
      <c r="H283" s="516"/>
      <c r="I283" s="516"/>
      <c r="J283" s="516"/>
      <c r="K283" s="516"/>
      <c r="L283" s="133">
        <v>2.4927829767404576E-2</v>
      </c>
      <c r="M283" s="133">
        <v>3.2002724922319425E-2</v>
      </c>
      <c r="N283" s="133">
        <v>3.827721608211216E-2</v>
      </c>
      <c r="O283" s="133">
        <v>1.9894314947254303E-2</v>
      </c>
      <c r="P283" s="133">
        <v>2.9322194384258229E-2</v>
      </c>
      <c r="Q283" s="133">
        <v>3.0125951151222425E-2</v>
      </c>
      <c r="R283"/>
    </row>
    <row r="284" spans="2:18" hidden="1" x14ac:dyDescent="0.25">
      <c r="B284" s="223"/>
      <c r="C284" s="223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2:18" hidden="1" x14ac:dyDescent="0.25">
      <c r="B285" s="223"/>
      <c r="C285" s="223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2:18" hidden="1" x14ac:dyDescent="0.25">
      <c r="B286" s="223"/>
      <c r="C286" s="223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2:18" hidden="1" x14ac:dyDescent="0.25">
      <c r="B287" s="223"/>
      <c r="C287" s="223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2:18" hidden="1" x14ac:dyDescent="0.25">
      <c r="B288" s="223"/>
      <c r="C288" s="223" t="s">
        <v>638</v>
      </c>
      <c r="D288" s="506">
        <v>16505.643202074774</v>
      </c>
      <c r="E288" s="506">
        <v>17128.127435592392</v>
      </c>
      <c r="F288" s="506">
        <v>17832.910892885036</v>
      </c>
      <c r="G288" s="506">
        <v>18034.954918188156</v>
      </c>
      <c r="H288" s="506">
        <v>18394.116537812581</v>
      </c>
      <c r="I288" s="506">
        <v>17486.80529032716</v>
      </c>
      <c r="J288" s="506">
        <v>18014.743139253351</v>
      </c>
      <c r="K288" s="506">
        <v>18629.472342518839</v>
      </c>
      <c r="L288" s="506">
        <v>19213.572737255505</v>
      </c>
      <c r="M288" s="506">
        <v>19946.6690153913</v>
      </c>
      <c r="N288" s="506">
        <v>20936.897907318253</v>
      </c>
      <c r="O288" s="506">
        <v>21660.236833030041</v>
      </c>
      <c r="P288" s="506">
        <v>22210.251243655886</v>
      </c>
      <c r="Q288" s="506">
        <v>22821.839806916312</v>
      </c>
      <c r="R288"/>
    </row>
    <row r="289" spans="2:18" hidden="1" x14ac:dyDescent="0.25">
      <c r="B289" s="223"/>
      <c r="C289" s="223"/>
      <c r="D289"/>
      <c r="E289"/>
      <c r="F289"/>
      <c r="G289"/>
      <c r="H289"/>
      <c r="I289"/>
      <c r="J289"/>
      <c r="K289"/>
      <c r="L289" s="133">
        <v>3.1353566220098945E-2</v>
      </c>
      <c r="M289" s="133">
        <v>3.8155125450161968E-2</v>
      </c>
      <c r="N289" s="133">
        <v>4.964382229247747E-2</v>
      </c>
      <c r="O289" s="133">
        <v>3.4548524280617235E-2</v>
      </c>
      <c r="P289" s="133">
        <v>2.5392816101951349E-2</v>
      </c>
      <c r="Q289" s="133">
        <v>2.7536318997522347E-2</v>
      </c>
      <c r="R289"/>
    </row>
    <row r="290" spans="2:18" hidden="1" x14ac:dyDescent="0.25">
      <c r="B290" s="223"/>
      <c r="C290" s="223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 s="506">
        <v>611.58856326042587</v>
      </c>
      <c r="R290"/>
    </row>
    <row r="291" spans="2:18" hidden="1" x14ac:dyDescent="0.25">
      <c r="B291" s="223"/>
      <c r="C291" s="223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2:18" hidden="1" x14ac:dyDescent="0.25">
      <c r="B292" s="223"/>
      <c r="C292" s="296"/>
      <c r="D292" s="4">
        <v>2012</v>
      </c>
      <c r="E292" s="4">
        <v>2013</v>
      </c>
      <c r="F292" s="4">
        <v>2014</v>
      </c>
      <c r="G292" s="4">
        <v>2015</v>
      </c>
      <c r="H292" s="4">
        <v>2016</v>
      </c>
      <c r="I292" s="4">
        <v>2017</v>
      </c>
      <c r="J292"/>
      <c r="K292"/>
      <c r="L292"/>
      <c r="M292"/>
      <c r="N292"/>
      <c r="O292"/>
      <c r="P292"/>
      <c r="Q292"/>
      <c r="R292"/>
    </row>
    <row r="293" spans="2:18" ht="39" hidden="1" x14ac:dyDescent="0.25">
      <c r="B293" s="223"/>
      <c r="C293" s="296" t="s">
        <v>639</v>
      </c>
      <c r="D293" s="60">
        <v>2.2829840752595386E-2</v>
      </c>
      <c r="E293" s="60">
        <v>3.3525601164151646E-2</v>
      </c>
      <c r="F293" s="60">
        <v>3.6989978033876242E-2</v>
      </c>
      <c r="G293" s="60">
        <v>1.5423121893333482E-2</v>
      </c>
      <c r="H293" s="60">
        <v>1.6720514626450689E-2</v>
      </c>
      <c r="I293" s="60">
        <v>1.6745102411211181E-2</v>
      </c>
      <c r="J293"/>
      <c r="K293"/>
      <c r="L293"/>
      <c r="M293"/>
      <c r="N293"/>
      <c r="O293"/>
      <c r="P293"/>
      <c r="Q293"/>
      <c r="R293"/>
    </row>
    <row r="294" spans="2:18" ht="26.25" hidden="1" x14ac:dyDescent="0.25">
      <c r="B294" s="223"/>
      <c r="C294" s="296" t="s">
        <v>200</v>
      </c>
      <c r="D294" s="60">
        <v>3.1353566220098945E-2</v>
      </c>
      <c r="E294" s="60">
        <v>3.8155125450161968E-2</v>
      </c>
      <c r="F294" s="60">
        <v>4.964382229247747E-2</v>
      </c>
      <c r="G294" s="60">
        <v>3.4548524280617235E-2</v>
      </c>
      <c r="H294" s="60">
        <v>2.5392816101951349E-2</v>
      </c>
      <c r="I294" s="60">
        <v>2.7536318997522347E-2</v>
      </c>
      <c r="J294"/>
      <c r="K294"/>
      <c r="L294"/>
      <c r="M294"/>
      <c r="N294"/>
      <c r="O294"/>
      <c r="P294"/>
      <c r="Q294" s="506">
        <v>4733.394745647096</v>
      </c>
      <c r="R294"/>
    </row>
    <row r="295" spans="2:18" ht="39" hidden="1" x14ac:dyDescent="0.25">
      <c r="B295" s="223"/>
      <c r="C295" s="296" t="s">
        <v>640</v>
      </c>
      <c r="D295" s="60">
        <v>2.3003641191887848E-2</v>
      </c>
      <c r="E295" s="60">
        <v>3.668709178230907E-2</v>
      </c>
      <c r="F295" s="60">
        <v>3.4170307549675795E-2</v>
      </c>
      <c r="G295" s="60">
        <v>1.7333223728355898E-2</v>
      </c>
      <c r="H295" s="60">
        <v>2.6739448903211071E-2</v>
      </c>
      <c r="I295" s="60">
        <v>2.3929945537738962E-2</v>
      </c>
      <c r="J295"/>
      <c r="K295"/>
      <c r="L295"/>
      <c r="M295"/>
      <c r="N295"/>
      <c r="O295"/>
      <c r="P295"/>
      <c r="Q295"/>
      <c r="R295"/>
    </row>
    <row r="296" spans="2:18" hidden="1" x14ac:dyDescent="0.25">
      <c r="B296" s="223"/>
      <c r="C296" s="296" t="s">
        <v>113</v>
      </c>
      <c r="D296" s="127">
        <v>2.4927829767404576E-2</v>
      </c>
      <c r="E296" s="127">
        <v>3.2002724922319425E-2</v>
      </c>
      <c r="F296" s="127">
        <v>3.827721608211216E-2</v>
      </c>
      <c r="G296" s="127">
        <v>1.9894314947254303E-2</v>
      </c>
      <c r="H296" s="127">
        <v>2.9322194384258229E-2</v>
      </c>
      <c r="I296" s="127">
        <v>3.0125951151222425E-2</v>
      </c>
      <c r="J296"/>
      <c r="K296"/>
      <c r="L296"/>
      <c r="M296"/>
      <c r="N296"/>
      <c r="O296"/>
      <c r="P296"/>
      <c r="Q296"/>
      <c r="R296"/>
    </row>
    <row r="297" spans="2:18" hidden="1" x14ac:dyDescent="0.25">
      <c r="B297" s="223"/>
      <c r="C297" s="223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2:18" hidden="1" x14ac:dyDescent="0.25">
      <c r="B298" s="223"/>
      <c r="C298" s="223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2:18" hidden="1" x14ac:dyDescent="0.25">
      <c r="B299" s="223"/>
      <c r="C299" s="223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2:18" x14ac:dyDescent="0.25">
      <c r="B300" s="223"/>
      <c r="C300" s="223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2:18" x14ac:dyDescent="0.25">
      <c r="B301" s="223"/>
      <c r="C301" s="223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2:18" x14ac:dyDescent="0.25">
      <c r="B302" s="223"/>
      <c r="C302" s="223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</sheetData>
  <conditionalFormatting sqref="B26:B93 B95:B103">
    <cfRule type="duplicateValues" dxfId="22" priority="8"/>
  </conditionalFormatting>
  <conditionalFormatting sqref="B188">
    <cfRule type="duplicateValues" dxfId="21" priority="7"/>
  </conditionalFormatting>
  <conditionalFormatting sqref="B190:B257">
    <cfRule type="duplicateValues" dxfId="20" priority="6"/>
  </conditionalFormatting>
  <conditionalFormatting sqref="B177:B185">
    <cfRule type="duplicateValues" dxfId="19" priority="3"/>
  </conditionalFormatting>
  <conditionalFormatting sqref="B108:B176 B187">
    <cfRule type="duplicateValues" dxfId="18" priority="11"/>
  </conditionalFormatting>
  <conditionalFormatting sqref="B13:B21">
    <cfRule type="duplicateValues" dxfId="17" priority="2"/>
  </conditionalFormatting>
  <conditionalFormatting sqref="B5:B12">
    <cfRule type="duplicateValues" dxfId="16" priority="13"/>
  </conditionalFormatting>
  <conditionalFormatting sqref="C282:C283">
    <cfRule type="duplicateValues" dxfId="15" priority="1"/>
  </conditionalFormatting>
  <hyperlinks>
    <hyperlink ref="R1" location="Contents!A1" display="Table of Contents " xr:uid="{C5E27670-CB54-4FD4-994C-BA3F18EC94FC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05746-8CC7-4D7F-B647-4A0DF47CD534}">
  <dimension ref="A1:P74"/>
  <sheetViews>
    <sheetView workbookViewId="0">
      <selection activeCell="I21" sqref="I21"/>
    </sheetView>
  </sheetViews>
  <sheetFormatPr defaultRowHeight="15" x14ac:dyDescent="0.25"/>
  <cols>
    <col min="2" max="2" width="49.7109375" customWidth="1"/>
    <col min="3" max="3" width="9.85546875" customWidth="1"/>
    <col min="9" max="9" width="26.42578125" bestFit="1" customWidth="1"/>
    <col min="11" max="11" width="11.140625" bestFit="1" customWidth="1"/>
    <col min="13" max="13" width="24.42578125" bestFit="1" customWidth="1"/>
  </cols>
  <sheetData>
    <row r="1" spans="1:16" x14ac:dyDescent="0.2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</row>
    <row r="2" spans="1:16" x14ac:dyDescent="0.25">
      <c r="A2" s="93"/>
      <c r="B2" s="473" t="s">
        <v>153</v>
      </c>
      <c r="C2" s="474">
        <v>2016</v>
      </c>
      <c r="D2" s="474">
        <v>2017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x14ac:dyDescent="0.25">
      <c r="A3" s="93"/>
      <c r="B3" s="475" t="s">
        <v>518</v>
      </c>
      <c r="C3" s="476" t="s">
        <v>519</v>
      </c>
      <c r="D3" s="476" t="s">
        <v>520</v>
      </c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</row>
    <row r="4" spans="1:16" x14ac:dyDescent="0.25">
      <c r="A4" s="93"/>
      <c r="B4" s="477" t="s">
        <v>521</v>
      </c>
      <c r="C4" s="476" t="s">
        <v>522</v>
      </c>
      <c r="D4" s="476" t="s">
        <v>523</v>
      </c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1:16" x14ac:dyDescent="0.25">
      <c r="A5" s="93"/>
      <c r="B5" s="477" t="s">
        <v>524</v>
      </c>
      <c r="C5" s="476" t="s">
        <v>525</v>
      </c>
      <c r="D5" s="476" t="s">
        <v>526</v>
      </c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</row>
    <row r="6" spans="1:16" ht="21.75" customHeight="1" x14ac:dyDescent="0.25">
      <c r="A6" s="93"/>
      <c r="B6" s="477" t="s">
        <v>527</v>
      </c>
      <c r="C6" s="476" t="s">
        <v>528</v>
      </c>
      <c r="D6" s="476" t="s">
        <v>529</v>
      </c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</row>
    <row r="7" spans="1:16" x14ac:dyDescent="0.25">
      <c r="A7" s="93"/>
      <c r="B7" s="477" t="s">
        <v>530</v>
      </c>
      <c r="C7" s="476" t="s">
        <v>531</v>
      </c>
      <c r="D7" s="476" t="s">
        <v>532</v>
      </c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x14ac:dyDescent="0.25">
      <c r="A8" s="93"/>
      <c r="B8" s="477" t="s">
        <v>533</v>
      </c>
      <c r="C8" s="476" t="s">
        <v>534</v>
      </c>
      <c r="D8" s="476" t="s">
        <v>535</v>
      </c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</row>
    <row r="9" spans="1:16" x14ac:dyDescent="0.25">
      <c r="A9" s="93"/>
      <c r="B9" s="477" t="s">
        <v>536</v>
      </c>
      <c r="C9" s="476" t="s">
        <v>537</v>
      </c>
      <c r="D9" s="476" t="s">
        <v>538</v>
      </c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</row>
    <row r="10" spans="1:16" x14ac:dyDescent="0.25">
      <c r="A10" s="93"/>
      <c r="B10" s="477" t="s">
        <v>540</v>
      </c>
      <c r="C10" s="476" t="s">
        <v>541</v>
      </c>
      <c r="D10" s="476" t="s">
        <v>542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</row>
    <row r="11" spans="1:16" x14ac:dyDescent="0.25">
      <c r="A11" s="93"/>
      <c r="B11" s="477" t="s">
        <v>543</v>
      </c>
      <c r="C11" s="476" t="s">
        <v>544</v>
      </c>
      <c r="D11" s="476" t="s">
        <v>545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</row>
    <row r="12" spans="1:16" x14ac:dyDescent="0.25">
      <c r="A12" s="93"/>
      <c r="B12" s="477" t="s">
        <v>546</v>
      </c>
      <c r="C12" s="476" t="s">
        <v>547</v>
      </c>
      <c r="D12" s="476" t="s">
        <v>548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</row>
    <row r="13" spans="1:16" x14ac:dyDescent="0.25">
      <c r="A13" s="93"/>
      <c r="B13" s="477" t="s">
        <v>549</v>
      </c>
      <c r="C13" s="476" t="s">
        <v>550</v>
      </c>
      <c r="D13" s="476" t="s">
        <v>532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</row>
    <row r="14" spans="1:16" x14ac:dyDescent="0.25">
      <c r="A14" s="93"/>
      <c r="B14" s="477" t="s">
        <v>551</v>
      </c>
      <c r="C14" s="476" t="s">
        <v>552</v>
      </c>
      <c r="D14" s="476" t="s">
        <v>550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</row>
    <row r="15" spans="1:16" x14ac:dyDescent="0.25">
      <c r="A15" s="93"/>
      <c r="B15" s="477" t="s">
        <v>553</v>
      </c>
      <c r="C15" s="476" t="s">
        <v>554</v>
      </c>
      <c r="D15" s="476" t="s">
        <v>555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</row>
    <row r="16" spans="1:16" x14ac:dyDescent="0.25">
      <c r="A16" s="93"/>
      <c r="B16" s="477" t="s">
        <v>556</v>
      </c>
      <c r="C16" s="476" t="s">
        <v>557</v>
      </c>
      <c r="D16" s="476" t="s">
        <v>557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</row>
    <row r="17" spans="1:16" x14ac:dyDescent="0.25">
      <c r="A17" s="93"/>
      <c r="B17" s="477" t="s">
        <v>558</v>
      </c>
      <c r="C17" s="476" t="s">
        <v>559</v>
      </c>
      <c r="D17" s="476" t="s">
        <v>559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</row>
    <row r="18" spans="1:16" x14ac:dyDescent="0.25">
      <c r="A18" s="93"/>
      <c r="B18" s="477" t="s">
        <v>560</v>
      </c>
      <c r="C18" s="476" t="s">
        <v>561</v>
      </c>
      <c r="D18" s="476" t="s">
        <v>562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</row>
    <row r="19" spans="1:16" x14ac:dyDescent="0.25">
      <c r="A19" s="93"/>
      <c r="B19" s="477" t="s">
        <v>563</v>
      </c>
      <c r="C19" s="476" t="s">
        <v>564</v>
      </c>
      <c r="D19" s="476" t="s">
        <v>539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</row>
    <row r="20" spans="1:16" x14ac:dyDescent="0.25">
      <c r="A20" s="93"/>
      <c r="B20" s="478" t="s">
        <v>567</v>
      </c>
      <c r="C20" s="479" t="s">
        <v>565</v>
      </c>
      <c r="D20" s="479" t="s">
        <v>566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</row>
    <row r="21" spans="1:16" x14ac:dyDescent="0.2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</row>
    <row r="22" spans="1:16" x14ac:dyDescent="0.2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</row>
    <row r="23" spans="1:16" x14ac:dyDescent="0.25">
      <c r="A23" s="93"/>
      <c r="B23" s="480" t="s">
        <v>568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 t="s">
        <v>569</v>
      </c>
      <c r="P23" s="93" t="s">
        <v>570</v>
      </c>
    </row>
    <row r="24" spans="1:16" x14ac:dyDescent="0.25">
      <c r="A24" s="93"/>
      <c r="B24" s="135"/>
      <c r="C24" s="481">
        <v>2004</v>
      </c>
      <c r="D24" s="481">
        <v>2005</v>
      </c>
      <c r="E24" s="481">
        <v>2006</v>
      </c>
      <c r="F24" s="481">
        <v>2007</v>
      </c>
      <c r="G24" s="481">
        <v>2008</v>
      </c>
      <c r="H24" s="481">
        <v>2009</v>
      </c>
      <c r="I24" s="481">
        <v>2010</v>
      </c>
      <c r="J24" s="481">
        <v>2011</v>
      </c>
      <c r="K24" s="481">
        <v>2012</v>
      </c>
      <c r="L24" s="481">
        <v>2013</v>
      </c>
      <c r="M24" s="481">
        <v>2014</v>
      </c>
      <c r="N24" s="196">
        <v>2015</v>
      </c>
      <c r="O24" s="196">
        <v>2016</v>
      </c>
      <c r="P24" s="467">
        <v>2017</v>
      </c>
    </row>
    <row r="25" spans="1:16" x14ac:dyDescent="0.25">
      <c r="A25" s="93"/>
      <c r="B25" s="135" t="s">
        <v>518</v>
      </c>
      <c r="C25" s="482">
        <v>6567</v>
      </c>
      <c r="D25" s="482">
        <v>6151</v>
      </c>
      <c r="E25" s="482">
        <v>6754</v>
      </c>
      <c r="F25" s="482">
        <v>6951</v>
      </c>
      <c r="G25" s="482">
        <v>7372</v>
      </c>
      <c r="H25" s="482">
        <v>8271</v>
      </c>
      <c r="I25" s="482">
        <v>8041</v>
      </c>
      <c r="J25" s="482">
        <v>7986</v>
      </c>
      <c r="K25" s="482">
        <v>9102</v>
      </c>
      <c r="L25" s="482">
        <v>10209</v>
      </c>
      <c r="M25" s="482">
        <v>10892</v>
      </c>
      <c r="N25" s="482">
        <v>11067</v>
      </c>
      <c r="O25" s="482">
        <v>11570</v>
      </c>
      <c r="P25" s="482">
        <v>11781</v>
      </c>
    </row>
    <row r="26" spans="1:16" x14ac:dyDescent="0.25">
      <c r="A26" s="93"/>
      <c r="B26" s="130" t="s">
        <v>521</v>
      </c>
      <c r="C26" s="482">
        <v>26219</v>
      </c>
      <c r="D26" s="482">
        <v>26922</v>
      </c>
      <c r="E26" s="482">
        <v>26646</v>
      </c>
      <c r="F26" s="482">
        <v>26854</v>
      </c>
      <c r="G26" s="482">
        <v>26673</v>
      </c>
      <c r="H26" s="482">
        <v>23228</v>
      </c>
      <c r="I26" s="482">
        <v>25555</v>
      </c>
      <c r="J26" s="482">
        <v>27934</v>
      </c>
      <c r="K26" s="482">
        <v>28284</v>
      </c>
      <c r="L26" s="482">
        <v>31310</v>
      </c>
      <c r="M26" s="482">
        <v>33166</v>
      </c>
      <c r="N26" s="482">
        <v>34529</v>
      </c>
      <c r="O26" s="482">
        <v>35856</v>
      </c>
      <c r="P26" s="482">
        <v>37699</v>
      </c>
    </row>
    <row r="27" spans="1:16" x14ac:dyDescent="0.25">
      <c r="A27" s="93"/>
      <c r="B27" s="135" t="s">
        <v>524</v>
      </c>
      <c r="C27" s="482">
        <v>10902</v>
      </c>
      <c r="D27" s="482">
        <v>12182</v>
      </c>
      <c r="E27" s="482">
        <v>13339</v>
      </c>
      <c r="F27" s="482">
        <v>13782</v>
      </c>
      <c r="G27" s="482">
        <v>12622</v>
      </c>
      <c r="H27" s="482">
        <v>10371</v>
      </c>
      <c r="I27" s="482">
        <v>10836</v>
      </c>
      <c r="J27" s="482">
        <v>11382</v>
      </c>
      <c r="K27" s="482">
        <v>11313</v>
      </c>
      <c r="L27" s="482">
        <v>11788</v>
      </c>
      <c r="M27" s="482">
        <v>12727</v>
      </c>
      <c r="N27" s="482">
        <v>13597</v>
      </c>
      <c r="O27" s="482">
        <v>13676</v>
      </c>
      <c r="P27" s="482">
        <v>14349</v>
      </c>
    </row>
    <row r="28" spans="1:16" x14ac:dyDescent="0.25">
      <c r="A28" s="93"/>
      <c r="B28" s="130" t="s">
        <v>527</v>
      </c>
      <c r="C28" s="482">
        <v>19004</v>
      </c>
      <c r="D28" s="482">
        <v>19138</v>
      </c>
      <c r="E28" s="482">
        <v>19603</v>
      </c>
      <c r="F28" s="482">
        <v>20006</v>
      </c>
      <c r="G28" s="482">
        <v>20583</v>
      </c>
      <c r="H28" s="482">
        <v>20422</v>
      </c>
      <c r="I28" s="482">
        <v>21619</v>
      </c>
      <c r="J28" s="482">
        <v>22180</v>
      </c>
      <c r="K28" s="482">
        <v>22952</v>
      </c>
      <c r="L28" s="482">
        <v>23631</v>
      </c>
      <c r="M28" s="482">
        <v>24740</v>
      </c>
      <c r="N28" s="482">
        <v>24939</v>
      </c>
      <c r="O28" s="482">
        <v>26659</v>
      </c>
      <c r="P28" s="482">
        <v>27364</v>
      </c>
    </row>
    <row r="29" spans="1:16" x14ac:dyDescent="0.25">
      <c r="A29" s="93"/>
      <c r="B29" s="130" t="s">
        <v>530</v>
      </c>
      <c r="C29" s="482">
        <v>6305</v>
      </c>
      <c r="D29" s="482">
        <v>6611</v>
      </c>
      <c r="E29" s="482">
        <v>6905</v>
      </c>
      <c r="F29" s="482">
        <v>7129</v>
      </c>
      <c r="G29" s="482">
        <v>7458</v>
      </c>
      <c r="H29" s="482">
        <v>7003</v>
      </c>
      <c r="I29" s="482">
        <v>7567</v>
      </c>
      <c r="J29" s="482">
        <v>7838</v>
      </c>
      <c r="K29" s="482">
        <v>7800</v>
      </c>
      <c r="L29" s="482">
        <v>8219</v>
      </c>
      <c r="M29" s="482">
        <v>8920</v>
      </c>
      <c r="N29" s="482">
        <v>9999</v>
      </c>
      <c r="O29" s="482">
        <v>10115</v>
      </c>
      <c r="P29" s="482">
        <v>10252</v>
      </c>
    </row>
    <row r="30" spans="1:16" x14ac:dyDescent="0.25">
      <c r="A30" s="93"/>
      <c r="B30" s="130" t="s">
        <v>533</v>
      </c>
      <c r="C30" s="482">
        <v>4279</v>
      </c>
      <c r="D30" s="482">
        <v>4551</v>
      </c>
      <c r="E30" s="482">
        <v>4740</v>
      </c>
      <c r="F30" s="482">
        <v>4902</v>
      </c>
      <c r="G30" s="482">
        <v>4734</v>
      </c>
      <c r="H30" s="482">
        <v>4366</v>
      </c>
      <c r="I30" s="482">
        <v>4364</v>
      </c>
      <c r="J30" s="482">
        <v>4551</v>
      </c>
      <c r="K30" s="482">
        <v>5030</v>
      </c>
      <c r="L30" s="482">
        <v>5435</v>
      </c>
      <c r="M30" s="482">
        <v>5512</v>
      </c>
      <c r="N30" s="482">
        <v>5772</v>
      </c>
      <c r="O30" s="482">
        <v>6238</v>
      </c>
      <c r="P30" s="482">
        <v>6595</v>
      </c>
    </row>
    <row r="31" spans="1:16" x14ac:dyDescent="0.25">
      <c r="A31" s="93"/>
      <c r="B31" s="130" t="s">
        <v>536</v>
      </c>
      <c r="C31" s="482">
        <v>6008</v>
      </c>
      <c r="D31" s="482">
        <v>6175</v>
      </c>
      <c r="E31" s="482">
        <v>6399</v>
      </c>
      <c r="F31" s="482">
        <v>6533</v>
      </c>
      <c r="G31" s="482">
        <v>6768</v>
      </c>
      <c r="H31" s="482">
        <v>6650</v>
      </c>
      <c r="I31" s="482">
        <v>6671</v>
      </c>
      <c r="J31" s="482">
        <v>6776</v>
      </c>
      <c r="K31" s="482">
        <v>6898</v>
      </c>
      <c r="L31" s="482">
        <v>7216</v>
      </c>
      <c r="M31" s="482">
        <v>7418</v>
      </c>
      <c r="N31" s="482">
        <v>7639</v>
      </c>
      <c r="O31" s="482">
        <v>7936</v>
      </c>
      <c r="P31" s="482">
        <v>8406</v>
      </c>
    </row>
    <row r="32" spans="1:16" x14ac:dyDescent="0.25">
      <c r="A32" s="93"/>
      <c r="B32" s="130" t="s">
        <v>540</v>
      </c>
      <c r="C32" s="482">
        <v>5785</v>
      </c>
      <c r="D32" s="482">
        <v>6820</v>
      </c>
      <c r="E32" s="482">
        <v>7173</v>
      </c>
      <c r="F32" s="482">
        <v>8197</v>
      </c>
      <c r="G32" s="482">
        <v>7617</v>
      </c>
      <c r="H32" s="482">
        <v>9331</v>
      </c>
      <c r="I32" s="482">
        <v>8489</v>
      </c>
      <c r="J32" s="482">
        <v>8337</v>
      </c>
      <c r="K32" s="482">
        <v>8074</v>
      </c>
      <c r="L32" s="482">
        <v>8371</v>
      </c>
      <c r="M32" s="482">
        <v>8003</v>
      </c>
      <c r="N32" s="482">
        <v>8069</v>
      </c>
      <c r="O32" s="482">
        <v>8313</v>
      </c>
      <c r="P32" s="482">
        <v>7839</v>
      </c>
    </row>
    <row r="33" spans="1:16" x14ac:dyDescent="0.25">
      <c r="A33" s="93"/>
      <c r="B33" s="130" t="s">
        <v>543</v>
      </c>
      <c r="C33" s="482">
        <v>19810</v>
      </c>
      <c r="D33" s="482">
        <v>20440</v>
      </c>
      <c r="E33" s="482">
        <v>21336</v>
      </c>
      <c r="F33" s="482">
        <v>21563</v>
      </c>
      <c r="G33" s="482">
        <v>23131</v>
      </c>
      <c r="H33" s="482">
        <v>20681</v>
      </c>
      <c r="I33" s="482">
        <v>20356</v>
      </c>
      <c r="J33" s="482">
        <v>21256</v>
      </c>
      <c r="K33" s="482">
        <v>22891</v>
      </c>
      <c r="L33" s="482">
        <v>22699</v>
      </c>
      <c r="M33" s="482">
        <v>24581</v>
      </c>
      <c r="N33" s="482">
        <v>25590</v>
      </c>
      <c r="O33" s="482">
        <v>26114</v>
      </c>
      <c r="P33" s="482">
        <v>26421</v>
      </c>
    </row>
    <row r="34" spans="1:16" x14ac:dyDescent="0.25">
      <c r="A34" s="93"/>
      <c r="B34" s="130" t="s">
        <v>546</v>
      </c>
      <c r="C34" s="482">
        <v>6975</v>
      </c>
      <c r="D34" s="482">
        <v>7337</v>
      </c>
      <c r="E34" s="482">
        <v>8283</v>
      </c>
      <c r="F34" s="482">
        <v>8645</v>
      </c>
      <c r="G34" s="482">
        <v>8838</v>
      </c>
      <c r="H34" s="482">
        <v>8313</v>
      </c>
      <c r="I34" s="482">
        <v>8402</v>
      </c>
      <c r="J34" s="482">
        <v>8753</v>
      </c>
      <c r="K34" s="482">
        <v>9188</v>
      </c>
      <c r="L34" s="482">
        <v>9705</v>
      </c>
      <c r="M34" s="482">
        <v>10323</v>
      </c>
      <c r="N34" s="482">
        <v>10653</v>
      </c>
      <c r="O34" s="482">
        <v>11140</v>
      </c>
      <c r="P34" s="482">
        <v>11933</v>
      </c>
    </row>
    <row r="35" spans="1:16" x14ac:dyDescent="0.25">
      <c r="A35" s="93"/>
      <c r="B35" s="130" t="s">
        <v>549</v>
      </c>
      <c r="C35" s="482">
        <v>5925</v>
      </c>
      <c r="D35" s="482">
        <v>6276</v>
      </c>
      <c r="E35" s="482">
        <v>6912</v>
      </c>
      <c r="F35" s="482">
        <v>7205</v>
      </c>
      <c r="G35" s="482">
        <v>7535</v>
      </c>
      <c r="H35" s="482">
        <v>7328</v>
      </c>
      <c r="I35" s="482">
        <v>7530</v>
      </c>
      <c r="J35" s="482">
        <v>7708</v>
      </c>
      <c r="K35" s="482">
        <v>7968</v>
      </c>
      <c r="L35" s="482">
        <v>8510</v>
      </c>
      <c r="M35" s="482">
        <v>9104</v>
      </c>
      <c r="N35" s="482">
        <v>9401</v>
      </c>
      <c r="O35" s="482">
        <v>9805</v>
      </c>
      <c r="P35" s="482">
        <v>10336</v>
      </c>
    </row>
    <row r="36" spans="1:16" x14ac:dyDescent="0.25">
      <c r="A36" s="93"/>
      <c r="B36" s="130" t="s">
        <v>551</v>
      </c>
      <c r="C36" s="482">
        <v>7101</v>
      </c>
      <c r="D36" s="482">
        <v>7731</v>
      </c>
      <c r="E36" s="482">
        <v>7990</v>
      </c>
      <c r="F36" s="482">
        <v>8668</v>
      </c>
      <c r="G36" s="482">
        <v>9235</v>
      </c>
      <c r="H36" s="482">
        <v>9362</v>
      </c>
      <c r="I36" s="482">
        <v>9260</v>
      </c>
      <c r="J36" s="482">
        <v>9352</v>
      </c>
      <c r="K36" s="482">
        <v>9151</v>
      </c>
      <c r="L36" s="482">
        <v>9376</v>
      </c>
      <c r="M36" s="482">
        <v>9041</v>
      </c>
      <c r="N36" s="482">
        <v>9292</v>
      </c>
      <c r="O36" s="482">
        <v>9677</v>
      </c>
      <c r="P36" s="482">
        <v>9754</v>
      </c>
    </row>
    <row r="37" spans="1:16" x14ac:dyDescent="0.25">
      <c r="A37" s="93"/>
      <c r="B37" s="130" t="s">
        <v>553</v>
      </c>
      <c r="C37" s="482">
        <v>9686</v>
      </c>
      <c r="D37" s="482">
        <v>10644</v>
      </c>
      <c r="E37" s="482">
        <v>11072</v>
      </c>
      <c r="F37" s="482">
        <v>11541</v>
      </c>
      <c r="G37" s="482">
        <v>12559</v>
      </c>
      <c r="H37" s="482">
        <v>13112</v>
      </c>
      <c r="I37" s="482">
        <v>13939</v>
      </c>
      <c r="J37" s="482">
        <v>13903</v>
      </c>
      <c r="K37" s="482">
        <v>13685</v>
      </c>
      <c r="L37" s="482">
        <v>13660</v>
      </c>
      <c r="M37" s="482">
        <v>14270</v>
      </c>
      <c r="N37" s="482">
        <v>14162</v>
      </c>
      <c r="O37" s="482">
        <v>14060</v>
      </c>
      <c r="P37" s="482">
        <v>14536</v>
      </c>
    </row>
    <row r="38" spans="1:16" x14ac:dyDescent="0.25">
      <c r="A38" s="93"/>
      <c r="B38" s="130" t="s">
        <v>556</v>
      </c>
      <c r="C38" s="482">
        <v>12008</v>
      </c>
      <c r="D38" s="482">
        <v>12818</v>
      </c>
      <c r="E38" s="482">
        <v>13393</v>
      </c>
      <c r="F38" s="482">
        <v>13942</v>
      </c>
      <c r="G38" s="482">
        <v>14157</v>
      </c>
      <c r="H38" s="482">
        <v>14941</v>
      </c>
      <c r="I38" s="482">
        <v>15863</v>
      </c>
      <c r="J38" s="482">
        <v>16193</v>
      </c>
      <c r="K38" s="482">
        <v>16713</v>
      </c>
      <c r="L38" s="482">
        <v>16491</v>
      </c>
      <c r="M38" s="482">
        <v>16848</v>
      </c>
      <c r="N38" s="482">
        <v>17183</v>
      </c>
      <c r="O38" s="482">
        <v>18273</v>
      </c>
      <c r="P38" s="482">
        <v>18321</v>
      </c>
    </row>
    <row r="39" spans="1:16" x14ac:dyDescent="0.25">
      <c r="A39" s="93"/>
      <c r="B39" s="130" t="s">
        <v>558</v>
      </c>
      <c r="C39" s="482">
        <v>1804</v>
      </c>
      <c r="D39" s="482">
        <v>1944</v>
      </c>
      <c r="E39" s="482">
        <v>2036</v>
      </c>
      <c r="F39" s="482">
        <v>2048</v>
      </c>
      <c r="G39" s="482">
        <v>2086</v>
      </c>
      <c r="H39" s="482">
        <v>2012</v>
      </c>
      <c r="I39" s="482">
        <v>2009</v>
      </c>
      <c r="J39" s="482">
        <v>2186</v>
      </c>
      <c r="K39" s="482">
        <v>2374</v>
      </c>
      <c r="L39" s="482">
        <v>2376</v>
      </c>
      <c r="M39" s="482">
        <v>2693</v>
      </c>
      <c r="N39" s="482">
        <v>2823</v>
      </c>
      <c r="O39" s="482">
        <v>2919</v>
      </c>
      <c r="P39" s="482">
        <v>2894</v>
      </c>
    </row>
    <row r="40" spans="1:16" x14ac:dyDescent="0.25">
      <c r="A40" s="93"/>
      <c r="B40" s="130" t="s">
        <v>560</v>
      </c>
      <c r="C40" s="482">
        <v>2871</v>
      </c>
      <c r="D40" s="482">
        <v>3062</v>
      </c>
      <c r="E40" s="482">
        <v>3270</v>
      </c>
      <c r="F40" s="482">
        <v>3396</v>
      </c>
      <c r="G40" s="482">
        <v>3459</v>
      </c>
      <c r="H40" s="482">
        <v>3625</v>
      </c>
      <c r="I40" s="482">
        <v>3829</v>
      </c>
      <c r="J40" s="482">
        <v>3906</v>
      </c>
      <c r="K40" s="482">
        <v>4091</v>
      </c>
      <c r="L40" s="482">
        <v>4397</v>
      </c>
      <c r="M40" s="482">
        <v>4663</v>
      </c>
      <c r="N40" s="482">
        <v>4881</v>
      </c>
      <c r="O40" s="482">
        <v>5156</v>
      </c>
      <c r="P40" s="482">
        <v>6066</v>
      </c>
    </row>
    <row r="41" spans="1:16" x14ac:dyDescent="0.25">
      <c r="A41" s="93"/>
      <c r="B41" s="130" t="s">
        <v>563</v>
      </c>
      <c r="C41" s="482">
        <v>636</v>
      </c>
      <c r="D41" s="482">
        <v>679</v>
      </c>
      <c r="E41" s="482">
        <v>719</v>
      </c>
      <c r="F41" s="482">
        <v>691</v>
      </c>
      <c r="G41" s="482">
        <v>597</v>
      </c>
      <c r="H41" s="482">
        <v>480</v>
      </c>
      <c r="I41" s="482">
        <v>547</v>
      </c>
      <c r="J41" s="482">
        <v>628</v>
      </c>
      <c r="K41" s="482">
        <v>597</v>
      </c>
      <c r="L41" s="482">
        <v>591</v>
      </c>
      <c r="M41" s="482">
        <v>548</v>
      </c>
      <c r="N41" s="482">
        <v>553</v>
      </c>
      <c r="O41" s="482">
        <v>571</v>
      </c>
      <c r="P41" s="482">
        <v>460</v>
      </c>
    </row>
    <row r="42" spans="1:16" x14ac:dyDescent="0.25">
      <c r="A42" s="93"/>
      <c r="B42" s="130" t="s">
        <v>389</v>
      </c>
      <c r="C42" s="482">
        <v>151886</v>
      </c>
      <c r="D42" s="482">
        <v>159475</v>
      </c>
      <c r="E42" s="482">
        <v>166584</v>
      </c>
      <c r="F42" s="482">
        <v>172074</v>
      </c>
      <c r="G42" s="482">
        <v>175455</v>
      </c>
      <c r="H42" s="482">
        <v>169540</v>
      </c>
      <c r="I42" s="482">
        <v>174897</v>
      </c>
      <c r="J42" s="482">
        <v>180919</v>
      </c>
      <c r="K42" s="482">
        <v>186119</v>
      </c>
      <c r="L42" s="482">
        <v>193962</v>
      </c>
      <c r="M42" s="482">
        <v>203421</v>
      </c>
      <c r="N42" s="482">
        <v>210147</v>
      </c>
      <c r="O42" s="482">
        <v>218082</v>
      </c>
      <c r="P42" s="482">
        <v>225008</v>
      </c>
    </row>
    <row r="53" spans="1:13" x14ac:dyDescent="0.25">
      <c r="B53" s="4"/>
      <c r="C53" s="481" t="s">
        <v>610</v>
      </c>
      <c r="D53" s="481" t="s">
        <v>605</v>
      </c>
      <c r="E53" s="481" t="s">
        <v>606</v>
      </c>
      <c r="F53" s="196" t="s">
        <v>607</v>
      </c>
      <c r="G53" s="196" t="s">
        <v>608</v>
      </c>
      <c r="H53" s="467" t="s">
        <v>609</v>
      </c>
      <c r="I53" s="509" t="s">
        <v>613</v>
      </c>
      <c r="J53" s="4" t="s">
        <v>614</v>
      </c>
      <c r="K53" s="4" t="s">
        <v>631</v>
      </c>
      <c r="L53" s="4" t="s">
        <v>630</v>
      </c>
      <c r="M53" s="509" t="s">
        <v>632</v>
      </c>
    </row>
    <row r="54" spans="1:13" x14ac:dyDescent="0.25">
      <c r="A54" t="s">
        <v>615</v>
      </c>
      <c r="B54" s="135" t="s">
        <v>518</v>
      </c>
      <c r="C54" s="482">
        <v>9102</v>
      </c>
      <c r="D54" s="482">
        <v>10209</v>
      </c>
      <c r="E54" s="482">
        <v>10892</v>
      </c>
      <c r="F54" s="482">
        <v>11067</v>
      </c>
      <c r="G54" s="482">
        <v>11570</v>
      </c>
      <c r="H54" s="482">
        <v>11781</v>
      </c>
      <c r="I54" s="510">
        <f>H54/$H$69</f>
        <v>5.2358138377302139E-2</v>
      </c>
      <c r="J54" s="60">
        <f>(H54-C54)/C54</f>
        <v>0.29433091628213581</v>
      </c>
      <c r="K54" s="511">
        <v>83776</v>
      </c>
      <c r="L54" s="60">
        <f>K54/$K$69</f>
        <v>4.6036991813179141E-2</v>
      </c>
      <c r="M54" s="60">
        <v>0.10598299625072609</v>
      </c>
    </row>
    <row r="55" spans="1:13" x14ac:dyDescent="0.25">
      <c r="A55" t="s">
        <v>616</v>
      </c>
      <c r="B55" s="130" t="s">
        <v>521</v>
      </c>
      <c r="C55" s="482">
        <v>28284</v>
      </c>
      <c r="D55" s="482">
        <v>31310</v>
      </c>
      <c r="E55" s="482">
        <v>33166</v>
      </c>
      <c r="F55" s="482">
        <v>34529</v>
      </c>
      <c r="G55" s="482">
        <v>35856</v>
      </c>
      <c r="H55" s="482">
        <v>37699</v>
      </c>
      <c r="I55" s="510">
        <f t="shared" ref="I55:I68" si="0">H55/$H$69</f>
        <v>0.16754515395008177</v>
      </c>
      <c r="J55" s="60">
        <f t="shared" ref="J55:J68" si="1">(H55-C55)/C55</f>
        <v>0.33287370951774853</v>
      </c>
      <c r="K55" s="511">
        <v>183844</v>
      </c>
      <c r="L55" s="60">
        <f t="shared" ref="L55:L68" si="2">K55/$K$69</f>
        <v>0.10102684208964509</v>
      </c>
      <c r="M55" s="60">
        <v>0.24057141700350218</v>
      </c>
    </row>
    <row r="56" spans="1:13" x14ac:dyDescent="0.25">
      <c r="A56" t="s">
        <v>617</v>
      </c>
      <c r="B56" s="135" t="s">
        <v>524</v>
      </c>
      <c r="C56" s="482">
        <v>11313</v>
      </c>
      <c r="D56" s="482">
        <v>11788</v>
      </c>
      <c r="E56" s="482">
        <v>12727</v>
      </c>
      <c r="F56" s="482">
        <v>13597</v>
      </c>
      <c r="G56" s="482">
        <v>13676</v>
      </c>
      <c r="H56" s="482">
        <v>14349</v>
      </c>
      <c r="I56" s="510">
        <f t="shared" si="0"/>
        <v>6.3771065917656258E-2</v>
      </c>
      <c r="J56" s="60">
        <f t="shared" si="1"/>
        <v>0.26836382922301777</v>
      </c>
      <c r="K56" s="512">
        <v>111577</v>
      </c>
      <c r="L56" s="60">
        <f t="shared" si="2"/>
        <v>6.1314331497554067E-2</v>
      </c>
      <c r="M56" s="60">
        <v>0.27914201861787502</v>
      </c>
    </row>
    <row r="57" spans="1:13" x14ac:dyDescent="0.25">
      <c r="A57" t="s">
        <v>618</v>
      </c>
      <c r="B57" s="130" t="s">
        <v>527</v>
      </c>
      <c r="C57" s="482">
        <v>22952</v>
      </c>
      <c r="D57" s="482">
        <v>23631</v>
      </c>
      <c r="E57" s="482">
        <v>24740</v>
      </c>
      <c r="F57" s="482">
        <v>24939</v>
      </c>
      <c r="G57" s="482">
        <v>26659</v>
      </c>
      <c r="H57" s="482">
        <v>27364</v>
      </c>
      <c r="I57" s="510">
        <f t="shared" si="0"/>
        <v>0.12161345374386688</v>
      </c>
      <c r="J57" s="60">
        <f t="shared" si="1"/>
        <v>0.19222725688393169</v>
      </c>
      <c r="K57" s="512">
        <v>190899</v>
      </c>
      <c r="L57" s="60">
        <f t="shared" si="2"/>
        <v>0.10490373973625007</v>
      </c>
      <c r="M57" s="60">
        <v>0.19196403484124755</v>
      </c>
    </row>
    <row r="58" spans="1:13" x14ac:dyDescent="0.25">
      <c r="A58" t="s">
        <v>619</v>
      </c>
      <c r="B58" s="130" t="s">
        <v>530</v>
      </c>
      <c r="C58" s="482">
        <v>7800</v>
      </c>
      <c r="D58" s="482">
        <v>8219</v>
      </c>
      <c r="E58" s="482">
        <v>8920</v>
      </c>
      <c r="F58" s="482">
        <v>9999</v>
      </c>
      <c r="G58" s="482">
        <v>10115</v>
      </c>
      <c r="H58" s="482">
        <v>10252</v>
      </c>
      <c r="I58" s="510">
        <f t="shared" si="0"/>
        <v>4.5562824432909051E-2</v>
      </c>
      <c r="J58" s="60">
        <f t="shared" si="1"/>
        <v>0.31435897435897436</v>
      </c>
      <c r="K58" s="512">
        <v>77109</v>
      </c>
      <c r="L58" s="60">
        <f t="shared" si="2"/>
        <v>4.2373309799016788E-2</v>
      </c>
      <c r="M58" s="60">
        <v>0.23319153019447286</v>
      </c>
    </row>
    <row r="59" spans="1:13" x14ac:dyDescent="0.25">
      <c r="A59" t="s">
        <v>620</v>
      </c>
      <c r="B59" s="130" t="s">
        <v>533</v>
      </c>
      <c r="C59" s="482">
        <v>5030</v>
      </c>
      <c r="D59" s="482">
        <v>5435</v>
      </c>
      <c r="E59" s="482">
        <v>5512</v>
      </c>
      <c r="F59" s="482">
        <v>5772</v>
      </c>
      <c r="G59" s="482">
        <v>6238</v>
      </c>
      <c r="H59" s="482">
        <v>6595</v>
      </c>
      <c r="I59" s="510">
        <f t="shared" si="0"/>
        <v>2.9310068975325322E-2</v>
      </c>
      <c r="J59" s="60">
        <f t="shared" si="1"/>
        <v>0.3111332007952286</v>
      </c>
      <c r="K59" s="512">
        <v>54937</v>
      </c>
      <c r="L59" s="60">
        <f t="shared" si="2"/>
        <v>3.0189245359537608E-2</v>
      </c>
      <c r="M59" s="60">
        <v>0.34208726242243609</v>
      </c>
    </row>
    <row r="60" spans="1:13" x14ac:dyDescent="0.25">
      <c r="A60" t="s">
        <v>621</v>
      </c>
      <c r="B60" s="130" t="s">
        <v>536</v>
      </c>
      <c r="C60" s="482">
        <v>6898</v>
      </c>
      <c r="D60" s="482">
        <v>7216</v>
      </c>
      <c r="E60" s="482">
        <v>7418</v>
      </c>
      <c r="F60" s="482">
        <v>7639</v>
      </c>
      <c r="G60" s="482">
        <v>7936</v>
      </c>
      <c r="H60" s="482">
        <v>8406</v>
      </c>
      <c r="I60" s="510">
        <f t="shared" si="0"/>
        <v>3.7358671691673187E-2</v>
      </c>
      <c r="J60" s="60">
        <f t="shared" si="1"/>
        <v>0.21861409104088142</v>
      </c>
      <c r="K60" s="512">
        <v>116608</v>
      </c>
      <c r="L60" s="60">
        <f t="shared" si="2"/>
        <v>6.4078990896571736E-2</v>
      </c>
      <c r="M60" s="60">
        <v>0.24158051086574603</v>
      </c>
    </row>
    <row r="61" spans="1:13" x14ac:dyDescent="0.25">
      <c r="A61" t="s">
        <v>622</v>
      </c>
      <c r="B61" s="130" t="s">
        <v>540</v>
      </c>
      <c r="C61" s="482">
        <v>8074</v>
      </c>
      <c r="D61" s="482">
        <v>8371</v>
      </c>
      <c r="E61" s="482">
        <v>8003</v>
      </c>
      <c r="F61" s="482">
        <v>8069</v>
      </c>
      <c r="G61" s="482">
        <v>8313</v>
      </c>
      <c r="H61" s="482">
        <v>7839</v>
      </c>
      <c r="I61" s="510">
        <f t="shared" si="0"/>
        <v>3.4838761288487521E-2</v>
      </c>
      <c r="J61" s="60">
        <f t="shared" si="1"/>
        <v>-2.9105771612583601E-2</v>
      </c>
      <c r="K61" s="512">
        <v>129113</v>
      </c>
      <c r="L61" s="60">
        <f t="shared" si="2"/>
        <v>7.0950798844239382E-2</v>
      </c>
      <c r="M61" s="60">
        <v>9.0840733011718383E-2</v>
      </c>
    </row>
    <row r="62" spans="1:13" x14ac:dyDescent="0.25">
      <c r="A62" t="s">
        <v>623</v>
      </c>
      <c r="B62" s="130" t="s">
        <v>543</v>
      </c>
      <c r="C62" s="482">
        <v>22891</v>
      </c>
      <c r="D62" s="482">
        <v>22699</v>
      </c>
      <c r="E62" s="482">
        <v>24581</v>
      </c>
      <c r="F62" s="482">
        <v>25590</v>
      </c>
      <c r="G62" s="482">
        <v>26114</v>
      </c>
      <c r="H62" s="482">
        <v>26421</v>
      </c>
      <c r="I62" s="510">
        <f t="shared" si="0"/>
        <v>0.11742249164474151</v>
      </c>
      <c r="J62" s="60">
        <f t="shared" si="1"/>
        <v>0.15420907780350357</v>
      </c>
      <c r="K62" s="512">
        <v>247809</v>
      </c>
      <c r="L62" s="60">
        <f t="shared" si="2"/>
        <v>0.13617719757725494</v>
      </c>
      <c r="M62" s="60">
        <v>0.22636439218480908</v>
      </c>
    </row>
    <row r="63" spans="1:13" x14ac:dyDescent="0.25">
      <c r="A63" t="s">
        <v>624</v>
      </c>
      <c r="B63" s="130" t="s">
        <v>546</v>
      </c>
      <c r="C63" s="482">
        <v>9188</v>
      </c>
      <c r="D63" s="482">
        <v>9705</v>
      </c>
      <c r="E63" s="482">
        <v>10323</v>
      </c>
      <c r="F63" s="482">
        <v>10653</v>
      </c>
      <c r="G63" s="482">
        <v>11140</v>
      </c>
      <c r="H63" s="482">
        <v>11933</v>
      </c>
      <c r="I63" s="510">
        <f t="shared" si="0"/>
        <v>5.3033669913958616E-2</v>
      </c>
      <c r="J63" s="60">
        <f t="shared" si="1"/>
        <v>0.29875925119721375</v>
      </c>
      <c r="K63" s="512">
        <v>138540</v>
      </c>
      <c r="L63" s="60">
        <f t="shared" si="2"/>
        <v>7.6131169377838981E-2</v>
      </c>
      <c r="M63" s="60">
        <v>0.30972413923500158</v>
      </c>
    </row>
    <row r="64" spans="1:13" x14ac:dyDescent="0.25">
      <c r="A64" t="s">
        <v>625</v>
      </c>
      <c r="B64" s="130" t="s">
        <v>549</v>
      </c>
      <c r="C64" s="482">
        <v>7968</v>
      </c>
      <c r="D64" s="482">
        <v>8510</v>
      </c>
      <c r="E64" s="482">
        <v>9104</v>
      </c>
      <c r="F64" s="482">
        <v>9401</v>
      </c>
      <c r="G64" s="482">
        <v>9805</v>
      </c>
      <c r="H64" s="482">
        <v>10336</v>
      </c>
      <c r="I64" s="510">
        <f t="shared" si="0"/>
        <v>4.593614449264026E-2</v>
      </c>
      <c r="J64" s="60">
        <f t="shared" si="1"/>
        <v>0.2971887550200803</v>
      </c>
      <c r="K64" s="512">
        <v>87925</v>
      </c>
      <c r="L64" s="60">
        <f t="shared" si="2"/>
        <v>4.8316970315767954E-2</v>
      </c>
      <c r="M64" s="60">
        <v>0.29261551579659223</v>
      </c>
    </row>
    <row r="65" spans="1:13" x14ac:dyDescent="0.25">
      <c r="A65" t="s">
        <v>626</v>
      </c>
      <c r="B65" s="130" t="s">
        <v>551</v>
      </c>
      <c r="C65" s="482">
        <v>9151</v>
      </c>
      <c r="D65" s="482">
        <v>9376</v>
      </c>
      <c r="E65" s="482">
        <v>9041</v>
      </c>
      <c r="F65" s="482">
        <v>9292</v>
      </c>
      <c r="G65" s="482">
        <v>9677</v>
      </c>
      <c r="H65" s="482">
        <v>9754</v>
      </c>
      <c r="I65" s="510">
        <f t="shared" si="0"/>
        <v>4.3349569793074021E-2</v>
      </c>
      <c r="J65" s="60">
        <f t="shared" si="1"/>
        <v>6.5894437766364333E-2</v>
      </c>
      <c r="K65" s="512">
        <v>83213</v>
      </c>
      <c r="L65" s="60">
        <f t="shared" si="2"/>
        <v>4.5727609336206981E-2</v>
      </c>
      <c r="M65" s="60">
        <v>5.6351080305684614E-2</v>
      </c>
    </row>
    <row r="66" spans="1:13" x14ac:dyDescent="0.25">
      <c r="A66" t="s">
        <v>627</v>
      </c>
      <c r="B66" s="130" t="s">
        <v>553</v>
      </c>
      <c r="C66" s="482">
        <v>13685</v>
      </c>
      <c r="D66" s="482">
        <v>13660</v>
      </c>
      <c r="E66" s="482">
        <v>14270</v>
      </c>
      <c r="F66" s="482">
        <v>14162</v>
      </c>
      <c r="G66" s="482">
        <v>14060</v>
      </c>
      <c r="H66" s="482">
        <v>14536</v>
      </c>
      <c r="I66" s="510">
        <f t="shared" si="0"/>
        <v>6.4602147479200733E-2</v>
      </c>
      <c r="J66" s="60">
        <f t="shared" si="1"/>
        <v>6.2184873949579833E-2</v>
      </c>
      <c r="K66" s="512">
        <v>106279</v>
      </c>
      <c r="L66" s="60">
        <f t="shared" si="2"/>
        <v>5.8402948970025619E-2</v>
      </c>
      <c r="M66" s="60">
        <v>9.3405349794238687E-2</v>
      </c>
    </row>
    <row r="67" spans="1:13" x14ac:dyDescent="0.25">
      <c r="A67" t="s">
        <v>628</v>
      </c>
      <c r="B67" s="130" t="s">
        <v>556</v>
      </c>
      <c r="C67" s="482">
        <v>16713</v>
      </c>
      <c r="D67" s="482">
        <v>16491</v>
      </c>
      <c r="E67" s="482">
        <v>16848</v>
      </c>
      <c r="F67" s="482">
        <v>17183</v>
      </c>
      <c r="G67" s="482">
        <v>18273</v>
      </c>
      <c r="H67" s="482">
        <v>18321</v>
      </c>
      <c r="I67" s="510">
        <f t="shared" si="0"/>
        <v>8.1423771599232031E-2</v>
      </c>
      <c r="J67" s="60">
        <f t="shared" si="1"/>
        <v>9.6212529168910432E-2</v>
      </c>
      <c r="K67" s="512">
        <v>131445</v>
      </c>
      <c r="L67" s="60">
        <f t="shared" si="2"/>
        <v>7.2232290738198673E-2</v>
      </c>
      <c r="M67" s="60">
        <v>0.14258270892369743</v>
      </c>
    </row>
    <row r="68" spans="1:13" x14ac:dyDescent="0.25">
      <c r="B68" s="130" t="s">
        <v>629</v>
      </c>
      <c r="C68" s="482">
        <v>7062</v>
      </c>
      <c r="D68" s="482">
        <v>7364</v>
      </c>
      <c r="E68" s="482">
        <v>7904</v>
      </c>
      <c r="F68" s="482">
        <v>8257</v>
      </c>
      <c r="G68" s="482">
        <v>8646</v>
      </c>
      <c r="H68" s="482">
        <v>9420</v>
      </c>
      <c r="I68" s="510">
        <f t="shared" si="0"/>
        <v>4.1865178126999927E-2</v>
      </c>
      <c r="J68" s="60">
        <f t="shared" si="1"/>
        <v>0.33389974511469839</v>
      </c>
      <c r="K68" s="511">
        <v>76680</v>
      </c>
      <c r="L68" s="60">
        <f t="shared" si="2"/>
        <v>4.2137563648712961E-2</v>
      </c>
      <c r="M68" s="60">
        <v>0.25785338167024818</v>
      </c>
    </row>
    <row r="69" spans="1:13" x14ac:dyDescent="0.25">
      <c r="B69" s="130" t="s">
        <v>389</v>
      </c>
      <c r="C69" s="482">
        <v>186119</v>
      </c>
      <c r="D69" s="482">
        <v>193962</v>
      </c>
      <c r="E69" s="482">
        <v>203421</v>
      </c>
      <c r="F69" s="482">
        <v>210147</v>
      </c>
      <c r="G69" s="482">
        <v>218082</v>
      </c>
      <c r="H69" s="482">
        <v>225008</v>
      </c>
      <c r="I69" s="510"/>
      <c r="J69" s="60">
        <f t="shared" ref="J69" si="3">(H69-C69)/C69</f>
        <v>0.20894696403913626</v>
      </c>
      <c r="K69" s="513">
        <f>SUM(K54:K68)</f>
        <v>1819754</v>
      </c>
      <c r="L69" s="60"/>
      <c r="M69" s="60">
        <v>0.20122911592107781</v>
      </c>
    </row>
    <row r="70" spans="1:13" x14ac:dyDescent="0.25">
      <c r="B70" s="507"/>
      <c r="C70" s="508"/>
      <c r="D70" s="508"/>
      <c r="E70" s="508"/>
      <c r="F70" s="508"/>
      <c r="G70" s="508"/>
      <c r="H70" s="508"/>
      <c r="I70" s="505"/>
      <c r="J70" s="71"/>
    </row>
    <row r="71" spans="1:13" x14ac:dyDescent="0.25">
      <c r="B71" s="130"/>
      <c r="C71" s="482"/>
      <c r="D71" s="482"/>
      <c r="E71" s="482"/>
      <c r="F71" s="482"/>
      <c r="G71" s="482"/>
      <c r="H71" s="482"/>
      <c r="I71" s="505"/>
      <c r="J71" s="71"/>
    </row>
    <row r="72" spans="1:13" x14ac:dyDescent="0.25">
      <c r="B72" s="130"/>
      <c r="C72" s="482"/>
      <c r="D72" s="482"/>
      <c r="E72" s="482"/>
      <c r="F72" s="482"/>
      <c r="G72" s="482"/>
      <c r="H72" s="482"/>
      <c r="I72" s="505"/>
      <c r="J72" s="71"/>
    </row>
    <row r="73" spans="1:13" x14ac:dyDescent="0.25">
      <c r="B73" s="130"/>
      <c r="C73" s="482"/>
      <c r="D73" s="482"/>
      <c r="E73" s="482"/>
      <c r="F73" s="482"/>
      <c r="G73" s="482"/>
      <c r="H73" s="482"/>
      <c r="I73" s="505"/>
      <c r="J73" s="71"/>
    </row>
    <row r="74" spans="1:13" x14ac:dyDescent="0.25">
      <c r="B74" s="130"/>
      <c r="C74" s="482"/>
      <c r="D74" s="482"/>
      <c r="E74" s="482"/>
      <c r="F74" s="482"/>
      <c r="G74" s="482"/>
      <c r="H74" s="482"/>
      <c r="I74" s="505"/>
      <c r="J74" s="7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4A0BF-DBEB-46A9-A7CE-4E7CF4FA402D}">
  <dimension ref="A1:AI100"/>
  <sheetViews>
    <sheetView zoomScale="70" zoomScaleNormal="70" workbookViewId="0">
      <pane xSplit="1" topLeftCell="B1" activePane="topRight" state="frozen"/>
      <selection pane="topRight" activeCell="J37" sqref="J37"/>
    </sheetView>
  </sheetViews>
  <sheetFormatPr defaultRowHeight="15" x14ac:dyDescent="0.25"/>
  <cols>
    <col min="1" max="1" width="51.85546875" customWidth="1"/>
    <col min="2" max="13" width="17.28515625" customWidth="1"/>
    <col min="14" max="15" width="17.28515625" bestFit="1" customWidth="1"/>
    <col min="16" max="16" width="20.42578125" bestFit="1" customWidth="1"/>
    <col min="17" max="17" width="20.140625" bestFit="1" customWidth="1"/>
    <col min="18" max="18" width="9.140625" customWidth="1"/>
  </cols>
  <sheetData>
    <row r="1" spans="1:35" x14ac:dyDescent="0.25">
      <c r="A1" s="535" t="s">
        <v>510</v>
      </c>
      <c r="O1" s="800" t="s">
        <v>876</v>
      </c>
    </row>
    <row r="2" spans="1:35" x14ac:dyDescent="0.25">
      <c r="P2" t="s">
        <v>512</v>
      </c>
      <c r="Q2" s="121" t="s">
        <v>693</v>
      </c>
      <c r="R2" s="93" t="s">
        <v>694</v>
      </c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</row>
    <row r="3" spans="1:35" x14ac:dyDescent="0.25">
      <c r="A3" s="122" t="s">
        <v>511</v>
      </c>
      <c r="B3" s="201">
        <v>2004</v>
      </c>
      <c r="C3" s="201">
        <v>2005</v>
      </c>
      <c r="D3" s="201">
        <v>2006</v>
      </c>
      <c r="E3" s="201">
        <v>2007</v>
      </c>
      <c r="F3" s="201">
        <v>2008</v>
      </c>
      <c r="G3" s="201">
        <v>2009</v>
      </c>
      <c r="H3" s="201">
        <v>2010</v>
      </c>
      <c r="I3" s="201">
        <v>2011</v>
      </c>
      <c r="J3" s="201">
        <v>2012</v>
      </c>
      <c r="K3" s="201">
        <v>2013</v>
      </c>
      <c r="L3" s="201">
        <v>2014</v>
      </c>
      <c r="M3" s="201">
        <v>2015</v>
      </c>
      <c r="N3" s="201">
        <v>2016</v>
      </c>
      <c r="O3" s="201">
        <v>2017</v>
      </c>
      <c r="Q3" s="122" t="s">
        <v>511</v>
      </c>
      <c r="R3" s="201">
        <v>2004</v>
      </c>
      <c r="S3" s="201">
        <v>2005</v>
      </c>
      <c r="T3" s="201">
        <v>2006</v>
      </c>
      <c r="U3" s="201">
        <v>2007</v>
      </c>
      <c r="V3" s="201">
        <v>2008</v>
      </c>
      <c r="W3" s="201">
        <v>2009</v>
      </c>
      <c r="X3" s="201">
        <v>2010</v>
      </c>
      <c r="Y3" s="201">
        <v>2011</v>
      </c>
      <c r="Z3" s="201">
        <v>2012</v>
      </c>
      <c r="AA3" s="201">
        <v>2013</v>
      </c>
      <c r="AB3" s="201">
        <v>2014</v>
      </c>
      <c r="AC3" s="201">
        <v>2015</v>
      </c>
      <c r="AD3" s="201">
        <v>2016</v>
      </c>
      <c r="AE3" s="201">
        <v>2017</v>
      </c>
      <c r="AF3" s="93" t="s">
        <v>603</v>
      </c>
      <c r="AG3" s="93"/>
      <c r="AH3" s="93"/>
      <c r="AI3" s="93" t="s">
        <v>604</v>
      </c>
    </row>
    <row r="4" spans="1:35" x14ac:dyDescent="0.25">
      <c r="A4" s="241" t="s">
        <v>70</v>
      </c>
      <c r="B4" s="759">
        <f>B74</f>
        <v>20.664818581651939</v>
      </c>
      <c r="C4" s="759">
        <f t="shared" ref="C4:O4" si="0">C74</f>
        <v>20.480668749023597</v>
      </c>
      <c r="D4" s="759">
        <f t="shared" si="0"/>
        <v>21.1458154153535</v>
      </c>
      <c r="E4" s="759">
        <f t="shared" si="0"/>
        <v>21.856560774756986</v>
      </c>
      <c r="F4" s="759">
        <f t="shared" si="0"/>
        <v>22.497603023790376</v>
      </c>
      <c r="G4" s="759">
        <f t="shared" si="0"/>
        <v>21.939245093390841</v>
      </c>
      <c r="H4" s="759">
        <f t="shared" si="0"/>
        <v>23.040643766854942</v>
      </c>
      <c r="I4" s="759">
        <f t="shared" si="0"/>
        <v>24.454406482591743</v>
      </c>
      <c r="J4" s="759">
        <f t="shared" si="0"/>
        <v>25.071039875445084</v>
      </c>
      <c r="K4" s="759">
        <f t="shared" si="0"/>
        <v>25.303621162237143</v>
      </c>
      <c r="L4" s="759">
        <f t="shared" si="0"/>
        <v>26.981246818905312</v>
      </c>
      <c r="M4" s="759">
        <f t="shared" si="0"/>
        <v>26.162121216642383</v>
      </c>
      <c r="N4" s="759">
        <f t="shared" si="0"/>
        <v>26.454319896286773</v>
      </c>
      <c r="O4" s="759">
        <f t="shared" si="0"/>
        <v>27.594955723124436</v>
      </c>
      <c r="Q4" s="760" t="s">
        <v>515</v>
      </c>
      <c r="R4" s="769">
        <v>21.839810870895079</v>
      </c>
      <c r="S4" s="769">
        <v>22.299623278788403</v>
      </c>
      <c r="T4" s="769">
        <v>23.237169893337921</v>
      </c>
      <c r="U4" s="769">
        <v>23.81034396391739</v>
      </c>
      <c r="V4" s="769">
        <v>24.753888057464199</v>
      </c>
      <c r="W4" s="769">
        <v>24.630911489155675</v>
      </c>
      <c r="X4" s="769">
        <v>25.384642580811452</v>
      </c>
      <c r="Y4" s="769">
        <v>26.014895686897631</v>
      </c>
      <c r="Z4" s="769">
        <v>26.224182004045872</v>
      </c>
      <c r="AA4" s="769">
        <v>26.950447898952554</v>
      </c>
      <c r="AB4" s="769">
        <v>27.866450861262159</v>
      </c>
      <c r="AC4" s="769">
        <v>27.846969609655773</v>
      </c>
      <c r="AD4" s="769">
        <v>28.742948990789674</v>
      </c>
      <c r="AE4" s="769">
        <v>29.207344030470608</v>
      </c>
      <c r="AF4" s="169">
        <f t="shared" ref="AF4:AF5" si="1">AE4-AD4</f>
        <v>0.46439503968093376</v>
      </c>
      <c r="AG4" s="747">
        <f t="shared" ref="AG4:AG5" si="2">AF4/AD4</f>
        <v>1.6156833449126721E-2</v>
      </c>
      <c r="AH4" s="93"/>
      <c r="AI4" s="133">
        <f t="shared" ref="AI4:AI5" si="3">(AE4-X4)/X4</f>
        <v>0.15059110789090965</v>
      </c>
    </row>
    <row r="5" spans="1:35" x14ac:dyDescent="0.25">
      <c r="A5" s="241" t="s">
        <v>71</v>
      </c>
      <c r="B5" s="759">
        <f t="shared" ref="B5:O13" si="4">B75</f>
        <v>23.334722632255719</v>
      </c>
      <c r="C5" s="759">
        <f t="shared" si="4"/>
        <v>24.913948696035359</v>
      </c>
      <c r="D5" s="759">
        <f t="shared" si="4"/>
        <v>25.368336999528601</v>
      </c>
      <c r="E5" s="759">
        <f t="shared" si="4"/>
        <v>24.970364132122917</v>
      </c>
      <c r="F5" s="759">
        <f t="shared" si="4"/>
        <v>25.99093873128724</v>
      </c>
      <c r="G5" s="759">
        <f t="shared" si="4"/>
        <v>24.775377175931173</v>
      </c>
      <c r="H5" s="759">
        <f t="shared" si="4"/>
        <v>26.348403638081802</v>
      </c>
      <c r="I5" s="759">
        <f t="shared" si="4"/>
        <v>26.865553224200422</v>
      </c>
      <c r="J5" s="759">
        <f t="shared" si="4"/>
        <v>28.764905830358657</v>
      </c>
      <c r="K5" s="759">
        <f t="shared" si="4"/>
        <v>29.729587959648153</v>
      </c>
      <c r="L5" s="759">
        <f t="shared" si="4"/>
        <v>29.616050538336221</v>
      </c>
      <c r="M5" s="759">
        <f t="shared" si="4"/>
        <v>30.196620187334865</v>
      </c>
      <c r="N5" s="759">
        <f t="shared" si="4"/>
        <v>31.562576179744386</v>
      </c>
      <c r="O5" s="759">
        <f t="shared" si="4"/>
        <v>32.818834454578713</v>
      </c>
      <c r="Q5" s="763" t="s">
        <v>69</v>
      </c>
      <c r="R5" s="770">
        <v>24.57</v>
      </c>
      <c r="S5" s="770">
        <v>25.43</v>
      </c>
      <c r="T5" s="770">
        <v>26.61</v>
      </c>
      <c r="U5" s="770">
        <v>27.75</v>
      </c>
      <c r="V5" s="770">
        <v>28.64</v>
      </c>
      <c r="W5" s="770">
        <v>28.76</v>
      </c>
      <c r="X5" s="770">
        <v>29.43</v>
      </c>
      <c r="Y5" s="770">
        <v>29.82</v>
      </c>
      <c r="Z5" s="770">
        <v>30.28</v>
      </c>
      <c r="AA5" s="770">
        <v>30.92</v>
      </c>
      <c r="AB5" s="770">
        <v>31.56</v>
      </c>
      <c r="AC5" s="770">
        <v>32.32</v>
      </c>
      <c r="AD5" s="770">
        <v>32.82</v>
      </c>
      <c r="AE5" s="770">
        <v>33.65</v>
      </c>
      <c r="AF5" s="169">
        <f t="shared" si="1"/>
        <v>0.82999999999999829</v>
      </c>
      <c r="AG5" s="747">
        <f t="shared" si="2"/>
        <v>2.5289457647775695E-2</v>
      </c>
      <c r="AH5" s="93"/>
      <c r="AI5" s="133">
        <f t="shared" si="3"/>
        <v>0.14339109751953785</v>
      </c>
    </row>
    <row r="6" spans="1:35" x14ac:dyDescent="0.25">
      <c r="A6" s="241" t="s">
        <v>72</v>
      </c>
      <c r="B6" s="759">
        <f t="shared" si="4"/>
        <v>21.800994387438369</v>
      </c>
      <c r="C6" s="759">
        <f t="shared" si="4"/>
        <v>22.231930869473079</v>
      </c>
      <c r="D6" s="759">
        <f t="shared" si="4"/>
        <v>23.493600708043616</v>
      </c>
      <c r="E6" s="759">
        <f t="shared" si="4"/>
        <v>23.598213409138538</v>
      </c>
      <c r="F6" s="759">
        <f t="shared" si="4"/>
        <v>25.272633895221734</v>
      </c>
      <c r="G6" s="759">
        <f t="shared" si="4"/>
        <v>25.067468637923401</v>
      </c>
      <c r="H6" s="759">
        <f t="shared" si="4"/>
        <v>25.263493207445034</v>
      </c>
      <c r="I6" s="759">
        <f t="shared" si="4"/>
        <v>26.231418221448642</v>
      </c>
      <c r="J6" s="759">
        <f t="shared" si="4"/>
        <v>26.49037312474081</v>
      </c>
      <c r="K6" s="759">
        <f t="shared" si="4"/>
        <v>27.068225157181761</v>
      </c>
      <c r="L6" s="759">
        <f t="shared" si="4"/>
        <v>27.890831473606724</v>
      </c>
      <c r="M6" s="759">
        <f t="shared" si="4"/>
        <v>27.363961724203772</v>
      </c>
      <c r="N6" s="759">
        <f t="shared" si="4"/>
        <v>28.989997155740163</v>
      </c>
      <c r="O6" s="759">
        <f t="shared" si="4"/>
        <v>28.35359908725432</v>
      </c>
    </row>
    <row r="7" spans="1:35" x14ac:dyDescent="0.25">
      <c r="A7" s="241" t="s">
        <v>73</v>
      </c>
      <c r="B7" s="759">
        <f t="shared" si="4"/>
        <v>22.194666099172139</v>
      </c>
      <c r="C7" s="759">
        <f t="shared" si="4"/>
        <v>23.025841637623007</v>
      </c>
      <c r="D7" s="759">
        <f t="shared" si="4"/>
        <v>23.992862062138773</v>
      </c>
      <c r="E7" s="759">
        <f t="shared" si="4"/>
        <v>24.838194731140121</v>
      </c>
      <c r="F7" s="759">
        <f t="shared" si="4"/>
        <v>26.153405943407076</v>
      </c>
      <c r="G7" s="759">
        <f t="shared" si="4"/>
        <v>26.913456254098389</v>
      </c>
      <c r="H7" s="759">
        <f t="shared" si="4"/>
        <v>27.668734003497672</v>
      </c>
      <c r="I7" s="759">
        <f t="shared" si="4"/>
        <v>27.563780574535144</v>
      </c>
      <c r="J7" s="759">
        <f t="shared" si="4"/>
        <v>27.185177492427883</v>
      </c>
      <c r="K7" s="759">
        <f t="shared" si="4"/>
        <v>27.383812856926181</v>
      </c>
      <c r="L7" s="759">
        <f t="shared" si="4"/>
        <v>28.728954862367729</v>
      </c>
      <c r="M7" s="759">
        <f t="shared" si="4"/>
        <v>28.882167815668147</v>
      </c>
      <c r="N7" s="759">
        <f t="shared" si="4"/>
        <v>31.250226149670393</v>
      </c>
      <c r="O7" s="759">
        <f t="shared" si="4"/>
        <v>31.911146453823548</v>
      </c>
    </row>
    <row r="8" spans="1:35" x14ac:dyDescent="0.25">
      <c r="A8" s="241" t="s">
        <v>74</v>
      </c>
      <c r="B8" s="759">
        <f t="shared" si="4"/>
        <v>21.786600509618925</v>
      </c>
      <c r="C8" s="759">
        <f t="shared" si="4"/>
        <v>21.578635848239344</v>
      </c>
      <c r="D8" s="759">
        <f t="shared" si="4"/>
        <v>23.10089493130474</v>
      </c>
      <c r="E8" s="759">
        <f t="shared" si="4"/>
        <v>23.208095014733992</v>
      </c>
      <c r="F8" s="759">
        <f t="shared" si="4"/>
        <v>24.029774947636444</v>
      </c>
      <c r="G8" s="759">
        <f t="shared" si="4"/>
        <v>24.814735544761422</v>
      </c>
      <c r="H8" s="759">
        <f t="shared" si="4"/>
        <v>24.799349849921349</v>
      </c>
      <c r="I8" s="759">
        <f t="shared" si="4"/>
        <v>23.966985958937663</v>
      </c>
      <c r="J8" s="759">
        <f t="shared" si="4"/>
        <v>25.486456421365453</v>
      </c>
      <c r="K8" s="759">
        <f t="shared" si="4"/>
        <v>26.750015965977159</v>
      </c>
      <c r="L8" s="759">
        <f t="shared" si="4"/>
        <v>27.141284455232352</v>
      </c>
      <c r="M8" s="759">
        <f t="shared" si="4"/>
        <v>27.323745824759847</v>
      </c>
      <c r="N8" s="759">
        <f t="shared" si="4"/>
        <v>26.87077064343779</v>
      </c>
      <c r="O8" s="759">
        <f t="shared" si="4"/>
        <v>26.776018748867884</v>
      </c>
      <c r="AG8" s="665">
        <f>AE5-AE4</f>
        <v>4.4426559695293903</v>
      </c>
    </row>
    <row r="9" spans="1:35" x14ac:dyDescent="0.25">
      <c r="A9" s="241" t="s">
        <v>75</v>
      </c>
      <c r="B9" s="759">
        <f t="shared" si="4"/>
        <v>22.000859381481725</v>
      </c>
      <c r="C9" s="759">
        <f t="shared" si="4"/>
        <v>21.961032886350164</v>
      </c>
      <c r="D9" s="759">
        <f t="shared" si="4"/>
        <v>23.081360569655878</v>
      </c>
      <c r="E9" s="759">
        <f t="shared" si="4"/>
        <v>24.419017227045511</v>
      </c>
      <c r="F9" s="759">
        <f t="shared" si="4"/>
        <v>24.530139142763939</v>
      </c>
      <c r="G9" s="759">
        <f t="shared" si="4"/>
        <v>24.843868249226944</v>
      </c>
      <c r="H9" s="759">
        <f t="shared" si="4"/>
        <v>26.301341445028388</v>
      </c>
      <c r="I9" s="759">
        <f t="shared" si="4"/>
        <v>26.070170820826387</v>
      </c>
      <c r="J9" s="759">
        <f t="shared" si="4"/>
        <v>26.946729851312458</v>
      </c>
      <c r="K9" s="759">
        <f t="shared" si="4"/>
        <v>27.577262831577286</v>
      </c>
      <c r="L9" s="759">
        <f t="shared" si="4"/>
        <v>29.133874786545437</v>
      </c>
      <c r="M9" s="759">
        <f t="shared" si="4"/>
        <v>28.826355383390577</v>
      </c>
      <c r="N9" s="759">
        <f t="shared" si="4"/>
        <v>29.072998187307306</v>
      </c>
      <c r="O9" s="759">
        <f t="shared" si="4"/>
        <v>30.908695103523694</v>
      </c>
    </row>
    <row r="10" spans="1:35" x14ac:dyDescent="0.25">
      <c r="A10" s="241" t="s">
        <v>76</v>
      </c>
      <c r="B10" s="759">
        <f t="shared" si="4"/>
        <v>20.836789951941281</v>
      </c>
      <c r="C10" s="759">
        <f t="shared" si="4"/>
        <v>22.170739403857787</v>
      </c>
      <c r="D10" s="759">
        <f t="shared" si="4"/>
        <v>22.948461453460251</v>
      </c>
      <c r="E10" s="759">
        <f t="shared" si="4"/>
        <v>23.652291163089618</v>
      </c>
      <c r="F10" s="759">
        <f t="shared" si="4"/>
        <v>24.25870084161599</v>
      </c>
      <c r="G10" s="759">
        <f t="shared" si="4"/>
        <v>23.09031574268645</v>
      </c>
      <c r="H10" s="759">
        <f t="shared" si="4"/>
        <v>24.313050326944811</v>
      </c>
      <c r="I10" s="759">
        <f t="shared" si="4"/>
        <v>25.70866364263599</v>
      </c>
      <c r="J10" s="759">
        <f t="shared" si="4"/>
        <v>24.268512638710874</v>
      </c>
      <c r="K10" s="759">
        <f t="shared" si="4"/>
        <v>24.246230135618099</v>
      </c>
      <c r="L10" s="759">
        <f t="shared" si="4"/>
        <v>25.574080665732438</v>
      </c>
      <c r="M10" s="759">
        <f t="shared" si="4"/>
        <v>25.763615383832356</v>
      </c>
      <c r="N10" s="759">
        <f t="shared" si="4"/>
        <v>26.374017378904814</v>
      </c>
      <c r="O10" s="759">
        <f t="shared" si="4"/>
        <v>26.338623541964061</v>
      </c>
    </row>
    <row r="11" spans="1:35" x14ac:dyDescent="0.25">
      <c r="A11" s="241" t="s">
        <v>77</v>
      </c>
      <c r="B11" s="759">
        <f t="shared" si="4"/>
        <v>21.543076918132627</v>
      </c>
      <c r="C11" s="759">
        <f t="shared" si="4"/>
        <v>22.393182698974702</v>
      </c>
      <c r="D11" s="759">
        <f t="shared" si="4"/>
        <v>21.877735311623226</v>
      </c>
      <c r="E11" s="759">
        <f t="shared" si="4"/>
        <v>23.28909003481111</v>
      </c>
      <c r="F11" s="759">
        <f t="shared" si="4"/>
        <v>24.269846519926119</v>
      </c>
      <c r="G11" s="759">
        <f t="shared" si="4"/>
        <v>22.971835109220354</v>
      </c>
      <c r="H11" s="759">
        <f t="shared" si="4"/>
        <v>23.717641299138556</v>
      </c>
      <c r="I11" s="759">
        <f t="shared" si="4"/>
        <v>26.319291521913819</v>
      </c>
      <c r="J11" s="759">
        <f t="shared" si="4"/>
        <v>24.579930284113281</v>
      </c>
      <c r="K11" s="759">
        <f t="shared" si="4"/>
        <v>26.107415235364897</v>
      </c>
      <c r="L11" s="759">
        <f t="shared" si="4"/>
        <v>25.866656028170876</v>
      </c>
      <c r="M11" s="759">
        <f t="shared" si="4"/>
        <v>26.07894512189926</v>
      </c>
      <c r="N11" s="759">
        <f t="shared" si="4"/>
        <v>25.513394261753767</v>
      </c>
      <c r="O11" s="759">
        <f t="shared" si="4"/>
        <v>26.600610429386499</v>
      </c>
    </row>
    <row r="12" spans="1:35" x14ac:dyDescent="0.25">
      <c r="A12" s="241" t="s">
        <v>78</v>
      </c>
      <c r="B12" s="759">
        <f t="shared" si="4"/>
        <v>22.409378280289456</v>
      </c>
      <c r="C12" s="759">
        <f t="shared" si="4"/>
        <v>21.262035168748362</v>
      </c>
      <c r="D12" s="759">
        <f t="shared" si="4"/>
        <v>22.848727596922487</v>
      </c>
      <c r="E12" s="759">
        <f t="shared" si="4"/>
        <v>23.541813620602657</v>
      </c>
      <c r="F12" s="759">
        <f t="shared" si="4"/>
        <v>23.406725641445668</v>
      </c>
      <c r="G12" s="759">
        <f t="shared" si="4"/>
        <v>24.323603252880044</v>
      </c>
      <c r="H12" s="759">
        <f t="shared" si="4"/>
        <v>24.234153409176713</v>
      </c>
      <c r="I12" s="759">
        <f t="shared" si="4"/>
        <v>25.102267233210533</v>
      </c>
      <c r="J12" s="759">
        <f t="shared" si="4"/>
        <v>25.318601026263295</v>
      </c>
      <c r="K12" s="759">
        <f t="shared" si="4"/>
        <v>28.432536124220153</v>
      </c>
      <c r="L12" s="759">
        <f t="shared" si="4"/>
        <v>28.589325553467649</v>
      </c>
      <c r="M12" s="759">
        <f t="shared" si="4"/>
        <v>29.493515974068387</v>
      </c>
      <c r="N12" s="759">
        <f t="shared" si="4"/>
        <v>28.683094781795944</v>
      </c>
      <c r="O12" s="759">
        <f t="shared" si="4"/>
        <v>28.646892692461382</v>
      </c>
    </row>
    <row r="13" spans="1:35" s="3" customFormat="1" x14ac:dyDescent="0.25">
      <c r="A13" s="760" t="s">
        <v>515</v>
      </c>
      <c r="B13" s="761">
        <f t="shared" si="4"/>
        <v>21.839810870895079</v>
      </c>
      <c r="C13" s="761">
        <f t="shared" si="4"/>
        <v>22.299623278788403</v>
      </c>
      <c r="D13" s="761">
        <f t="shared" si="4"/>
        <v>23.237169893337921</v>
      </c>
      <c r="E13" s="761">
        <f t="shared" si="4"/>
        <v>23.81034396391739</v>
      </c>
      <c r="F13" s="761">
        <f t="shared" si="4"/>
        <v>24.753888057464199</v>
      </c>
      <c r="G13" s="761">
        <f t="shared" si="4"/>
        <v>24.630911489155675</v>
      </c>
      <c r="H13" s="761">
        <f t="shared" si="4"/>
        <v>25.384642580811452</v>
      </c>
      <c r="I13" s="761">
        <f t="shared" si="4"/>
        <v>26.014895686897631</v>
      </c>
      <c r="J13" s="761">
        <f t="shared" si="4"/>
        <v>26.224182004045872</v>
      </c>
      <c r="K13" s="761">
        <f t="shared" si="4"/>
        <v>26.950447898952554</v>
      </c>
      <c r="L13" s="761">
        <f t="shared" si="4"/>
        <v>27.866450861262159</v>
      </c>
      <c r="M13" s="761">
        <f t="shared" si="4"/>
        <v>27.846969609655773</v>
      </c>
      <c r="N13" s="761">
        <f t="shared" si="4"/>
        <v>28.742948990789674</v>
      </c>
      <c r="O13" s="761">
        <f t="shared" si="4"/>
        <v>29.207344030470608</v>
      </c>
    </row>
    <row r="14" spans="1:35" s="3" customFormat="1" hidden="1" x14ac:dyDescent="0.25">
      <c r="A14" s="760"/>
      <c r="B14" s="761"/>
      <c r="C14" s="761"/>
      <c r="D14" s="761"/>
      <c r="E14" s="761"/>
      <c r="F14" s="761"/>
      <c r="G14" s="761"/>
      <c r="H14" s="761"/>
      <c r="I14" s="761"/>
      <c r="J14" s="762">
        <f t="shared" ref="J14:N14" si="5">(J13-I13)/I13</f>
        <v>8.0448647446873071E-3</v>
      </c>
      <c r="K14" s="762">
        <f t="shared" si="5"/>
        <v>2.7694510921051164E-2</v>
      </c>
      <c r="L14" s="762">
        <f t="shared" si="5"/>
        <v>3.3988413318548454E-2</v>
      </c>
      <c r="M14" s="762">
        <f t="shared" si="5"/>
        <v>-6.9909339023390381E-4</v>
      </c>
      <c r="N14" s="762">
        <f t="shared" si="5"/>
        <v>3.2175112541625583E-2</v>
      </c>
      <c r="O14" s="762">
        <f>(O13-N13)/N13</f>
        <v>1.6156833449126721E-2</v>
      </c>
    </row>
    <row r="15" spans="1:35" x14ac:dyDescent="0.25">
      <c r="A15" s="763" t="s">
        <v>69</v>
      </c>
      <c r="B15" s="764">
        <v>24.57</v>
      </c>
      <c r="C15" s="764">
        <v>25.43</v>
      </c>
      <c r="D15" s="764">
        <v>26.61</v>
      </c>
      <c r="E15" s="764">
        <v>27.75</v>
      </c>
      <c r="F15" s="764">
        <v>28.64</v>
      </c>
      <c r="G15" s="764">
        <v>28.76</v>
      </c>
      <c r="H15" s="764">
        <v>29.43</v>
      </c>
      <c r="I15" s="764">
        <v>29.82</v>
      </c>
      <c r="J15" s="764">
        <v>30.28</v>
      </c>
      <c r="K15" s="764">
        <v>30.92</v>
      </c>
      <c r="L15" s="764">
        <v>31.56</v>
      </c>
      <c r="M15" s="764">
        <v>32.32</v>
      </c>
      <c r="N15" s="764">
        <v>32.82</v>
      </c>
      <c r="O15" s="764">
        <v>33.65</v>
      </c>
    </row>
    <row r="16" spans="1:35" x14ac:dyDescent="0.25">
      <c r="A16" s="765" t="s">
        <v>90</v>
      </c>
      <c r="B16" s="766">
        <v>25.06</v>
      </c>
      <c r="C16" s="766">
        <v>25.96</v>
      </c>
      <c r="D16" s="766">
        <v>27.2</v>
      </c>
      <c r="E16" s="766">
        <v>28.38</v>
      </c>
      <c r="F16" s="766">
        <v>29.3</v>
      </c>
      <c r="G16" s="766">
        <v>29.3</v>
      </c>
      <c r="H16" s="766">
        <v>29.97</v>
      </c>
      <c r="I16" s="766">
        <v>30.34</v>
      </c>
      <c r="J16" s="766">
        <v>30.7</v>
      </c>
      <c r="K16" s="766">
        <v>31.37</v>
      </c>
      <c r="L16" s="766">
        <v>32.03</v>
      </c>
      <c r="M16" s="766">
        <v>32.79</v>
      </c>
      <c r="N16" s="766">
        <v>33.270000000000003</v>
      </c>
      <c r="O16" s="766">
        <v>34.15</v>
      </c>
    </row>
    <row r="17" spans="1:31" x14ac:dyDescent="0.25">
      <c r="A17" s="767"/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O17" s="768"/>
    </row>
    <row r="18" spans="1:31" x14ac:dyDescent="0.25">
      <c r="A18" s="517"/>
      <c r="B18" s="518"/>
      <c r="C18" s="518"/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</row>
    <row r="19" spans="1:31" x14ac:dyDescent="0.25">
      <c r="A19" s="517"/>
      <c r="B19" s="518"/>
      <c r="C19" s="518"/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</row>
    <row r="20" spans="1:31" x14ac:dyDescent="0.25">
      <c r="A20" s="463"/>
      <c r="B20" s="464"/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</row>
    <row r="21" spans="1:31" x14ac:dyDescent="0.25">
      <c r="A21" s="34" t="s">
        <v>68</v>
      </c>
    </row>
    <row r="22" spans="1:31" x14ac:dyDescent="0.25">
      <c r="A22" s="310" t="s">
        <v>70</v>
      </c>
      <c r="B22" s="131">
        <v>15413</v>
      </c>
      <c r="C22" s="131">
        <v>16189</v>
      </c>
      <c r="D22" s="131">
        <v>16922</v>
      </c>
      <c r="E22" s="131">
        <v>17476</v>
      </c>
      <c r="F22" s="131">
        <v>17400</v>
      </c>
      <c r="G22" s="131">
        <v>16826</v>
      </c>
      <c r="H22" s="131">
        <v>17519</v>
      </c>
      <c r="I22" s="131">
        <v>17770</v>
      </c>
      <c r="J22" s="131">
        <v>18225</v>
      </c>
      <c r="K22" s="131">
        <v>18780</v>
      </c>
      <c r="L22" s="131">
        <v>19731</v>
      </c>
      <c r="M22" s="131">
        <v>19811</v>
      </c>
      <c r="N22" s="131">
        <v>20813</v>
      </c>
      <c r="O22" s="131">
        <v>21698</v>
      </c>
    </row>
    <row r="23" spans="1:31" x14ac:dyDescent="0.25">
      <c r="A23" s="310" t="s">
        <v>71</v>
      </c>
      <c r="B23" s="131">
        <v>15290</v>
      </c>
      <c r="C23" s="131">
        <v>16361</v>
      </c>
      <c r="D23" s="131">
        <v>17065</v>
      </c>
      <c r="E23" s="131">
        <v>17269</v>
      </c>
      <c r="F23" s="131">
        <v>17783</v>
      </c>
      <c r="G23" s="131">
        <v>17187</v>
      </c>
      <c r="H23" s="131">
        <v>17989</v>
      </c>
      <c r="I23" s="131">
        <v>18796</v>
      </c>
      <c r="J23" s="131">
        <v>19936</v>
      </c>
      <c r="K23" s="131">
        <v>21659</v>
      </c>
      <c r="L23" s="131">
        <v>23184</v>
      </c>
      <c r="M23" s="131">
        <v>24431</v>
      </c>
      <c r="N23" s="131">
        <v>25186</v>
      </c>
      <c r="O23" s="131">
        <v>26039</v>
      </c>
    </row>
    <row r="24" spans="1:31" x14ac:dyDescent="0.25">
      <c r="A24" s="310" t="s">
        <v>72</v>
      </c>
      <c r="B24" s="131">
        <v>31280</v>
      </c>
      <c r="C24" s="131">
        <v>33356</v>
      </c>
      <c r="D24" s="131">
        <v>34710</v>
      </c>
      <c r="E24" s="131">
        <v>35996</v>
      </c>
      <c r="F24" s="131">
        <v>36618</v>
      </c>
      <c r="G24" s="131">
        <v>35805</v>
      </c>
      <c r="H24" s="131">
        <v>37039</v>
      </c>
      <c r="I24" s="131">
        <v>38745</v>
      </c>
      <c r="J24" s="131">
        <v>39746</v>
      </c>
      <c r="K24" s="131">
        <v>41170</v>
      </c>
      <c r="L24" s="131">
        <v>42727</v>
      </c>
      <c r="M24" s="131">
        <v>43698</v>
      </c>
      <c r="N24" s="131">
        <v>45186</v>
      </c>
      <c r="O24" s="131">
        <v>46559</v>
      </c>
    </row>
    <row r="25" spans="1:31" x14ac:dyDescent="0.25">
      <c r="A25" s="310" t="s">
        <v>73</v>
      </c>
      <c r="B25" s="131">
        <v>33277</v>
      </c>
      <c r="C25" s="131">
        <v>34809</v>
      </c>
      <c r="D25" s="131">
        <v>36000</v>
      </c>
      <c r="E25" s="131">
        <v>37510</v>
      </c>
      <c r="F25" s="131">
        <v>37950</v>
      </c>
      <c r="G25" s="131">
        <v>36915</v>
      </c>
      <c r="H25" s="131">
        <v>37833</v>
      </c>
      <c r="I25" s="131">
        <v>39081</v>
      </c>
      <c r="J25" s="131">
        <v>39786</v>
      </c>
      <c r="K25" s="131">
        <v>41508</v>
      </c>
      <c r="L25" s="131">
        <v>43799</v>
      </c>
      <c r="M25" s="131">
        <v>46164</v>
      </c>
      <c r="N25" s="131">
        <v>49548</v>
      </c>
      <c r="O25" s="131">
        <v>51270</v>
      </c>
    </row>
    <row r="26" spans="1:31" x14ac:dyDescent="0.25">
      <c r="A26" s="310" t="s">
        <v>74</v>
      </c>
      <c r="B26" s="131">
        <v>14768</v>
      </c>
      <c r="C26" s="131">
        <v>15436</v>
      </c>
      <c r="D26" s="131">
        <v>16396</v>
      </c>
      <c r="E26" s="131">
        <v>17384</v>
      </c>
      <c r="F26" s="131">
        <v>17820</v>
      </c>
      <c r="G26" s="131">
        <v>17875</v>
      </c>
      <c r="H26" s="131">
        <v>18001</v>
      </c>
      <c r="I26" s="131">
        <v>18253</v>
      </c>
      <c r="J26" s="131">
        <v>18436</v>
      </c>
      <c r="K26" s="131">
        <v>18958</v>
      </c>
      <c r="L26" s="131">
        <v>19766</v>
      </c>
      <c r="M26" s="131">
        <v>20495</v>
      </c>
      <c r="N26" s="131">
        <v>20376</v>
      </c>
      <c r="O26" s="131">
        <v>20656</v>
      </c>
      <c r="Q26" s="93" t="s">
        <v>695</v>
      </c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</row>
    <row r="27" spans="1:31" x14ac:dyDescent="0.25">
      <c r="A27" s="310" t="s">
        <v>75</v>
      </c>
      <c r="B27" s="131">
        <v>15716</v>
      </c>
      <c r="C27" s="131">
        <v>16598</v>
      </c>
      <c r="D27" s="131">
        <v>17793</v>
      </c>
      <c r="E27" s="131">
        <v>18424</v>
      </c>
      <c r="F27" s="131">
        <v>18826</v>
      </c>
      <c r="G27" s="131">
        <v>18462</v>
      </c>
      <c r="H27" s="131">
        <v>18932</v>
      </c>
      <c r="I27" s="131">
        <v>19257</v>
      </c>
      <c r="J27" s="131">
        <v>20106</v>
      </c>
      <c r="K27" s="131">
        <v>20912</v>
      </c>
      <c r="L27" s="131">
        <v>22302</v>
      </c>
      <c r="M27" s="131">
        <v>23271</v>
      </c>
      <c r="N27" s="131">
        <v>24159</v>
      </c>
      <c r="O27" s="131">
        <v>24897</v>
      </c>
      <c r="Q27" s="771"/>
      <c r="R27" s="748">
        <v>2004</v>
      </c>
      <c r="S27" s="748">
        <v>2005</v>
      </c>
      <c r="T27" s="748">
        <v>2006</v>
      </c>
      <c r="U27" s="748">
        <v>2007</v>
      </c>
      <c r="V27" s="748">
        <v>2008</v>
      </c>
      <c r="W27" s="748">
        <v>2009</v>
      </c>
      <c r="X27" s="748">
        <v>2010</v>
      </c>
      <c r="Y27" s="748">
        <v>2011</v>
      </c>
      <c r="Z27" s="748">
        <v>2012</v>
      </c>
      <c r="AA27" s="748">
        <v>2013</v>
      </c>
      <c r="AB27" s="748">
        <v>2014</v>
      </c>
      <c r="AC27" s="748">
        <v>2015</v>
      </c>
      <c r="AD27" s="748">
        <v>2016</v>
      </c>
      <c r="AE27" s="748">
        <v>2017</v>
      </c>
    </row>
    <row r="28" spans="1:31" x14ac:dyDescent="0.25">
      <c r="A28" s="310" t="s">
        <v>76</v>
      </c>
      <c r="B28" s="131">
        <v>15657</v>
      </c>
      <c r="C28" s="131">
        <v>16361</v>
      </c>
      <c r="D28" s="131">
        <v>17182</v>
      </c>
      <c r="E28" s="131">
        <v>17547</v>
      </c>
      <c r="F28" s="131">
        <v>18295</v>
      </c>
      <c r="G28" s="131">
        <v>17237</v>
      </c>
      <c r="H28" s="131">
        <v>17860</v>
      </c>
      <c r="I28" s="131">
        <v>18460</v>
      </c>
      <c r="J28" s="131">
        <v>18650</v>
      </c>
      <c r="K28" s="131">
        <v>19241</v>
      </c>
      <c r="L28" s="131">
        <v>20034</v>
      </c>
      <c r="M28" s="131">
        <v>20901</v>
      </c>
      <c r="N28" s="131">
        <v>21421</v>
      </c>
      <c r="O28" s="131">
        <v>21919</v>
      </c>
      <c r="Q28" s="772" t="s">
        <v>660</v>
      </c>
      <c r="R28" s="773">
        <v>24.572984279823945</v>
      </c>
      <c r="S28" s="773">
        <v>25.429751954760068</v>
      </c>
      <c r="T28" s="773">
        <v>26.607383071527508</v>
      </c>
      <c r="U28" s="773">
        <v>27.747057248946074</v>
      </c>
      <c r="V28" s="773">
        <v>28.64183684649025</v>
      </c>
      <c r="W28" s="773">
        <v>28.759500571722242</v>
      </c>
      <c r="X28" s="773">
        <v>29.429294073009618</v>
      </c>
      <c r="Y28" s="773">
        <v>29.821346434592314</v>
      </c>
      <c r="Z28" s="773">
        <v>30.281084369655037</v>
      </c>
      <c r="AA28" s="773">
        <v>30.918763967816179</v>
      </c>
      <c r="AB28" s="773">
        <v>31.560910370922269</v>
      </c>
      <c r="AC28" s="773">
        <v>32.317366369583659</v>
      </c>
      <c r="AD28" s="773">
        <v>32.822309589586581</v>
      </c>
      <c r="AE28" s="773">
        <v>33.646460516714676</v>
      </c>
    </row>
    <row r="29" spans="1:31" ht="25.5" x14ac:dyDescent="0.25">
      <c r="A29" s="310" t="s">
        <v>77</v>
      </c>
      <c r="B29" s="131">
        <v>10135</v>
      </c>
      <c r="C29" s="131">
        <v>10512</v>
      </c>
      <c r="D29" s="131">
        <v>10840</v>
      </c>
      <c r="E29" s="131">
        <v>11150</v>
      </c>
      <c r="F29" s="131">
        <v>11674</v>
      </c>
      <c r="G29" s="131">
        <v>11220</v>
      </c>
      <c r="H29" s="131">
        <v>11425</v>
      </c>
      <c r="I29" s="131">
        <v>12020</v>
      </c>
      <c r="J29" s="131">
        <v>12573</v>
      </c>
      <c r="K29" s="131">
        <v>12889</v>
      </c>
      <c r="L29" s="131">
        <v>13256</v>
      </c>
      <c r="M29" s="131">
        <v>13394</v>
      </c>
      <c r="N29" s="131">
        <v>13539</v>
      </c>
      <c r="O29" s="131">
        <v>14151</v>
      </c>
      <c r="Q29" s="771" t="s">
        <v>696</v>
      </c>
      <c r="R29" s="774">
        <v>21.597473569846901</v>
      </c>
      <c r="S29" s="774">
        <v>22.22809576919953</v>
      </c>
      <c r="T29" s="774">
        <v>23.073505384689032</v>
      </c>
      <c r="U29" s="774">
        <v>23.826855571189228</v>
      </c>
      <c r="V29" s="774">
        <v>24.45465627804623</v>
      </c>
      <c r="W29" s="774">
        <v>24.507676154951337</v>
      </c>
      <c r="X29" s="774">
        <v>25.150399186769864</v>
      </c>
      <c r="Y29" s="774">
        <v>25.631521250590442</v>
      </c>
      <c r="Z29" s="774">
        <v>26.183649910673157</v>
      </c>
      <c r="AA29" s="774">
        <v>26.850234130178887</v>
      </c>
      <c r="AB29" s="774">
        <v>27.423484647895961</v>
      </c>
      <c r="AC29" s="774">
        <v>27.978226532004815</v>
      </c>
      <c r="AD29" s="774">
        <v>28.309726701216576</v>
      </c>
      <c r="AE29" s="774">
        <v>28.947239793992122</v>
      </c>
    </row>
    <row r="30" spans="1:31" x14ac:dyDescent="0.25">
      <c r="A30" s="310" t="s">
        <v>78</v>
      </c>
      <c r="B30" s="131">
        <v>9238</v>
      </c>
      <c r="C30" s="131">
        <v>9272</v>
      </c>
      <c r="D30" s="131">
        <v>9774</v>
      </c>
      <c r="E30" s="131">
        <v>9645</v>
      </c>
      <c r="F30" s="131">
        <v>9882</v>
      </c>
      <c r="G30" s="131">
        <v>9537</v>
      </c>
      <c r="H30" s="131">
        <v>9818</v>
      </c>
      <c r="I30" s="131">
        <v>10380</v>
      </c>
      <c r="J30" s="131">
        <v>10903</v>
      </c>
      <c r="K30" s="131">
        <v>11327</v>
      </c>
      <c r="L30" s="131">
        <v>12021</v>
      </c>
      <c r="M30" s="131">
        <v>12387</v>
      </c>
      <c r="N30" s="131">
        <v>12727</v>
      </c>
      <c r="O30" s="131">
        <v>13314</v>
      </c>
    </row>
    <row r="31" spans="1:31" x14ac:dyDescent="0.25">
      <c r="A31" s="311" t="s">
        <v>448</v>
      </c>
      <c r="B31" s="126">
        <f>SUM(B22:B30)</f>
        <v>160774</v>
      </c>
      <c r="C31" s="126">
        <f t="shared" ref="C31:O31" si="6">SUM(C22:C30)</f>
        <v>168894</v>
      </c>
      <c r="D31" s="126">
        <f t="shared" si="6"/>
        <v>176682</v>
      </c>
      <c r="E31" s="126">
        <f t="shared" si="6"/>
        <v>182401</v>
      </c>
      <c r="F31" s="126">
        <f t="shared" si="6"/>
        <v>186248</v>
      </c>
      <c r="G31" s="126">
        <f t="shared" si="6"/>
        <v>181064</v>
      </c>
      <c r="H31" s="126">
        <f t="shared" si="6"/>
        <v>186416</v>
      </c>
      <c r="I31" s="126">
        <f t="shared" si="6"/>
        <v>192762</v>
      </c>
      <c r="J31" s="126">
        <f t="shared" si="6"/>
        <v>198361</v>
      </c>
      <c r="K31" s="126">
        <f t="shared" si="6"/>
        <v>206444</v>
      </c>
      <c r="L31" s="126">
        <f t="shared" si="6"/>
        <v>216820</v>
      </c>
      <c r="M31" s="126">
        <f t="shared" si="6"/>
        <v>224552</v>
      </c>
      <c r="N31" s="126">
        <f t="shared" si="6"/>
        <v>232955</v>
      </c>
      <c r="O31" s="126">
        <f t="shared" si="6"/>
        <v>240503</v>
      </c>
    </row>
    <row r="33" spans="1:15" x14ac:dyDescent="0.25">
      <c r="A33" s="312" t="s">
        <v>68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35" t="s">
        <v>70</v>
      </c>
      <c r="B34" s="167">
        <f>B22*1000000</f>
        <v>15413000000</v>
      </c>
      <c r="C34" s="167">
        <f t="shared" ref="C34:N34" si="7">C22*1000000</f>
        <v>16189000000</v>
      </c>
      <c r="D34" s="167">
        <f t="shared" si="7"/>
        <v>16922000000</v>
      </c>
      <c r="E34" s="167">
        <f t="shared" si="7"/>
        <v>17476000000</v>
      </c>
      <c r="F34" s="167">
        <f t="shared" si="7"/>
        <v>17400000000</v>
      </c>
      <c r="G34" s="167">
        <f t="shared" si="7"/>
        <v>16826000000</v>
      </c>
      <c r="H34" s="167">
        <f t="shared" si="7"/>
        <v>17519000000</v>
      </c>
      <c r="I34" s="167">
        <f t="shared" si="7"/>
        <v>17770000000</v>
      </c>
      <c r="J34" s="167">
        <f t="shared" si="7"/>
        <v>18225000000</v>
      </c>
      <c r="K34" s="167">
        <f t="shared" si="7"/>
        <v>18780000000</v>
      </c>
      <c r="L34" s="167">
        <f t="shared" si="7"/>
        <v>19731000000</v>
      </c>
      <c r="M34" s="167">
        <f t="shared" si="7"/>
        <v>19811000000</v>
      </c>
      <c r="N34" s="167">
        <f t="shared" si="7"/>
        <v>20813000000</v>
      </c>
      <c r="O34" s="167">
        <f t="shared" ref="O34" si="8">O22*1000000</f>
        <v>21698000000</v>
      </c>
    </row>
    <row r="35" spans="1:15" x14ac:dyDescent="0.25">
      <c r="A35" s="135" t="s">
        <v>71</v>
      </c>
      <c r="B35" s="167">
        <f t="shared" ref="B35:N42" si="9">B23*1000000</f>
        <v>15290000000</v>
      </c>
      <c r="C35" s="167">
        <f t="shared" si="9"/>
        <v>16361000000</v>
      </c>
      <c r="D35" s="167">
        <f t="shared" si="9"/>
        <v>17065000000</v>
      </c>
      <c r="E35" s="167">
        <f t="shared" si="9"/>
        <v>17269000000</v>
      </c>
      <c r="F35" s="167">
        <f t="shared" si="9"/>
        <v>17783000000</v>
      </c>
      <c r="G35" s="167">
        <f t="shared" si="9"/>
        <v>17187000000</v>
      </c>
      <c r="H35" s="167">
        <f t="shared" si="9"/>
        <v>17989000000</v>
      </c>
      <c r="I35" s="167">
        <f t="shared" si="9"/>
        <v>18796000000</v>
      </c>
      <c r="J35" s="167">
        <f t="shared" si="9"/>
        <v>19936000000</v>
      </c>
      <c r="K35" s="167">
        <f t="shared" si="9"/>
        <v>21659000000</v>
      </c>
      <c r="L35" s="167">
        <f t="shared" si="9"/>
        <v>23184000000</v>
      </c>
      <c r="M35" s="167">
        <f t="shared" si="9"/>
        <v>24431000000</v>
      </c>
      <c r="N35" s="167">
        <f t="shared" si="9"/>
        <v>25186000000</v>
      </c>
      <c r="O35" s="167">
        <f t="shared" ref="O35" si="10">O23*1000000</f>
        <v>26039000000</v>
      </c>
    </row>
    <row r="36" spans="1:15" x14ac:dyDescent="0.25">
      <c r="A36" s="135" t="s">
        <v>72</v>
      </c>
      <c r="B36" s="167">
        <f t="shared" si="9"/>
        <v>31280000000</v>
      </c>
      <c r="C36" s="167">
        <f t="shared" si="9"/>
        <v>33356000000</v>
      </c>
      <c r="D36" s="167">
        <f t="shared" si="9"/>
        <v>34710000000</v>
      </c>
      <c r="E36" s="167">
        <f t="shared" si="9"/>
        <v>35996000000</v>
      </c>
      <c r="F36" s="167">
        <f t="shared" si="9"/>
        <v>36618000000</v>
      </c>
      <c r="G36" s="167">
        <f t="shared" si="9"/>
        <v>35805000000</v>
      </c>
      <c r="H36" s="167">
        <f t="shared" si="9"/>
        <v>37039000000</v>
      </c>
      <c r="I36" s="167">
        <f t="shared" si="9"/>
        <v>38745000000</v>
      </c>
      <c r="J36" s="167">
        <f t="shared" si="9"/>
        <v>39746000000</v>
      </c>
      <c r="K36" s="167">
        <f t="shared" si="9"/>
        <v>41170000000</v>
      </c>
      <c r="L36" s="167">
        <f t="shared" si="9"/>
        <v>42727000000</v>
      </c>
      <c r="M36" s="167">
        <f t="shared" si="9"/>
        <v>43698000000</v>
      </c>
      <c r="N36" s="167">
        <f t="shared" si="9"/>
        <v>45186000000</v>
      </c>
      <c r="O36" s="167">
        <f t="shared" ref="O36" si="11">O24*1000000</f>
        <v>46559000000</v>
      </c>
    </row>
    <row r="37" spans="1:15" x14ac:dyDescent="0.25">
      <c r="A37" s="135" t="s">
        <v>73</v>
      </c>
      <c r="B37" s="167">
        <f t="shared" si="9"/>
        <v>33277000000</v>
      </c>
      <c r="C37" s="167">
        <f t="shared" si="9"/>
        <v>34809000000</v>
      </c>
      <c r="D37" s="167">
        <f t="shared" si="9"/>
        <v>36000000000</v>
      </c>
      <c r="E37" s="167">
        <f t="shared" si="9"/>
        <v>37510000000</v>
      </c>
      <c r="F37" s="167">
        <f t="shared" si="9"/>
        <v>37950000000</v>
      </c>
      <c r="G37" s="167">
        <f t="shared" si="9"/>
        <v>36915000000</v>
      </c>
      <c r="H37" s="167">
        <f t="shared" si="9"/>
        <v>37833000000</v>
      </c>
      <c r="I37" s="167">
        <f t="shared" si="9"/>
        <v>39081000000</v>
      </c>
      <c r="J37" s="167">
        <f t="shared" si="9"/>
        <v>39786000000</v>
      </c>
      <c r="K37" s="167">
        <f t="shared" si="9"/>
        <v>41508000000</v>
      </c>
      <c r="L37" s="167">
        <f t="shared" si="9"/>
        <v>43799000000</v>
      </c>
      <c r="M37" s="167">
        <f t="shared" si="9"/>
        <v>46164000000</v>
      </c>
      <c r="N37" s="167">
        <f t="shared" si="9"/>
        <v>49548000000</v>
      </c>
      <c r="O37" s="167">
        <f t="shared" ref="O37" si="12">O25*1000000</f>
        <v>51270000000</v>
      </c>
    </row>
    <row r="38" spans="1:15" x14ac:dyDescent="0.25">
      <c r="A38" s="135" t="s">
        <v>74</v>
      </c>
      <c r="B38" s="167">
        <f t="shared" si="9"/>
        <v>14768000000</v>
      </c>
      <c r="C38" s="167">
        <f t="shared" si="9"/>
        <v>15436000000</v>
      </c>
      <c r="D38" s="167">
        <f t="shared" si="9"/>
        <v>16396000000</v>
      </c>
      <c r="E38" s="167">
        <f t="shared" si="9"/>
        <v>17384000000</v>
      </c>
      <c r="F38" s="167">
        <f t="shared" si="9"/>
        <v>17820000000</v>
      </c>
      <c r="G38" s="167">
        <f t="shared" si="9"/>
        <v>17875000000</v>
      </c>
      <c r="H38" s="167">
        <f t="shared" si="9"/>
        <v>18001000000</v>
      </c>
      <c r="I38" s="167">
        <f t="shared" si="9"/>
        <v>18253000000</v>
      </c>
      <c r="J38" s="167">
        <f t="shared" si="9"/>
        <v>18436000000</v>
      </c>
      <c r="K38" s="167">
        <f t="shared" si="9"/>
        <v>18958000000</v>
      </c>
      <c r="L38" s="167">
        <f t="shared" si="9"/>
        <v>19766000000</v>
      </c>
      <c r="M38" s="167">
        <f t="shared" si="9"/>
        <v>20495000000</v>
      </c>
      <c r="N38" s="167">
        <f t="shared" si="9"/>
        <v>20376000000</v>
      </c>
      <c r="O38" s="167">
        <f t="shared" ref="O38" si="13">O26*1000000</f>
        <v>20656000000</v>
      </c>
    </row>
    <row r="39" spans="1:15" x14ac:dyDescent="0.25">
      <c r="A39" s="135" t="s">
        <v>75</v>
      </c>
      <c r="B39" s="167">
        <f t="shared" si="9"/>
        <v>15716000000</v>
      </c>
      <c r="C39" s="167">
        <f t="shared" si="9"/>
        <v>16598000000</v>
      </c>
      <c r="D39" s="167">
        <f t="shared" si="9"/>
        <v>17793000000</v>
      </c>
      <c r="E39" s="167">
        <f t="shared" si="9"/>
        <v>18424000000</v>
      </c>
      <c r="F39" s="167">
        <f t="shared" si="9"/>
        <v>18826000000</v>
      </c>
      <c r="G39" s="167">
        <f t="shared" si="9"/>
        <v>18462000000</v>
      </c>
      <c r="H39" s="167">
        <f t="shared" si="9"/>
        <v>18932000000</v>
      </c>
      <c r="I39" s="167">
        <f t="shared" si="9"/>
        <v>19257000000</v>
      </c>
      <c r="J39" s="167">
        <f t="shared" si="9"/>
        <v>20106000000</v>
      </c>
      <c r="K39" s="167">
        <f t="shared" si="9"/>
        <v>20912000000</v>
      </c>
      <c r="L39" s="167">
        <f t="shared" si="9"/>
        <v>22302000000</v>
      </c>
      <c r="M39" s="167">
        <f t="shared" si="9"/>
        <v>23271000000</v>
      </c>
      <c r="N39" s="167">
        <f t="shared" si="9"/>
        <v>24159000000</v>
      </c>
      <c r="O39" s="167">
        <f t="shared" ref="O39" si="14">O27*1000000</f>
        <v>24897000000</v>
      </c>
    </row>
    <row r="40" spans="1:15" x14ac:dyDescent="0.25">
      <c r="A40" s="135" t="s">
        <v>76</v>
      </c>
      <c r="B40" s="167">
        <f t="shared" si="9"/>
        <v>15657000000</v>
      </c>
      <c r="C40" s="167">
        <f t="shared" si="9"/>
        <v>16361000000</v>
      </c>
      <c r="D40" s="167">
        <f t="shared" si="9"/>
        <v>17182000000</v>
      </c>
      <c r="E40" s="167">
        <f t="shared" si="9"/>
        <v>17547000000</v>
      </c>
      <c r="F40" s="167">
        <f t="shared" si="9"/>
        <v>18295000000</v>
      </c>
      <c r="G40" s="167">
        <f t="shared" si="9"/>
        <v>17237000000</v>
      </c>
      <c r="H40" s="167">
        <f t="shared" si="9"/>
        <v>17860000000</v>
      </c>
      <c r="I40" s="167">
        <f t="shared" si="9"/>
        <v>18460000000</v>
      </c>
      <c r="J40" s="167">
        <f t="shared" si="9"/>
        <v>18650000000</v>
      </c>
      <c r="K40" s="167">
        <f t="shared" si="9"/>
        <v>19241000000</v>
      </c>
      <c r="L40" s="167">
        <f t="shared" si="9"/>
        <v>20034000000</v>
      </c>
      <c r="M40" s="167">
        <f t="shared" si="9"/>
        <v>20901000000</v>
      </c>
      <c r="N40" s="167">
        <f t="shared" si="9"/>
        <v>21421000000</v>
      </c>
      <c r="O40" s="167">
        <f t="shared" ref="O40" si="15">O28*1000000</f>
        <v>21919000000</v>
      </c>
    </row>
    <row r="41" spans="1:15" x14ac:dyDescent="0.25">
      <c r="A41" s="135" t="s">
        <v>77</v>
      </c>
      <c r="B41" s="167">
        <f t="shared" si="9"/>
        <v>10135000000</v>
      </c>
      <c r="C41" s="167">
        <f t="shared" si="9"/>
        <v>10512000000</v>
      </c>
      <c r="D41" s="167">
        <f t="shared" si="9"/>
        <v>10840000000</v>
      </c>
      <c r="E41" s="167">
        <f t="shared" si="9"/>
        <v>11150000000</v>
      </c>
      <c r="F41" s="167">
        <f t="shared" si="9"/>
        <v>11674000000</v>
      </c>
      <c r="G41" s="167">
        <f t="shared" si="9"/>
        <v>11220000000</v>
      </c>
      <c r="H41" s="167">
        <f t="shared" si="9"/>
        <v>11425000000</v>
      </c>
      <c r="I41" s="167">
        <f t="shared" si="9"/>
        <v>12020000000</v>
      </c>
      <c r="J41" s="167">
        <f t="shared" si="9"/>
        <v>12573000000</v>
      </c>
      <c r="K41" s="167">
        <f t="shared" si="9"/>
        <v>12889000000</v>
      </c>
      <c r="L41" s="167">
        <f t="shared" si="9"/>
        <v>13256000000</v>
      </c>
      <c r="M41" s="167">
        <f t="shared" si="9"/>
        <v>13394000000</v>
      </c>
      <c r="N41" s="167">
        <f t="shared" si="9"/>
        <v>13539000000</v>
      </c>
      <c r="O41" s="167">
        <f t="shared" ref="O41" si="16">O29*1000000</f>
        <v>14151000000</v>
      </c>
    </row>
    <row r="42" spans="1:15" x14ac:dyDescent="0.25">
      <c r="A42" s="135" t="s">
        <v>78</v>
      </c>
      <c r="B42" s="167">
        <f t="shared" si="9"/>
        <v>9238000000</v>
      </c>
      <c r="C42" s="167">
        <f t="shared" si="9"/>
        <v>9272000000</v>
      </c>
      <c r="D42" s="167">
        <f t="shared" si="9"/>
        <v>9774000000</v>
      </c>
      <c r="E42" s="167">
        <f t="shared" si="9"/>
        <v>9645000000</v>
      </c>
      <c r="F42" s="167">
        <f t="shared" si="9"/>
        <v>9882000000</v>
      </c>
      <c r="G42" s="167">
        <f t="shared" si="9"/>
        <v>9537000000</v>
      </c>
      <c r="H42" s="167">
        <f t="shared" si="9"/>
        <v>9818000000</v>
      </c>
      <c r="I42" s="167">
        <f t="shared" si="9"/>
        <v>10380000000</v>
      </c>
      <c r="J42" s="167">
        <f t="shared" si="9"/>
        <v>10903000000</v>
      </c>
      <c r="K42" s="167">
        <f t="shared" si="9"/>
        <v>11327000000</v>
      </c>
      <c r="L42" s="167">
        <f t="shared" si="9"/>
        <v>12021000000</v>
      </c>
      <c r="M42" s="167">
        <f t="shared" si="9"/>
        <v>12387000000</v>
      </c>
      <c r="N42" s="167">
        <f t="shared" si="9"/>
        <v>12727000000</v>
      </c>
      <c r="O42" s="167">
        <f t="shared" ref="O42" si="17">O30*1000000</f>
        <v>13314000000</v>
      </c>
    </row>
    <row r="43" spans="1:15" x14ac:dyDescent="0.25">
      <c r="A43" s="135" t="s">
        <v>79</v>
      </c>
      <c r="B43" s="167">
        <f>SUM(B34:B42)</f>
        <v>160774000000</v>
      </c>
      <c r="C43" s="167">
        <f t="shared" ref="C43:N43" si="18">SUM(C34:C42)</f>
        <v>168894000000</v>
      </c>
      <c r="D43" s="167">
        <f t="shared" si="18"/>
        <v>176682000000</v>
      </c>
      <c r="E43" s="167">
        <f t="shared" si="18"/>
        <v>182401000000</v>
      </c>
      <c r="F43" s="167">
        <f t="shared" si="18"/>
        <v>186248000000</v>
      </c>
      <c r="G43" s="167">
        <f t="shared" si="18"/>
        <v>181064000000</v>
      </c>
      <c r="H43" s="167">
        <f t="shared" si="18"/>
        <v>186416000000</v>
      </c>
      <c r="I43" s="167">
        <f t="shared" si="18"/>
        <v>192762000000</v>
      </c>
      <c r="J43" s="167">
        <f t="shared" si="18"/>
        <v>198361000000</v>
      </c>
      <c r="K43" s="167">
        <f t="shared" si="18"/>
        <v>206444000000</v>
      </c>
      <c r="L43" s="167">
        <f t="shared" si="18"/>
        <v>216820000000</v>
      </c>
      <c r="M43" s="167">
        <f t="shared" si="18"/>
        <v>224552000000</v>
      </c>
      <c r="N43" s="167">
        <f t="shared" si="18"/>
        <v>232955000000</v>
      </c>
      <c r="O43" s="167">
        <f t="shared" ref="O43" si="19">SUM(O34:O42)</f>
        <v>240503000000</v>
      </c>
    </row>
    <row r="46" spans="1:15" x14ac:dyDescent="0.25">
      <c r="A46" s="535" t="s">
        <v>513</v>
      </c>
    </row>
    <row r="48" spans="1:15" s="93" customFormat="1" ht="12.75" x14ac:dyDescent="0.2">
      <c r="A48" s="122" t="s">
        <v>511</v>
      </c>
      <c r="B48" s="125">
        <v>2004</v>
      </c>
      <c r="C48" s="125">
        <v>2005</v>
      </c>
      <c r="D48" s="125">
        <v>2006</v>
      </c>
      <c r="E48" s="125">
        <v>2007</v>
      </c>
      <c r="F48" s="125">
        <v>2008</v>
      </c>
      <c r="G48" s="125">
        <v>2009</v>
      </c>
      <c r="H48" s="125">
        <v>2010</v>
      </c>
      <c r="I48" s="125">
        <v>2011</v>
      </c>
      <c r="J48" s="125">
        <v>2012</v>
      </c>
      <c r="K48" s="125">
        <v>2013</v>
      </c>
      <c r="L48" s="125">
        <v>2014</v>
      </c>
      <c r="M48" s="125">
        <v>2015</v>
      </c>
      <c r="N48" s="125">
        <v>2016</v>
      </c>
      <c r="O48" s="125">
        <v>2017</v>
      </c>
    </row>
    <row r="49" spans="1:15" s="93" customFormat="1" ht="12.75" x14ac:dyDescent="0.2">
      <c r="A49" s="363" t="s">
        <v>70</v>
      </c>
      <c r="B49" s="168">
        <v>14343404.225044578</v>
      </c>
      <c r="C49" s="168">
        <v>15201013.545603357</v>
      </c>
      <c r="D49" s="168">
        <v>15389478.747024084</v>
      </c>
      <c r="E49" s="168">
        <v>15376477.870437501</v>
      </c>
      <c r="F49" s="168">
        <v>14873379.366750376</v>
      </c>
      <c r="G49" s="168">
        <v>14748771.970025534</v>
      </c>
      <c r="H49" s="168">
        <v>14622154.205539096</v>
      </c>
      <c r="I49" s="168">
        <v>13974200.088398617</v>
      </c>
      <c r="J49" s="168">
        <v>13979506.672718225</v>
      </c>
      <c r="K49" s="168">
        <v>14272812.726615917</v>
      </c>
      <c r="L49" s="168">
        <v>14063186.562099079</v>
      </c>
      <c r="M49" s="168">
        <v>14562304.25950392</v>
      </c>
      <c r="N49" s="168">
        <v>15129854.086938012</v>
      </c>
      <c r="O49" s="168">
        <v>15121213.998526594</v>
      </c>
    </row>
    <row r="50" spans="1:15" s="93" customFormat="1" ht="12.75" x14ac:dyDescent="0.2">
      <c r="A50" s="363" t="s">
        <v>71</v>
      </c>
      <c r="B50" s="168">
        <v>12600898.076757532</v>
      </c>
      <c r="C50" s="168">
        <v>12628853.788828917</v>
      </c>
      <c r="D50" s="168">
        <v>12936325.977109775</v>
      </c>
      <c r="E50" s="168">
        <v>13299611.975579143</v>
      </c>
      <c r="F50" s="168">
        <v>13157692.100558929</v>
      </c>
      <c r="G50" s="168">
        <v>13340633.663100161</v>
      </c>
      <c r="H50" s="168">
        <v>13129535.756477911</v>
      </c>
      <c r="I50" s="168">
        <v>13454461.013515808</v>
      </c>
      <c r="J50" s="168">
        <v>13328206.865881303</v>
      </c>
      <c r="K50" s="168">
        <v>14010259.117434476</v>
      </c>
      <c r="L50" s="168">
        <v>15054206.950012881</v>
      </c>
      <c r="M50" s="168">
        <v>15558924.149861611</v>
      </c>
      <c r="N50" s="168">
        <v>15345583.677576613</v>
      </c>
      <c r="O50" s="168">
        <v>15258006.822059399</v>
      </c>
    </row>
    <row r="51" spans="1:15" s="93" customFormat="1" ht="12.75" x14ac:dyDescent="0.2">
      <c r="A51" s="363" t="s">
        <v>72</v>
      </c>
      <c r="B51" s="168">
        <v>27592248.81435065</v>
      </c>
      <c r="C51" s="168">
        <v>28853163.597334534</v>
      </c>
      <c r="D51" s="168">
        <v>28411992.197154559</v>
      </c>
      <c r="E51" s="168">
        <v>29334032.929912355</v>
      </c>
      <c r="F51" s="168">
        <v>27863827.356176298</v>
      </c>
      <c r="G51" s="168">
        <v>27468178.069883194</v>
      </c>
      <c r="H51" s="168">
        <v>28194377.384381406</v>
      </c>
      <c r="I51" s="168">
        <v>28404722.442224305</v>
      </c>
      <c r="J51" s="168">
        <v>28853733.023952354</v>
      </c>
      <c r="K51" s="168">
        <v>29249452.619567361</v>
      </c>
      <c r="L51" s="168">
        <v>29460329.201753326</v>
      </c>
      <c r="M51" s="168">
        <v>30709959.409965735</v>
      </c>
      <c r="N51" s="168">
        <v>29974529.966087971</v>
      </c>
      <c r="O51" s="168">
        <v>31578544.292032208</v>
      </c>
    </row>
    <row r="52" spans="1:15" s="93" customFormat="1" ht="12.75" x14ac:dyDescent="0.2">
      <c r="A52" s="340" t="s">
        <v>73</v>
      </c>
      <c r="B52" s="168">
        <v>28833157.698019058</v>
      </c>
      <c r="C52" s="168">
        <v>29071851.387185592</v>
      </c>
      <c r="D52" s="168">
        <v>28854735.650740396</v>
      </c>
      <c r="E52" s="168">
        <v>29041810.874515306</v>
      </c>
      <c r="F52" s="168">
        <v>27904881.447827909</v>
      </c>
      <c r="G52" s="168">
        <v>26377282.778228894</v>
      </c>
      <c r="H52" s="168">
        <v>26295301.122766223</v>
      </c>
      <c r="I52" s="168">
        <v>27266132.462323416</v>
      </c>
      <c r="J52" s="168">
        <v>28144579.332928713</v>
      </c>
      <c r="K52" s="168">
        <v>29149730.66027483</v>
      </c>
      <c r="L52" s="168">
        <v>29318451.21319681</v>
      </c>
      <c r="M52" s="168">
        <v>30737624.559041206</v>
      </c>
      <c r="N52" s="168">
        <v>30490856.267169889</v>
      </c>
      <c r="O52" s="168">
        <v>30897089.200109322</v>
      </c>
    </row>
    <row r="53" spans="1:15" s="93" customFormat="1" ht="12.75" x14ac:dyDescent="0.2">
      <c r="A53" s="363" t="s">
        <v>74</v>
      </c>
      <c r="B53" s="168">
        <v>13035535.299534783</v>
      </c>
      <c r="C53" s="168">
        <v>13756483.770978242</v>
      </c>
      <c r="D53" s="168">
        <v>13649154.859382052</v>
      </c>
      <c r="E53" s="168">
        <v>14404788.161003835</v>
      </c>
      <c r="F53" s="168">
        <v>14261153.441473024</v>
      </c>
      <c r="G53" s="168">
        <v>13852656.192121631</v>
      </c>
      <c r="H53" s="168">
        <v>13958957.755667727</v>
      </c>
      <c r="I53" s="168">
        <v>14645948.029119207</v>
      </c>
      <c r="J53" s="168">
        <v>13910857.424700662</v>
      </c>
      <c r="K53" s="168">
        <v>13629035.718730845</v>
      </c>
      <c r="L53" s="168">
        <v>14005062.481193855</v>
      </c>
      <c r="M53" s="168">
        <v>14424618.714885866</v>
      </c>
      <c r="N53" s="168">
        <v>14582616.890515123</v>
      </c>
      <c r="O53" s="168">
        <v>14835318.609401725</v>
      </c>
    </row>
    <row r="54" spans="1:15" s="93" customFormat="1" ht="12.75" x14ac:dyDescent="0.2">
      <c r="A54" s="363" t="s">
        <v>75</v>
      </c>
      <c r="B54" s="168">
        <v>13737225.62333901</v>
      </c>
      <c r="C54" s="168">
        <v>14534485.210424736</v>
      </c>
      <c r="D54" s="168">
        <v>14824649.348137558</v>
      </c>
      <c r="E54" s="168">
        <v>14509498.437769867</v>
      </c>
      <c r="F54" s="168">
        <v>14758924.090541003</v>
      </c>
      <c r="G54" s="168">
        <v>14290788.293385396</v>
      </c>
      <c r="H54" s="168">
        <v>13842522.969327206</v>
      </c>
      <c r="I54" s="168">
        <v>14205005.622022398</v>
      </c>
      <c r="J54" s="168">
        <v>14348822.595073216</v>
      </c>
      <c r="K54" s="168">
        <v>14582804.994459448</v>
      </c>
      <c r="L54" s="168">
        <v>14721166.289308082</v>
      </c>
      <c r="M54" s="168">
        <v>15524655.296072787</v>
      </c>
      <c r="N54" s="168">
        <v>15980331.675904941</v>
      </c>
      <c r="O54" s="168">
        <v>15490413.294215001</v>
      </c>
    </row>
    <row r="55" spans="1:15" s="93" customFormat="1" ht="12.75" x14ac:dyDescent="0.2">
      <c r="A55" s="363" t="s">
        <v>76</v>
      </c>
      <c r="B55" s="168">
        <v>14450217.837805767</v>
      </c>
      <c r="C55" s="168">
        <v>14191435.371337585</v>
      </c>
      <c r="D55" s="168">
        <v>14398484.952604722</v>
      </c>
      <c r="E55" s="168">
        <v>14266791.549518064</v>
      </c>
      <c r="F55" s="168">
        <v>14503123.039192654</v>
      </c>
      <c r="G55" s="168">
        <v>14355835.274178151</v>
      </c>
      <c r="H55" s="168">
        <v>14126632.974592209</v>
      </c>
      <c r="I55" s="168">
        <v>13808574.608726755</v>
      </c>
      <c r="J55" s="168">
        <v>14778567.25268589</v>
      </c>
      <c r="K55" s="168">
        <v>15260897.41372481</v>
      </c>
      <c r="L55" s="168">
        <v>15064832.077638116</v>
      </c>
      <c r="M55" s="168">
        <v>15601160.850450426</v>
      </c>
      <c r="N55" s="168">
        <v>15619247.601686902</v>
      </c>
      <c r="O55" s="168">
        <v>16003844.320020918</v>
      </c>
    </row>
    <row r="56" spans="1:15" s="93" customFormat="1" ht="12.75" x14ac:dyDescent="0.2">
      <c r="A56" s="363" t="s">
        <v>77</v>
      </c>
      <c r="B56" s="168">
        <v>9047168.4659769852</v>
      </c>
      <c r="C56" s="168">
        <v>9027472.730042167</v>
      </c>
      <c r="D56" s="168">
        <v>9528478.8618311323</v>
      </c>
      <c r="E56" s="168">
        <v>9207018.2477104254</v>
      </c>
      <c r="F56" s="168">
        <v>9250161.5045517571</v>
      </c>
      <c r="G56" s="168">
        <v>9392772.9214208964</v>
      </c>
      <c r="H56" s="168">
        <v>9263633.5835603755</v>
      </c>
      <c r="I56" s="168">
        <v>8782677.3741756752</v>
      </c>
      <c r="J56" s="168">
        <v>9836824.5452159159</v>
      </c>
      <c r="K56" s="168">
        <v>9494060.6866216362</v>
      </c>
      <c r="L56" s="168">
        <v>9855277.6456858255</v>
      </c>
      <c r="M56" s="168">
        <v>9876815.2574019618</v>
      </c>
      <c r="N56" s="168">
        <v>10205046.884165045</v>
      </c>
      <c r="O56" s="168">
        <v>10230389.866691932</v>
      </c>
    </row>
    <row r="57" spans="1:15" s="93" customFormat="1" ht="12.75" x14ac:dyDescent="0.2">
      <c r="A57" s="363" t="s">
        <v>78</v>
      </c>
      <c r="B57" s="168">
        <v>7927656.1773293177</v>
      </c>
      <c r="C57" s="168">
        <v>8386200.6102677714</v>
      </c>
      <c r="D57" s="168">
        <v>8226345.982034253</v>
      </c>
      <c r="E57" s="168">
        <v>7878779.9538284261</v>
      </c>
      <c r="F57" s="168">
        <v>8118968.2166379346</v>
      </c>
      <c r="G57" s="168">
        <v>7540159.4182856176</v>
      </c>
      <c r="H57" s="168">
        <v>7790975.3693395676</v>
      </c>
      <c r="I57" s="168">
        <v>7952085.8718009191</v>
      </c>
      <c r="J57" s="168">
        <v>8281384.7694657575</v>
      </c>
      <c r="K57" s="168">
        <v>7661185.1340045612</v>
      </c>
      <c r="L57" s="168">
        <v>8085992.6720110234</v>
      </c>
      <c r="M57" s="168">
        <v>8076742.6532320334</v>
      </c>
      <c r="N57" s="168">
        <v>8532900.7159762066</v>
      </c>
      <c r="O57" s="168">
        <v>8937739.4011686221</v>
      </c>
    </row>
    <row r="58" spans="1:15" s="93" customFormat="1" ht="12.75" x14ac:dyDescent="0.2">
      <c r="A58" s="135" t="s">
        <v>79</v>
      </c>
      <c r="B58" s="167">
        <f>SUM(B49:B57)</f>
        <v>141567512.21815768</v>
      </c>
      <c r="C58" s="167">
        <f t="shared" ref="C58:N58" si="20">SUM(C49:C57)</f>
        <v>145650960.01200289</v>
      </c>
      <c r="D58" s="167">
        <f t="shared" si="20"/>
        <v>146219646.57601854</v>
      </c>
      <c r="E58" s="167">
        <f t="shared" si="20"/>
        <v>147318810.00027493</v>
      </c>
      <c r="F58" s="167">
        <f t="shared" si="20"/>
        <v>144692110.56370988</v>
      </c>
      <c r="G58" s="167">
        <f t="shared" si="20"/>
        <v>141367078.58062947</v>
      </c>
      <c r="H58" s="167">
        <f t="shared" si="20"/>
        <v>141224091.12165174</v>
      </c>
      <c r="I58" s="167">
        <f t="shared" si="20"/>
        <v>142493807.51230711</v>
      </c>
      <c r="J58" s="167">
        <f t="shared" si="20"/>
        <v>145462482.48262203</v>
      </c>
      <c r="K58" s="167">
        <f t="shared" si="20"/>
        <v>147310239.0714339</v>
      </c>
      <c r="L58" s="167">
        <f t="shared" si="20"/>
        <v>149628505.09289899</v>
      </c>
      <c r="M58" s="167">
        <f t="shared" si="20"/>
        <v>155072805.15041557</v>
      </c>
      <c r="N58" s="167">
        <f t="shared" si="20"/>
        <v>155860967.76602072</v>
      </c>
      <c r="O58" s="167">
        <f>SUM(O49:O57)</f>
        <v>158352559.80422571</v>
      </c>
    </row>
    <row r="59" spans="1:15" x14ac:dyDescent="0.25"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  <c r="N59" s="462"/>
      <c r="O59" s="462"/>
    </row>
    <row r="60" spans="1:15" s="93" customFormat="1" ht="12.75" x14ac:dyDescent="0.2">
      <c r="A60" s="319" t="s">
        <v>516</v>
      </c>
      <c r="B60" s="125">
        <v>2004</v>
      </c>
      <c r="C60" s="125">
        <v>2005</v>
      </c>
      <c r="D60" s="125">
        <v>2006</v>
      </c>
      <c r="E60" s="125">
        <v>2007</v>
      </c>
      <c r="F60" s="125">
        <v>2008</v>
      </c>
      <c r="G60" s="125">
        <v>2009</v>
      </c>
      <c r="H60" s="125">
        <v>2010</v>
      </c>
      <c r="I60" s="125">
        <v>2011</v>
      </c>
      <c r="J60" s="125">
        <v>2012</v>
      </c>
      <c r="K60" s="125">
        <v>2013</v>
      </c>
      <c r="L60" s="125">
        <v>2014</v>
      </c>
      <c r="M60" s="125">
        <v>2015</v>
      </c>
      <c r="N60" s="125">
        <v>2016</v>
      </c>
      <c r="O60" s="125">
        <v>2017</v>
      </c>
    </row>
    <row r="61" spans="1:15" s="93" customFormat="1" ht="12.75" x14ac:dyDescent="0.2">
      <c r="A61" s="135" t="s">
        <v>70</v>
      </c>
      <c r="B61" s="167">
        <f t="shared" ref="B61:O61" si="21">B49*52</f>
        <v>745857019.70231807</v>
      </c>
      <c r="C61" s="167">
        <f t="shared" si="21"/>
        <v>790452704.37137461</v>
      </c>
      <c r="D61" s="167">
        <f t="shared" si="21"/>
        <v>800252894.84525239</v>
      </c>
      <c r="E61" s="167">
        <f t="shared" si="21"/>
        <v>799576849.26275003</v>
      </c>
      <c r="F61" s="167">
        <f t="shared" si="21"/>
        <v>773415727.07101953</v>
      </c>
      <c r="G61" s="167">
        <f t="shared" si="21"/>
        <v>766936142.44132781</v>
      </c>
      <c r="H61" s="167">
        <f t="shared" si="21"/>
        <v>760352018.68803298</v>
      </c>
      <c r="I61" s="167">
        <f t="shared" si="21"/>
        <v>726658404.59672809</v>
      </c>
      <c r="J61" s="167">
        <f t="shared" si="21"/>
        <v>726934346.98134768</v>
      </c>
      <c r="K61" s="167">
        <f t="shared" si="21"/>
        <v>742186261.7840277</v>
      </c>
      <c r="L61" s="167">
        <f t="shared" si="21"/>
        <v>731285701.22915208</v>
      </c>
      <c r="M61" s="167">
        <f t="shared" si="21"/>
        <v>757239821.49420381</v>
      </c>
      <c r="N61" s="167">
        <f t="shared" si="21"/>
        <v>786752412.52077663</v>
      </c>
      <c r="O61" s="167">
        <f t="shared" si="21"/>
        <v>786303127.92338288</v>
      </c>
    </row>
    <row r="62" spans="1:15" s="93" customFormat="1" ht="12.75" x14ac:dyDescent="0.2">
      <c r="A62" s="135" t="s">
        <v>71</v>
      </c>
      <c r="B62" s="167">
        <f t="shared" ref="B62:O62" si="22">B50*52</f>
        <v>655246699.99139166</v>
      </c>
      <c r="C62" s="167">
        <f t="shared" si="22"/>
        <v>656700397.01910365</v>
      </c>
      <c r="D62" s="167">
        <f t="shared" si="22"/>
        <v>672688950.80970836</v>
      </c>
      <c r="E62" s="167">
        <f t="shared" si="22"/>
        <v>691579822.73011541</v>
      </c>
      <c r="F62" s="167">
        <f t="shared" si="22"/>
        <v>684199989.22906435</v>
      </c>
      <c r="G62" s="167">
        <f t="shared" si="22"/>
        <v>693712950.48120832</v>
      </c>
      <c r="H62" s="167">
        <f t="shared" si="22"/>
        <v>682735859.33685136</v>
      </c>
      <c r="I62" s="167">
        <f t="shared" si="22"/>
        <v>699631972.70282197</v>
      </c>
      <c r="J62" s="167">
        <f t="shared" si="22"/>
        <v>693066757.02582777</v>
      </c>
      <c r="K62" s="167">
        <f t="shared" si="22"/>
        <v>728533474.10659277</v>
      </c>
      <c r="L62" s="167">
        <f t="shared" si="22"/>
        <v>782818761.40066981</v>
      </c>
      <c r="M62" s="167">
        <f t="shared" si="22"/>
        <v>809064055.79280376</v>
      </c>
      <c r="N62" s="167">
        <f t="shared" si="22"/>
        <v>797970351.23398387</v>
      </c>
      <c r="O62" s="167">
        <f t="shared" si="22"/>
        <v>793416354.74708867</v>
      </c>
    </row>
    <row r="63" spans="1:15" s="93" customFormat="1" ht="12.75" x14ac:dyDescent="0.2">
      <c r="A63" s="135" t="s">
        <v>72</v>
      </c>
      <c r="B63" s="167">
        <f t="shared" ref="B63:O63" si="23">B51*52</f>
        <v>1434796938.3462338</v>
      </c>
      <c r="C63" s="167">
        <f t="shared" si="23"/>
        <v>1500364507.0613956</v>
      </c>
      <c r="D63" s="167">
        <f t="shared" si="23"/>
        <v>1477423594.252037</v>
      </c>
      <c r="E63" s="167">
        <f t="shared" si="23"/>
        <v>1525369712.3554425</v>
      </c>
      <c r="F63" s="167">
        <f t="shared" si="23"/>
        <v>1448919022.5211675</v>
      </c>
      <c r="G63" s="167">
        <f t="shared" si="23"/>
        <v>1428345259.6339262</v>
      </c>
      <c r="H63" s="167">
        <f t="shared" si="23"/>
        <v>1466107623.987833</v>
      </c>
      <c r="I63" s="167">
        <f t="shared" si="23"/>
        <v>1477045566.9956639</v>
      </c>
      <c r="J63" s="167">
        <f t="shared" si="23"/>
        <v>1500394117.2455225</v>
      </c>
      <c r="K63" s="167">
        <f t="shared" si="23"/>
        <v>1520971536.2175028</v>
      </c>
      <c r="L63" s="167">
        <f t="shared" si="23"/>
        <v>1531937118.491173</v>
      </c>
      <c r="M63" s="167">
        <f t="shared" si="23"/>
        <v>1596917889.3182182</v>
      </c>
      <c r="N63" s="167">
        <f t="shared" si="23"/>
        <v>1558675558.2365744</v>
      </c>
      <c r="O63" s="167">
        <f t="shared" si="23"/>
        <v>1642084303.1856749</v>
      </c>
    </row>
    <row r="64" spans="1:15" s="93" customFormat="1" ht="12.75" x14ac:dyDescent="0.2">
      <c r="A64" s="135" t="s">
        <v>73</v>
      </c>
      <c r="B64" s="167">
        <f t="shared" ref="B64:O64" si="24">B52*52</f>
        <v>1499324200.2969909</v>
      </c>
      <c r="C64" s="167">
        <f t="shared" si="24"/>
        <v>1511736272.1336508</v>
      </c>
      <c r="D64" s="167">
        <f t="shared" si="24"/>
        <v>1500446253.8385005</v>
      </c>
      <c r="E64" s="167">
        <f t="shared" si="24"/>
        <v>1510174165.4747958</v>
      </c>
      <c r="F64" s="167">
        <f t="shared" si="24"/>
        <v>1451053835.2870512</v>
      </c>
      <c r="G64" s="167">
        <f t="shared" si="24"/>
        <v>1371618704.4679024</v>
      </c>
      <c r="H64" s="167">
        <f t="shared" si="24"/>
        <v>1367355658.3838437</v>
      </c>
      <c r="I64" s="167">
        <f t="shared" si="24"/>
        <v>1417838888.0408177</v>
      </c>
      <c r="J64" s="167">
        <f t="shared" si="24"/>
        <v>1463518125.3122931</v>
      </c>
      <c r="K64" s="167">
        <f t="shared" si="24"/>
        <v>1515785994.3342912</v>
      </c>
      <c r="L64" s="167">
        <f t="shared" si="24"/>
        <v>1524559463.0862341</v>
      </c>
      <c r="M64" s="167">
        <f t="shared" si="24"/>
        <v>1598356477.0701427</v>
      </c>
      <c r="N64" s="167">
        <f t="shared" si="24"/>
        <v>1585524525.8928342</v>
      </c>
      <c r="O64" s="167">
        <f t="shared" si="24"/>
        <v>1606648638.4056847</v>
      </c>
    </row>
    <row r="65" spans="1:18" s="93" customFormat="1" ht="12.75" x14ac:dyDescent="0.2">
      <c r="A65" s="135" t="s">
        <v>74</v>
      </c>
      <c r="B65" s="167">
        <f t="shared" ref="B65:O65" si="25">B53*52</f>
        <v>677847835.57580876</v>
      </c>
      <c r="C65" s="167">
        <f t="shared" si="25"/>
        <v>715337156.09086859</v>
      </c>
      <c r="D65" s="167">
        <f t="shared" si="25"/>
        <v>709756052.68786669</v>
      </c>
      <c r="E65" s="167">
        <f t="shared" si="25"/>
        <v>749048984.37219942</v>
      </c>
      <c r="F65" s="167">
        <f t="shared" si="25"/>
        <v>741579978.95659721</v>
      </c>
      <c r="G65" s="167">
        <f t="shared" si="25"/>
        <v>720338121.99032474</v>
      </c>
      <c r="H65" s="167">
        <f t="shared" si="25"/>
        <v>725865803.29472184</v>
      </c>
      <c r="I65" s="167">
        <f t="shared" si="25"/>
        <v>761589297.51419878</v>
      </c>
      <c r="J65" s="167">
        <f t="shared" si="25"/>
        <v>723364586.08443451</v>
      </c>
      <c r="K65" s="167">
        <f t="shared" si="25"/>
        <v>708709857.37400389</v>
      </c>
      <c r="L65" s="167">
        <f t="shared" si="25"/>
        <v>728263249.02208042</v>
      </c>
      <c r="M65" s="167">
        <f t="shared" si="25"/>
        <v>750080173.17406499</v>
      </c>
      <c r="N65" s="167">
        <f t="shared" si="25"/>
        <v>758296078.30678642</v>
      </c>
      <c r="O65" s="167">
        <f t="shared" si="25"/>
        <v>771436567.68888974</v>
      </c>
    </row>
    <row r="66" spans="1:18" s="93" customFormat="1" ht="12.75" x14ac:dyDescent="0.2">
      <c r="A66" s="135" t="s">
        <v>75</v>
      </c>
      <c r="B66" s="167">
        <f t="shared" ref="B66:O66" si="26">B54*52</f>
        <v>714335732.41362858</v>
      </c>
      <c r="C66" s="167">
        <f t="shared" si="26"/>
        <v>755793230.94208622</v>
      </c>
      <c r="D66" s="167">
        <f t="shared" si="26"/>
        <v>770881766.10315299</v>
      </c>
      <c r="E66" s="167">
        <f t="shared" si="26"/>
        <v>754493918.76403308</v>
      </c>
      <c r="F66" s="167">
        <f t="shared" si="26"/>
        <v>767464052.70813215</v>
      </c>
      <c r="G66" s="167">
        <f t="shared" si="26"/>
        <v>743120991.25604057</v>
      </c>
      <c r="H66" s="167">
        <f t="shared" si="26"/>
        <v>719811194.40501475</v>
      </c>
      <c r="I66" s="167">
        <f t="shared" si="26"/>
        <v>738660292.34516466</v>
      </c>
      <c r="J66" s="167">
        <f t="shared" si="26"/>
        <v>746138774.94380724</v>
      </c>
      <c r="K66" s="167">
        <f t="shared" si="26"/>
        <v>758305859.71189129</v>
      </c>
      <c r="L66" s="167">
        <f t="shared" si="26"/>
        <v>765500647.0440203</v>
      </c>
      <c r="M66" s="167">
        <f t="shared" si="26"/>
        <v>807282075.39578485</v>
      </c>
      <c r="N66" s="167">
        <f t="shared" si="26"/>
        <v>830977247.14705694</v>
      </c>
      <c r="O66" s="167">
        <f t="shared" si="26"/>
        <v>805501491.29918003</v>
      </c>
    </row>
    <row r="67" spans="1:18" s="93" customFormat="1" ht="12.75" x14ac:dyDescent="0.2">
      <c r="A67" s="135" t="s">
        <v>76</v>
      </c>
      <c r="B67" s="167">
        <f t="shared" ref="B67:O67" si="27">B55*52</f>
        <v>751411327.56589985</v>
      </c>
      <c r="C67" s="167">
        <f t="shared" si="27"/>
        <v>737954639.30955446</v>
      </c>
      <c r="D67" s="167">
        <f t="shared" si="27"/>
        <v>748721217.53544557</v>
      </c>
      <c r="E67" s="167">
        <f t="shared" si="27"/>
        <v>741873160.57493925</v>
      </c>
      <c r="F67" s="167">
        <f t="shared" si="27"/>
        <v>754162398.03801799</v>
      </c>
      <c r="G67" s="167">
        <f t="shared" si="27"/>
        <v>746503434.2572639</v>
      </c>
      <c r="H67" s="167">
        <f t="shared" si="27"/>
        <v>734584914.67879486</v>
      </c>
      <c r="I67" s="167">
        <f t="shared" si="27"/>
        <v>718045879.65379119</v>
      </c>
      <c r="J67" s="167">
        <f t="shared" si="27"/>
        <v>768485497.13966632</v>
      </c>
      <c r="K67" s="167">
        <f t="shared" si="27"/>
        <v>793566665.51369011</v>
      </c>
      <c r="L67" s="167">
        <f t="shared" si="27"/>
        <v>783371268.03718197</v>
      </c>
      <c r="M67" s="167">
        <f t="shared" si="27"/>
        <v>811260364.22342217</v>
      </c>
      <c r="N67" s="167">
        <f t="shared" si="27"/>
        <v>812200875.28771889</v>
      </c>
      <c r="O67" s="167">
        <f t="shared" si="27"/>
        <v>832199904.64108777</v>
      </c>
    </row>
    <row r="68" spans="1:18" s="93" customFormat="1" ht="12.75" x14ac:dyDescent="0.2">
      <c r="A68" s="135" t="s">
        <v>77</v>
      </c>
      <c r="B68" s="167">
        <f t="shared" ref="B68:O68" si="28">B56*52</f>
        <v>470452760.23080325</v>
      </c>
      <c r="C68" s="167">
        <f t="shared" si="28"/>
        <v>469428581.96219265</v>
      </c>
      <c r="D68" s="167">
        <f t="shared" si="28"/>
        <v>495480900.81521887</v>
      </c>
      <c r="E68" s="167">
        <f t="shared" si="28"/>
        <v>478764948.88094211</v>
      </c>
      <c r="F68" s="167">
        <f t="shared" si="28"/>
        <v>481008398.23669136</v>
      </c>
      <c r="G68" s="167">
        <f t="shared" si="28"/>
        <v>488424191.91388661</v>
      </c>
      <c r="H68" s="167">
        <f t="shared" si="28"/>
        <v>481708946.3451395</v>
      </c>
      <c r="I68" s="167">
        <f t="shared" si="28"/>
        <v>456699223.45713508</v>
      </c>
      <c r="J68" s="167">
        <f t="shared" si="28"/>
        <v>511514876.35122764</v>
      </c>
      <c r="K68" s="167">
        <f t="shared" si="28"/>
        <v>493691155.70432508</v>
      </c>
      <c r="L68" s="167">
        <f t="shared" si="28"/>
        <v>512474437.57566291</v>
      </c>
      <c r="M68" s="167">
        <f t="shared" si="28"/>
        <v>513594393.384902</v>
      </c>
      <c r="N68" s="167">
        <f t="shared" si="28"/>
        <v>530662437.97658235</v>
      </c>
      <c r="O68" s="167">
        <f t="shared" si="28"/>
        <v>531980273.06798047</v>
      </c>
    </row>
    <row r="69" spans="1:18" s="93" customFormat="1" ht="12.75" x14ac:dyDescent="0.2">
      <c r="A69" s="135" t="s">
        <v>78</v>
      </c>
      <c r="B69" s="167">
        <f t="shared" ref="B69:O69" si="29">B57*52</f>
        <v>412238121.22112453</v>
      </c>
      <c r="C69" s="167">
        <f t="shared" si="29"/>
        <v>436082431.73392409</v>
      </c>
      <c r="D69" s="167">
        <f t="shared" si="29"/>
        <v>427769991.06578118</v>
      </c>
      <c r="E69" s="167">
        <f t="shared" si="29"/>
        <v>409696557.59907818</v>
      </c>
      <c r="F69" s="167">
        <f t="shared" si="29"/>
        <v>422186347.2651726</v>
      </c>
      <c r="G69" s="167">
        <f t="shared" si="29"/>
        <v>392088289.75085211</v>
      </c>
      <c r="H69" s="167">
        <f t="shared" si="29"/>
        <v>405130719.20565754</v>
      </c>
      <c r="I69" s="167">
        <f t="shared" si="29"/>
        <v>413508465.33364779</v>
      </c>
      <c r="J69" s="167">
        <f t="shared" si="29"/>
        <v>430632008.01221937</v>
      </c>
      <c r="K69" s="167">
        <f t="shared" si="29"/>
        <v>398381626.96823716</v>
      </c>
      <c r="L69" s="167">
        <f t="shared" si="29"/>
        <v>420471618.94457322</v>
      </c>
      <c r="M69" s="167">
        <f t="shared" si="29"/>
        <v>419990617.96806574</v>
      </c>
      <c r="N69" s="167">
        <f t="shared" si="29"/>
        <v>443710837.23076272</v>
      </c>
      <c r="O69" s="167">
        <f t="shared" si="29"/>
        <v>464762448.86076832</v>
      </c>
    </row>
    <row r="70" spans="1:18" s="93" customFormat="1" ht="12.75" x14ac:dyDescent="0.2">
      <c r="A70" s="135" t="s">
        <v>79</v>
      </c>
      <c r="B70" s="167">
        <f>SUM(B61:B69)</f>
        <v>7361510635.3442001</v>
      </c>
      <c r="C70" s="167">
        <f t="shared" ref="C70:N70" si="30">SUM(C61:C69)</f>
        <v>7573849920.6241503</v>
      </c>
      <c r="D70" s="167">
        <f t="shared" si="30"/>
        <v>7603421621.9529638</v>
      </c>
      <c r="E70" s="167">
        <f t="shared" si="30"/>
        <v>7660578120.0142956</v>
      </c>
      <c r="F70" s="167">
        <f t="shared" si="30"/>
        <v>7523989749.3129148</v>
      </c>
      <c r="G70" s="167">
        <f t="shared" si="30"/>
        <v>7351088086.1927338</v>
      </c>
      <c r="H70" s="167">
        <f t="shared" si="30"/>
        <v>7343652738.3258896</v>
      </c>
      <c r="I70" s="167">
        <f t="shared" si="30"/>
        <v>7409677990.6399679</v>
      </c>
      <c r="J70" s="167">
        <f t="shared" si="30"/>
        <v>7564049089.0963469</v>
      </c>
      <c r="K70" s="167">
        <f t="shared" si="30"/>
        <v>7660132431.7145605</v>
      </c>
      <c r="L70" s="167">
        <f t="shared" si="30"/>
        <v>7780682264.8307476</v>
      </c>
      <c r="M70" s="167">
        <f t="shared" si="30"/>
        <v>8063785867.8216076</v>
      </c>
      <c r="N70" s="167">
        <f t="shared" si="30"/>
        <v>8104770323.8330755</v>
      </c>
      <c r="O70" s="167">
        <f>SUM(O61:O69)</f>
        <v>8234333109.8197374</v>
      </c>
    </row>
    <row r="72" spans="1:18" x14ac:dyDescent="0.25">
      <c r="A72" s="36" t="s">
        <v>661</v>
      </c>
    </row>
    <row r="73" spans="1:18" x14ac:dyDescent="0.25">
      <c r="A73" s="125" t="s">
        <v>514</v>
      </c>
      <c r="B73" s="125">
        <v>2004</v>
      </c>
      <c r="C73" s="125">
        <v>2005</v>
      </c>
      <c r="D73" s="125">
        <v>2006</v>
      </c>
      <c r="E73" s="125">
        <v>2007</v>
      </c>
      <c r="F73" s="125">
        <v>2008</v>
      </c>
      <c r="G73" s="125">
        <v>2009</v>
      </c>
      <c r="H73" s="125">
        <v>2010</v>
      </c>
      <c r="I73" s="125">
        <v>2011</v>
      </c>
      <c r="J73" s="125">
        <v>2012</v>
      </c>
      <c r="K73" s="125">
        <v>2013</v>
      </c>
      <c r="L73" s="125">
        <v>2014</v>
      </c>
      <c r="M73" s="125">
        <v>2015</v>
      </c>
      <c r="N73" s="125">
        <v>2016</v>
      </c>
      <c r="O73" s="125">
        <v>2017</v>
      </c>
      <c r="P73" s="135" t="s">
        <v>603</v>
      </c>
      <c r="Q73" s="135" t="s">
        <v>776</v>
      </c>
      <c r="R73" s="135" t="s">
        <v>604</v>
      </c>
    </row>
    <row r="74" spans="1:18" x14ac:dyDescent="0.25">
      <c r="A74" s="135" t="s">
        <v>70</v>
      </c>
      <c r="B74" s="157">
        <f t="shared" ref="B74:O74" si="31">B34/B61</f>
        <v>20.664818581651939</v>
      </c>
      <c r="C74" s="157">
        <f t="shared" si="31"/>
        <v>20.480668749023597</v>
      </c>
      <c r="D74" s="157">
        <f t="shared" si="31"/>
        <v>21.1458154153535</v>
      </c>
      <c r="E74" s="157">
        <f t="shared" si="31"/>
        <v>21.856560774756986</v>
      </c>
      <c r="F74" s="157">
        <f t="shared" si="31"/>
        <v>22.497603023790376</v>
      </c>
      <c r="G74" s="157">
        <f t="shared" si="31"/>
        <v>21.939245093390841</v>
      </c>
      <c r="H74" s="157">
        <f t="shared" si="31"/>
        <v>23.040643766854942</v>
      </c>
      <c r="I74" s="157">
        <f t="shared" si="31"/>
        <v>24.454406482591743</v>
      </c>
      <c r="J74" s="157">
        <f t="shared" si="31"/>
        <v>25.071039875445084</v>
      </c>
      <c r="K74" s="157">
        <f t="shared" si="31"/>
        <v>25.303621162237143</v>
      </c>
      <c r="L74" s="157">
        <f t="shared" si="31"/>
        <v>26.981246818905312</v>
      </c>
      <c r="M74" s="157">
        <f t="shared" si="31"/>
        <v>26.162121216642383</v>
      </c>
      <c r="N74" s="504">
        <f t="shared" si="31"/>
        <v>26.454319896286773</v>
      </c>
      <c r="O74" s="504">
        <f t="shared" si="31"/>
        <v>27.594955723124436</v>
      </c>
      <c r="P74" s="157">
        <f>O74-N74</f>
        <v>1.1406358268376628</v>
      </c>
      <c r="Q74" s="751">
        <f>P74/N74</f>
        <v>4.3117185824828812E-2</v>
      </c>
      <c r="R74" s="127">
        <f>(O74-H74)/H74</f>
        <v>0.19766426677804411</v>
      </c>
    </row>
    <row r="75" spans="1:18" x14ac:dyDescent="0.25">
      <c r="A75" s="135" t="s">
        <v>71</v>
      </c>
      <c r="B75" s="157">
        <f t="shared" ref="B75:O75" si="32">B35/B62</f>
        <v>23.334722632255719</v>
      </c>
      <c r="C75" s="157">
        <f t="shared" si="32"/>
        <v>24.913948696035359</v>
      </c>
      <c r="D75" s="157">
        <f t="shared" si="32"/>
        <v>25.368336999528601</v>
      </c>
      <c r="E75" s="157">
        <f t="shared" si="32"/>
        <v>24.970364132122917</v>
      </c>
      <c r="F75" s="157">
        <f t="shared" si="32"/>
        <v>25.99093873128724</v>
      </c>
      <c r="G75" s="157">
        <f t="shared" si="32"/>
        <v>24.775377175931173</v>
      </c>
      <c r="H75" s="157">
        <f t="shared" si="32"/>
        <v>26.348403638081802</v>
      </c>
      <c r="I75" s="157">
        <f t="shared" si="32"/>
        <v>26.865553224200422</v>
      </c>
      <c r="J75" s="157">
        <f t="shared" si="32"/>
        <v>28.764905830358657</v>
      </c>
      <c r="K75" s="157">
        <f t="shared" si="32"/>
        <v>29.729587959648153</v>
      </c>
      <c r="L75" s="157">
        <f t="shared" si="32"/>
        <v>29.616050538336221</v>
      </c>
      <c r="M75" s="157">
        <f t="shared" si="32"/>
        <v>30.196620187334865</v>
      </c>
      <c r="N75" s="504">
        <f t="shared" si="32"/>
        <v>31.562576179744386</v>
      </c>
      <c r="O75" s="504">
        <f t="shared" si="32"/>
        <v>32.818834454578713</v>
      </c>
      <c r="P75" s="157">
        <f t="shared" ref="P75:P83" si="33">O75-N75</f>
        <v>1.2562582748343267</v>
      </c>
      <c r="Q75" s="751">
        <f t="shared" ref="Q75:Q83" si="34">P75/N75</f>
        <v>3.9802146303904801E-2</v>
      </c>
      <c r="R75" s="127">
        <f t="shared" ref="R75:R83" si="35">(O75-H75)/H75</f>
        <v>0.24557202422484092</v>
      </c>
    </row>
    <row r="76" spans="1:18" x14ac:dyDescent="0.25">
      <c r="A76" s="775" t="s">
        <v>72</v>
      </c>
      <c r="B76" s="157">
        <f t="shared" ref="B76:O76" si="36">B36/B63</f>
        <v>21.800994387438369</v>
      </c>
      <c r="C76" s="157">
        <f t="shared" si="36"/>
        <v>22.231930869473079</v>
      </c>
      <c r="D76" s="157">
        <f t="shared" si="36"/>
        <v>23.493600708043616</v>
      </c>
      <c r="E76" s="157">
        <f t="shared" si="36"/>
        <v>23.598213409138538</v>
      </c>
      <c r="F76" s="157">
        <f t="shared" si="36"/>
        <v>25.272633895221734</v>
      </c>
      <c r="G76" s="157">
        <f t="shared" si="36"/>
        <v>25.067468637923401</v>
      </c>
      <c r="H76" s="157">
        <f t="shared" si="36"/>
        <v>25.263493207445034</v>
      </c>
      <c r="I76" s="157">
        <f t="shared" si="36"/>
        <v>26.231418221448642</v>
      </c>
      <c r="J76" s="157">
        <f t="shared" si="36"/>
        <v>26.49037312474081</v>
      </c>
      <c r="K76" s="157">
        <f t="shared" si="36"/>
        <v>27.068225157181761</v>
      </c>
      <c r="L76" s="157">
        <f t="shared" si="36"/>
        <v>27.890831473606724</v>
      </c>
      <c r="M76" s="157">
        <f t="shared" si="36"/>
        <v>27.363961724203772</v>
      </c>
      <c r="N76" s="504">
        <f t="shared" si="36"/>
        <v>28.989997155740163</v>
      </c>
      <c r="O76" s="504">
        <f t="shared" si="36"/>
        <v>28.35359908725432</v>
      </c>
      <c r="P76" s="157">
        <f t="shared" si="33"/>
        <v>-0.63639806848584257</v>
      </c>
      <c r="Q76" s="751">
        <f t="shared" si="34"/>
        <v>-2.1952332905277039E-2</v>
      </c>
      <c r="R76" s="127">
        <f t="shared" si="35"/>
        <v>0.12231506761300319</v>
      </c>
    </row>
    <row r="77" spans="1:18" x14ac:dyDescent="0.25">
      <c r="A77" s="135" t="s">
        <v>73</v>
      </c>
      <c r="B77" s="157">
        <f t="shared" ref="B77:O77" si="37">B37/B64</f>
        <v>22.194666099172139</v>
      </c>
      <c r="C77" s="157">
        <f t="shared" si="37"/>
        <v>23.025841637623007</v>
      </c>
      <c r="D77" s="157">
        <f t="shared" si="37"/>
        <v>23.992862062138773</v>
      </c>
      <c r="E77" s="157">
        <f t="shared" si="37"/>
        <v>24.838194731140121</v>
      </c>
      <c r="F77" s="157">
        <f t="shared" si="37"/>
        <v>26.153405943407076</v>
      </c>
      <c r="G77" s="157">
        <f t="shared" si="37"/>
        <v>26.913456254098389</v>
      </c>
      <c r="H77" s="157">
        <f t="shared" si="37"/>
        <v>27.668734003497672</v>
      </c>
      <c r="I77" s="157">
        <f t="shared" si="37"/>
        <v>27.563780574535144</v>
      </c>
      <c r="J77" s="157">
        <f t="shared" si="37"/>
        <v>27.185177492427883</v>
      </c>
      <c r="K77" s="157">
        <f t="shared" si="37"/>
        <v>27.383812856926181</v>
      </c>
      <c r="L77" s="157">
        <f t="shared" si="37"/>
        <v>28.728954862367729</v>
      </c>
      <c r="M77" s="157">
        <f t="shared" si="37"/>
        <v>28.882167815668147</v>
      </c>
      <c r="N77" s="504">
        <f t="shared" si="37"/>
        <v>31.250226149670393</v>
      </c>
      <c r="O77" s="504">
        <f t="shared" si="37"/>
        <v>31.911146453823548</v>
      </c>
      <c r="P77" s="157">
        <f t="shared" si="33"/>
        <v>0.66092030415315506</v>
      </c>
      <c r="Q77" s="751">
        <f t="shared" si="34"/>
        <v>2.114929667989382E-2</v>
      </c>
      <c r="R77" s="127">
        <f t="shared" si="35"/>
        <v>0.15332875186083983</v>
      </c>
    </row>
    <row r="78" spans="1:18" x14ac:dyDescent="0.25">
      <c r="A78" s="135" t="s">
        <v>74</v>
      </c>
      <c r="B78" s="157">
        <f t="shared" ref="B78:O78" si="38">B38/B65</f>
        <v>21.786600509618925</v>
      </c>
      <c r="C78" s="157">
        <f t="shared" si="38"/>
        <v>21.578635848239344</v>
      </c>
      <c r="D78" s="157">
        <f t="shared" si="38"/>
        <v>23.10089493130474</v>
      </c>
      <c r="E78" s="157">
        <f t="shared" si="38"/>
        <v>23.208095014733992</v>
      </c>
      <c r="F78" s="157">
        <f t="shared" si="38"/>
        <v>24.029774947636444</v>
      </c>
      <c r="G78" s="157">
        <f t="shared" si="38"/>
        <v>24.814735544761422</v>
      </c>
      <c r="H78" s="157">
        <f t="shared" si="38"/>
        <v>24.799349849921349</v>
      </c>
      <c r="I78" s="157">
        <f t="shared" si="38"/>
        <v>23.966985958937663</v>
      </c>
      <c r="J78" s="157">
        <f t="shared" si="38"/>
        <v>25.486456421365453</v>
      </c>
      <c r="K78" s="157">
        <f t="shared" si="38"/>
        <v>26.750015965977159</v>
      </c>
      <c r="L78" s="157">
        <f t="shared" si="38"/>
        <v>27.141284455232352</v>
      </c>
      <c r="M78" s="157">
        <f t="shared" si="38"/>
        <v>27.323745824759847</v>
      </c>
      <c r="N78" s="504">
        <f t="shared" si="38"/>
        <v>26.87077064343779</v>
      </c>
      <c r="O78" s="504">
        <f t="shared" si="38"/>
        <v>26.776018748867884</v>
      </c>
      <c r="P78" s="157">
        <f t="shared" si="33"/>
        <v>-9.4751894569906625E-2</v>
      </c>
      <c r="Q78" s="751">
        <f t="shared" si="34"/>
        <v>-3.5262068151010149E-3</v>
      </c>
      <c r="R78" s="127">
        <f t="shared" si="35"/>
        <v>7.9706480650048331E-2</v>
      </c>
    </row>
    <row r="79" spans="1:18" x14ac:dyDescent="0.25">
      <c r="A79" s="135" t="s">
        <v>75</v>
      </c>
      <c r="B79" s="157">
        <f t="shared" ref="B79:O79" si="39">B39/B66</f>
        <v>22.000859381481725</v>
      </c>
      <c r="C79" s="157">
        <f t="shared" si="39"/>
        <v>21.961032886350164</v>
      </c>
      <c r="D79" s="157">
        <f t="shared" si="39"/>
        <v>23.081360569655878</v>
      </c>
      <c r="E79" s="157">
        <f t="shared" si="39"/>
        <v>24.419017227045511</v>
      </c>
      <c r="F79" s="157">
        <f t="shared" si="39"/>
        <v>24.530139142763939</v>
      </c>
      <c r="G79" s="157">
        <f t="shared" si="39"/>
        <v>24.843868249226944</v>
      </c>
      <c r="H79" s="157">
        <f t="shared" si="39"/>
        <v>26.301341445028388</v>
      </c>
      <c r="I79" s="157">
        <f t="shared" si="39"/>
        <v>26.070170820826387</v>
      </c>
      <c r="J79" s="157">
        <f t="shared" si="39"/>
        <v>26.946729851312458</v>
      </c>
      <c r="K79" s="157">
        <f t="shared" si="39"/>
        <v>27.577262831577286</v>
      </c>
      <c r="L79" s="157">
        <f t="shared" si="39"/>
        <v>29.133874786545437</v>
      </c>
      <c r="M79" s="157">
        <f t="shared" si="39"/>
        <v>28.826355383390577</v>
      </c>
      <c r="N79" s="504">
        <f t="shared" si="39"/>
        <v>29.072998187307306</v>
      </c>
      <c r="O79" s="504">
        <f t="shared" si="39"/>
        <v>30.908695103523694</v>
      </c>
      <c r="P79" s="157">
        <f t="shared" si="33"/>
        <v>1.8356969162163885</v>
      </c>
      <c r="Q79" s="751">
        <f t="shared" si="34"/>
        <v>6.3140956580729171E-2</v>
      </c>
      <c r="R79" s="127">
        <f t="shared" si="35"/>
        <v>0.1751756148303307</v>
      </c>
    </row>
    <row r="80" spans="1:18" x14ac:dyDescent="0.25">
      <c r="A80" s="135" t="s">
        <v>76</v>
      </c>
      <c r="B80" s="157">
        <f t="shared" ref="B80:O80" si="40">B40/B67</f>
        <v>20.836789951941281</v>
      </c>
      <c r="C80" s="157">
        <f t="shared" si="40"/>
        <v>22.170739403857787</v>
      </c>
      <c r="D80" s="157">
        <f t="shared" si="40"/>
        <v>22.948461453460251</v>
      </c>
      <c r="E80" s="157">
        <f t="shared" si="40"/>
        <v>23.652291163089618</v>
      </c>
      <c r="F80" s="157">
        <f t="shared" si="40"/>
        <v>24.25870084161599</v>
      </c>
      <c r="G80" s="157">
        <f t="shared" si="40"/>
        <v>23.09031574268645</v>
      </c>
      <c r="H80" s="157">
        <f t="shared" si="40"/>
        <v>24.313050326944811</v>
      </c>
      <c r="I80" s="157">
        <f t="shared" si="40"/>
        <v>25.70866364263599</v>
      </c>
      <c r="J80" s="157">
        <f t="shared" si="40"/>
        <v>24.268512638710874</v>
      </c>
      <c r="K80" s="157">
        <f t="shared" si="40"/>
        <v>24.246230135618099</v>
      </c>
      <c r="L80" s="157">
        <f t="shared" si="40"/>
        <v>25.574080665732438</v>
      </c>
      <c r="M80" s="157">
        <f t="shared" si="40"/>
        <v>25.763615383832356</v>
      </c>
      <c r="N80" s="504">
        <f t="shared" si="40"/>
        <v>26.374017378904814</v>
      </c>
      <c r="O80" s="504">
        <f t="shared" si="40"/>
        <v>26.338623541964061</v>
      </c>
      <c r="P80" s="157">
        <f t="shared" si="33"/>
        <v>-3.5393836940752266E-2</v>
      </c>
      <c r="Q80" s="751">
        <f t="shared" si="34"/>
        <v>-1.3419964214121559E-3</v>
      </c>
      <c r="R80" s="127">
        <f t="shared" si="35"/>
        <v>8.3312179581778723E-2</v>
      </c>
    </row>
    <row r="81" spans="1:18" x14ac:dyDescent="0.25">
      <c r="A81" s="135" t="s">
        <v>77</v>
      </c>
      <c r="B81" s="157">
        <f t="shared" ref="B81:O81" si="41">B41/B68</f>
        <v>21.543076918132627</v>
      </c>
      <c r="C81" s="157">
        <f t="shared" si="41"/>
        <v>22.393182698974702</v>
      </c>
      <c r="D81" s="157">
        <f t="shared" si="41"/>
        <v>21.877735311623226</v>
      </c>
      <c r="E81" s="157">
        <f t="shared" si="41"/>
        <v>23.28909003481111</v>
      </c>
      <c r="F81" s="157">
        <f t="shared" si="41"/>
        <v>24.269846519926119</v>
      </c>
      <c r="G81" s="157">
        <f t="shared" si="41"/>
        <v>22.971835109220354</v>
      </c>
      <c r="H81" s="157">
        <f t="shared" si="41"/>
        <v>23.717641299138556</v>
      </c>
      <c r="I81" s="157">
        <f t="shared" si="41"/>
        <v>26.319291521913819</v>
      </c>
      <c r="J81" s="157">
        <f t="shared" si="41"/>
        <v>24.579930284113281</v>
      </c>
      <c r="K81" s="157">
        <f t="shared" si="41"/>
        <v>26.107415235364897</v>
      </c>
      <c r="L81" s="157">
        <f t="shared" si="41"/>
        <v>25.866656028170876</v>
      </c>
      <c r="M81" s="157">
        <f t="shared" si="41"/>
        <v>26.07894512189926</v>
      </c>
      <c r="N81" s="504">
        <f t="shared" si="41"/>
        <v>25.513394261753767</v>
      </c>
      <c r="O81" s="504">
        <f t="shared" si="41"/>
        <v>26.600610429386499</v>
      </c>
      <c r="P81" s="157">
        <f t="shared" si="33"/>
        <v>1.0872161676327323</v>
      </c>
      <c r="Q81" s="751">
        <f t="shared" si="34"/>
        <v>4.2613544731778003E-2</v>
      </c>
      <c r="R81" s="127">
        <f t="shared" si="35"/>
        <v>0.12155378749035449</v>
      </c>
    </row>
    <row r="82" spans="1:18" x14ac:dyDescent="0.25">
      <c r="A82" s="135" t="s">
        <v>78</v>
      </c>
      <c r="B82" s="157">
        <f t="shared" ref="B82:O82" si="42">B42/B69</f>
        <v>22.409378280289456</v>
      </c>
      <c r="C82" s="157">
        <f t="shared" si="42"/>
        <v>21.262035168748362</v>
      </c>
      <c r="D82" s="157">
        <f t="shared" si="42"/>
        <v>22.848727596922487</v>
      </c>
      <c r="E82" s="157">
        <f t="shared" si="42"/>
        <v>23.541813620602657</v>
      </c>
      <c r="F82" s="157">
        <f t="shared" si="42"/>
        <v>23.406725641445668</v>
      </c>
      <c r="G82" s="157">
        <f t="shared" si="42"/>
        <v>24.323603252880044</v>
      </c>
      <c r="H82" s="157">
        <f t="shared" si="42"/>
        <v>24.234153409176713</v>
      </c>
      <c r="I82" s="157">
        <f t="shared" si="42"/>
        <v>25.102267233210533</v>
      </c>
      <c r="J82" s="157">
        <f t="shared" si="42"/>
        <v>25.318601026263295</v>
      </c>
      <c r="K82" s="157">
        <f t="shared" si="42"/>
        <v>28.432536124220153</v>
      </c>
      <c r="L82" s="157">
        <f t="shared" si="42"/>
        <v>28.589325553467649</v>
      </c>
      <c r="M82" s="157">
        <f t="shared" si="42"/>
        <v>29.493515974068387</v>
      </c>
      <c r="N82" s="504">
        <f t="shared" si="42"/>
        <v>28.683094781795944</v>
      </c>
      <c r="O82" s="504">
        <f t="shared" si="42"/>
        <v>28.646892692461382</v>
      </c>
      <c r="P82" s="157">
        <f t="shared" si="33"/>
        <v>-3.620208933456226E-2</v>
      </c>
      <c r="Q82" s="751">
        <f t="shared" si="34"/>
        <v>-1.2621402819314438E-3</v>
      </c>
      <c r="R82" s="127">
        <f t="shared" si="35"/>
        <v>0.18208761860910325</v>
      </c>
    </row>
    <row r="83" spans="1:18" x14ac:dyDescent="0.25">
      <c r="A83" s="135" t="s">
        <v>85</v>
      </c>
      <c r="B83" s="157">
        <f t="shared" ref="B83:O83" si="43">B43/B70</f>
        <v>21.839810870895079</v>
      </c>
      <c r="C83" s="157">
        <f t="shared" si="43"/>
        <v>22.299623278788403</v>
      </c>
      <c r="D83" s="157">
        <f t="shared" si="43"/>
        <v>23.237169893337921</v>
      </c>
      <c r="E83" s="157">
        <f t="shared" si="43"/>
        <v>23.81034396391739</v>
      </c>
      <c r="F83" s="157">
        <f t="shared" si="43"/>
        <v>24.753888057464199</v>
      </c>
      <c r="G83" s="157">
        <f t="shared" si="43"/>
        <v>24.630911489155675</v>
      </c>
      <c r="H83" s="157">
        <f t="shared" si="43"/>
        <v>25.384642580811452</v>
      </c>
      <c r="I83" s="157">
        <f t="shared" si="43"/>
        <v>26.014895686897631</v>
      </c>
      <c r="J83" s="157">
        <f t="shared" si="43"/>
        <v>26.224182004045872</v>
      </c>
      <c r="K83" s="157">
        <f t="shared" si="43"/>
        <v>26.950447898952554</v>
      </c>
      <c r="L83" s="157">
        <f t="shared" si="43"/>
        <v>27.866450861262159</v>
      </c>
      <c r="M83" s="157">
        <f t="shared" si="43"/>
        <v>27.846969609655773</v>
      </c>
      <c r="N83" s="504">
        <f t="shared" si="43"/>
        <v>28.742948990789674</v>
      </c>
      <c r="O83" s="504">
        <f t="shared" si="43"/>
        <v>29.207344030470608</v>
      </c>
      <c r="P83" s="157">
        <f t="shared" si="33"/>
        <v>0.46439503968093376</v>
      </c>
      <c r="Q83" s="751">
        <f t="shared" si="34"/>
        <v>1.6156833449126721E-2</v>
      </c>
      <c r="R83" s="127">
        <f t="shared" si="35"/>
        <v>0.15059110789090965</v>
      </c>
    </row>
    <row r="84" spans="1:18" x14ac:dyDescent="0.25">
      <c r="A84" s="776" t="s">
        <v>660</v>
      </c>
      <c r="B84" s="777">
        <v>24.572984279823945</v>
      </c>
      <c r="C84" s="777">
        <v>25.429751954760068</v>
      </c>
      <c r="D84" s="777">
        <v>26.607383071527504</v>
      </c>
      <c r="E84" s="777">
        <v>27.747057248946078</v>
      </c>
      <c r="F84" s="777">
        <v>28.64183684649025</v>
      </c>
      <c r="G84" s="777">
        <v>28.759500571722242</v>
      </c>
      <c r="H84" s="777">
        <v>29.429294073009618</v>
      </c>
      <c r="I84" s="777">
        <v>29.821346434592314</v>
      </c>
      <c r="J84" s="777">
        <v>30.281084369655037</v>
      </c>
      <c r="K84" s="777">
        <v>30.918763967816179</v>
      </c>
      <c r="L84" s="777">
        <v>31.560910370922269</v>
      </c>
      <c r="M84" s="777">
        <v>32.317366369583659</v>
      </c>
      <c r="N84" s="777">
        <v>32.822309589586581</v>
      </c>
      <c r="O84" s="777">
        <v>33.646460516714676</v>
      </c>
      <c r="P84" s="157">
        <f>O84-N84</f>
        <v>0.82415092712809468</v>
      </c>
      <c r="Q84" s="751">
        <f>P84/N84</f>
        <v>2.510947393505697E-2</v>
      </c>
      <c r="R84" s="127">
        <f>(O84-H84)/H84</f>
        <v>0.14329825354433942</v>
      </c>
    </row>
    <row r="85" spans="1:18" x14ac:dyDescent="0.25">
      <c r="P85" s="493"/>
      <c r="Q85" s="494"/>
      <c r="R85" s="71"/>
    </row>
    <row r="86" spans="1:18" ht="15.75" x14ac:dyDescent="0.25">
      <c r="A86" s="536"/>
      <c r="P86" s="493"/>
      <c r="Q86" s="494"/>
      <c r="R86" s="71"/>
    </row>
    <row r="87" spans="1:18" x14ac:dyDescent="0.25">
      <c r="A87" s="36" t="s">
        <v>697</v>
      </c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169"/>
      <c r="Q87" s="747"/>
      <c r="R87" s="133"/>
    </row>
    <row r="88" spans="1:18" x14ac:dyDescent="0.25">
      <c r="A88" s="122" t="s">
        <v>511</v>
      </c>
      <c r="B88" s="749" t="s">
        <v>512</v>
      </c>
      <c r="C88" s="749" t="s">
        <v>512</v>
      </c>
      <c r="D88" s="749" t="s">
        <v>512</v>
      </c>
      <c r="E88" s="749" t="s">
        <v>512</v>
      </c>
      <c r="F88" s="749" t="s">
        <v>512</v>
      </c>
      <c r="G88" s="749" t="s">
        <v>512</v>
      </c>
      <c r="H88" s="749" t="s">
        <v>512</v>
      </c>
      <c r="I88" s="749" t="s">
        <v>512</v>
      </c>
      <c r="J88" s="749" t="s">
        <v>512</v>
      </c>
      <c r="K88" s="749" t="s">
        <v>512</v>
      </c>
      <c r="L88" s="749" t="s">
        <v>512</v>
      </c>
      <c r="M88" s="749" t="s">
        <v>512</v>
      </c>
      <c r="N88" s="125">
        <v>2016</v>
      </c>
      <c r="O88" s="125">
        <v>2017</v>
      </c>
      <c r="P88" s="135" t="s">
        <v>603</v>
      </c>
      <c r="Q88" s="135" t="s">
        <v>776</v>
      </c>
      <c r="R88" s="135" t="s">
        <v>604</v>
      </c>
    </row>
    <row r="89" spans="1:18" x14ac:dyDescent="0.25">
      <c r="A89" s="241" t="s">
        <v>70</v>
      </c>
      <c r="B89" s="750">
        <v>20.098337771454702</v>
      </c>
      <c r="C89" s="750">
        <v>20.595071600821203</v>
      </c>
      <c r="D89" s="750">
        <v>21.276507946013325</v>
      </c>
      <c r="E89" s="750">
        <v>21.864024308337843</v>
      </c>
      <c r="F89" s="750">
        <v>22.389038662606858</v>
      </c>
      <c r="G89" s="750">
        <v>22.474224601208416</v>
      </c>
      <c r="H89" s="750">
        <v>23.307788016977803</v>
      </c>
      <c r="I89" s="750">
        <v>24.065997932719164</v>
      </c>
      <c r="J89" s="750">
        <v>24.892676138914485</v>
      </c>
      <c r="K89" s="750">
        <v>25.595294459391777</v>
      </c>
      <c r="L89" s="750">
        <v>26.141092559429438</v>
      </c>
      <c r="M89" s="750">
        <v>26.532228166615013</v>
      </c>
      <c r="N89" s="750">
        <v>26.783388951087719</v>
      </c>
      <c r="O89" s="750">
        <v>27.334784834525358</v>
      </c>
      <c r="P89" s="157">
        <f t="shared" ref="P89:P98" si="44">O89-N89</f>
        <v>0.5513958834376389</v>
      </c>
      <c r="Q89" s="751">
        <f>P89/N89</f>
        <v>2.0587233544067461E-2</v>
      </c>
      <c r="R89" s="127">
        <f t="shared" ref="R89:R98" si="45">(O89-H89)/H89</f>
        <v>0.17277473154527664</v>
      </c>
    </row>
    <row r="90" spans="1:18" x14ac:dyDescent="0.25">
      <c r="A90" s="241" t="s">
        <v>71</v>
      </c>
      <c r="B90" s="750">
        <v>23.653536238688353</v>
      </c>
      <c r="C90" s="750">
        <v>24.316718112840753</v>
      </c>
      <c r="D90" s="750">
        <v>25.060140213408644</v>
      </c>
      <c r="E90" s="750">
        <v>25.474039967336374</v>
      </c>
      <c r="F90" s="750">
        <v>25.758164601264358</v>
      </c>
      <c r="G90" s="750">
        <v>25.534384390066077</v>
      </c>
      <c r="H90" s="750">
        <v>26.381774952884843</v>
      </c>
      <c r="I90" s="750">
        <v>27.224040110022337</v>
      </c>
      <c r="J90" s="750">
        <v>28.290349493026632</v>
      </c>
      <c r="K90" s="750">
        <v>29.189002526456356</v>
      </c>
      <c r="L90" s="750">
        <v>29.872452768419176</v>
      </c>
      <c r="M90" s="750">
        <v>30.665833485689504</v>
      </c>
      <c r="N90" s="750">
        <v>31.363281642650662</v>
      </c>
      <c r="O90" s="750">
        <v>32.374285659595472</v>
      </c>
      <c r="P90" s="157">
        <f t="shared" si="44"/>
        <v>1.0110040169448098</v>
      </c>
      <c r="Q90" s="751">
        <f t="shared" ref="Q90:Q98" si="46">P90/N90</f>
        <v>3.2235275264370103E-2</v>
      </c>
      <c r="R90" s="127">
        <f t="shared" si="45"/>
        <v>0.22714585039909715</v>
      </c>
    </row>
    <row r="91" spans="1:18" x14ac:dyDescent="0.25">
      <c r="A91" s="241" t="s">
        <v>72</v>
      </c>
      <c r="B91" s="750">
        <v>21.652195403617416</v>
      </c>
      <c r="C91" s="750">
        <v>22.30762190582956</v>
      </c>
      <c r="D91" s="750">
        <v>23.260560187684387</v>
      </c>
      <c r="E91" s="750">
        <v>24.133721581957907</v>
      </c>
      <c r="F91" s="750">
        <v>24.927066400955983</v>
      </c>
      <c r="G91" s="750">
        <v>25.009890207013292</v>
      </c>
      <c r="H91" s="750">
        <v>25.619870040130962</v>
      </c>
      <c r="I91" s="750">
        <v>26.019022623616024</v>
      </c>
      <c r="J91" s="750">
        <v>26.501911770777969</v>
      </c>
      <c r="K91" s="750">
        <v>27.036032979302902</v>
      </c>
      <c r="L91" s="750">
        <v>27.540673303400645</v>
      </c>
      <c r="M91" s="750">
        <v>27.9805315004762</v>
      </c>
      <c r="N91" s="750">
        <v>28.335957233080212</v>
      </c>
      <c r="O91" s="750">
        <v>28.934571148912276</v>
      </c>
      <c r="P91" s="157">
        <f t="shared" si="44"/>
        <v>0.59861391583206469</v>
      </c>
      <c r="Q91" s="751">
        <f t="shared" si="46"/>
        <v>2.1125593566792427E-2</v>
      </c>
      <c r="R91" s="127">
        <f t="shared" si="45"/>
        <v>0.12938009067138773</v>
      </c>
    </row>
    <row r="92" spans="1:18" x14ac:dyDescent="0.25">
      <c r="A92" s="241" t="s">
        <v>73</v>
      </c>
      <c r="B92" s="750">
        <v>22.21051457754287</v>
      </c>
      <c r="C92" s="750">
        <v>22.957263092137755</v>
      </c>
      <c r="D92" s="750">
        <v>24.014083700949023</v>
      </c>
      <c r="E92" s="750">
        <v>25.146500212863721</v>
      </c>
      <c r="F92" s="750">
        <v>26.233448669363042</v>
      </c>
      <c r="G92" s="750">
        <v>26.629655607669228</v>
      </c>
      <c r="H92" s="750">
        <v>27.30916130294116</v>
      </c>
      <c r="I92" s="750">
        <v>27.403322075871166</v>
      </c>
      <c r="J92" s="750">
        <v>27.467175095994822</v>
      </c>
      <c r="K92" s="750">
        <v>27.796218760069522</v>
      </c>
      <c r="L92" s="750">
        <v>28.543065399925986</v>
      </c>
      <c r="M92" s="750">
        <v>29.588180099692703</v>
      </c>
      <c r="N92" s="750">
        <v>30.569419989894506</v>
      </c>
      <c r="O92" s="750">
        <v>31.620609900534141</v>
      </c>
      <c r="P92" s="157">
        <f t="shared" si="44"/>
        <v>1.0511899106396356</v>
      </c>
      <c r="Q92" s="751">
        <f t="shared" si="46"/>
        <v>3.4386975970991045E-2</v>
      </c>
      <c r="R92" s="127">
        <f t="shared" si="45"/>
        <v>0.15787554036412846</v>
      </c>
    </row>
    <row r="93" spans="1:18" x14ac:dyDescent="0.25">
      <c r="A93" s="241" t="s">
        <v>74</v>
      </c>
      <c r="B93" s="750">
        <v>21.321978375287781</v>
      </c>
      <c r="C93" s="750">
        <v>21.924766110475456</v>
      </c>
      <c r="D93" s="750">
        <v>22.76460827066424</v>
      </c>
      <c r="E93" s="750">
        <v>23.53881774333999</v>
      </c>
      <c r="F93" s="750">
        <v>24.270196455178578</v>
      </c>
      <c r="G93" s="750">
        <v>24.259951960795739</v>
      </c>
      <c r="H93" s="750">
        <v>24.6607923236717</v>
      </c>
      <c r="I93" s="750">
        <v>24.876769403935679</v>
      </c>
      <c r="J93" s="750">
        <v>25.454083370790904</v>
      </c>
      <c r="K93" s="750">
        <v>26.273858022271963</v>
      </c>
      <c r="L93" s="750">
        <v>26.867233800615871</v>
      </c>
      <c r="M93" s="750">
        <v>27.127555199209109</v>
      </c>
      <c r="N93" s="750">
        <v>27.054873657935492</v>
      </c>
      <c r="O93" s="750">
        <v>27.399031748731481</v>
      </c>
      <c r="P93" s="157">
        <f t="shared" si="44"/>
        <v>0.34415809079598958</v>
      </c>
      <c r="Q93" s="751">
        <f t="shared" si="46"/>
        <v>1.2720742855697803E-2</v>
      </c>
      <c r="R93" s="127">
        <f t="shared" si="45"/>
        <v>0.11103614957380614</v>
      </c>
    </row>
    <row r="94" spans="1:18" x14ac:dyDescent="0.25">
      <c r="A94" s="241" t="s">
        <v>75</v>
      </c>
      <c r="B94" s="750">
        <v>21.556470677412882</v>
      </c>
      <c r="C94" s="750">
        <v>22.242349876811026</v>
      </c>
      <c r="D94" s="750">
        <v>23.182474780496328</v>
      </c>
      <c r="E94" s="750">
        <v>24.095133320701635</v>
      </c>
      <c r="F94" s="750">
        <v>24.881289447526004</v>
      </c>
      <c r="G94" s="750">
        <v>25.072313691180305</v>
      </c>
      <c r="H94" s="750">
        <v>25.844123942704229</v>
      </c>
      <c r="I94" s="750">
        <v>26.327642260510206</v>
      </c>
      <c r="J94" s="750">
        <v>26.979601312228937</v>
      </c>
      <c r="K94" s="750">
        <v>27.716752457147059</v>
      </c>
      <c r="L94" s="750">
        <v>28.449576838860654</v>
      </c>
      <c r="M94" s="750">
        <v>29.10081281423987</v>
      </c>
      <c r="N94" s="750">
        <v>29.541603737206174</v>
      </c>
      <c r="O94" s="750">
        <v>30.292151717750507</v>
      </c>
      <c r="P94" s="157">
        <f t="shared" si="44"/>
        <v>0.75054798054433292</v>
      </c>
      <c r="Q94" s="751">
        <f t="shared" si="46"/>
        <v>2.5406473772412539E-2</v>
      </c>
      <c r="R94" s="127">
        <f t="shared" si="45"/>
        <v>0.17210982987496279</v>
      </c>
    </row>
    <row r="95" spans="1:18" x14ac:dyDescent="0.25">
      <c r="A95" s="241" t="s">
        <v>76</v>
      </c>
      <c r="B95" s="750">
        <v>21.142048491106479</v>
      </c>
      <c r="C95" s="750">
        <v>21.896693382366134</v>
      </c>
      <c r="D95" s="750">
        <v>22.855482576630198</v>
      </c>
      <c r="E95" s="750">
        <v>23.587768546071899</v>
      </c>
      <c r="F95" s="750">
        <v>23.995942353144997</v>
      </c>
      <c r="G95" s="750">
        <v>23.868404857726951</v>
      </c>
      <c r="H95" s="750">
        <v>24.383129771914113</v>
      </c>
      <c r="I95" s="750">
        <v>24.614276795129005</v>
      </c>
      <c r="J95" s="750">
        <v>24.673517169792305</v>
      </c>
      <c r="K95" s="750">
        <v>24.856522768416529</v>
      </c>
      <c r="L95" s="750">
        <v>25.244179190129589</v>
      </c>
      <c r="M95" s="750">
        <v>25.804743161172112</v>
      </c>
      <c r="N95" s="750">
        <v>26.168378426483152</v>
      </c>
      <c r="O95" s="750">
        <v>26.71257608929934</v>
      </c>
      <c r="P95" s="157">
        <f t="shared" si="44"/>
        <v>0.5441976628161882</v>
      </c>
      <c r="Q95" s="751">
        <f t="shared" si="46"/>
        <v>2.0796002486170275E-2</v>
      </c>
      <c r="R95" s="127">
        <f t="shared" si="45"/>
        <v>9.5535164647666204E-2</v>
      </c>
    </row>
    <row r="96" spans="1:18" x14ac:dyDescent="0.25">
      <c r="A96" s="241" t="s">
        <v>77</v>
      </c>
      <c r="B96" s="750">
        <v>21.334244838451049</v>
      </c>
      <c r="C96" s="750">
        <v>21.866280865910415</v>
      </c>
      <c r="D96" s="750">
        <v>22.559022439466712</v>
      </c>
      <c r="E96" s="750">
        <v>23.23523725762503</v>
      </c>
      <c r="F96" s="750">
        <v>23.697669558590984</v>
      </c>
      <c r="G96" s="750">
        <v>23.725700066924961</v>
      </c>
      <c r="H96" s="750">
        <v>24.326530101620843</v>
      </c>
      <c r="I96" s="750">
        <v>24.93770465533412</v>
      </c>
      <c r="J96" s="750">
        <v>25.283295347721243</v>
      </c>
      <c r="K96" s="750">
        <v>25.715137632087234</v>
      </c>
      <c r="L96" s="750">
        <v>25.776438567768629</v>
      </c>
      <c r="M96" s="750">
        <v>26.032233367497899</v>
      </c>
      <c r="N96" s="750">
        <v>26.032725058927088</v>
      </c>
      <c r="O96" s="750">
        <v>26.520679207111865</v>
      </c>
      <c r="P96" s="157">
        <f t="shared" si="44"/>
        <v>0.48795414818477667</v>
      </c>
      <c r="Q96" s="751">
        <f t="shared" si="46"/>
        <v>1.8743875144851516E-2</v>
      </c>
      <c r="R96" s="127">
        <f t="shared" si="45"/>
        <v>9.0195728545142101E-2</v>
      </c>
    </row>
    <row r="97" spans="1:18" x14ac:dyDescent="0.25">
      <c r="A97" s="241" t="s">
        <v>78</v>
      </c>
      <c r="B97" s="750">
        <v>21.407935755060645</v>
      </c>
      <c r="C97" s="750">
        <v>21.946096975603467</v>
      </c>
      <c r="D97" s="750">
        <v>22.688668346888416</v>
      </c>
      <c r="E97" s="750">
        <v>23.366457202468663</v>
      </c>
      <c r="F97" s="750">
        <v>23.939090353785289</v>
      </c>
      <c r="G97" s="750">
        <v>23.994560011977072</v>
      </c>
      <c r="H97" s="750">
        <v>24.52042222808312</v>
      </c>
      <c r="I97" s="750">
        <v>25.214915398176284</v>
      </c>
      <c r="J97" s="750">
        <v>26.110239496811133</v>
      </c>
      <c r="K97" s="750">
        <v>27.473287566466606</v>
      </c>
      <c r="L97" s="750">
        <v>28.376649402513657</v>
      </c>
      <c r="M97" s="750">
        <v>28.971920993450897</v>
      </c>
      <c r="N97" s="750">
        <v>28.937911613684154</v>
      </c>
      <c r="O97" s="750">
        <v>29.336467839468654</v>
      </c>
      <c r="P97" s="157">
        <f t="shared" si="44"/>
        <v>0.39855622578449967</v>
      </c>
      <c r="Q97" s="751">
        <f t="shared" si="46"/>
        <v>1.3772805415440915E-2</v>
      </c>
      <c r="R97" s="127">
        <f t="shared" si="45"/>
        <v>0.19640957103380299</v>
      </c>
    </row>
    <row r="98" spans="1:18" x14ac:dyDescent="0.25">
      <c r="A98" s="752" t="s">
        <v>459</v>
      </c>
      <c r="B98" s="753">
        <f>AVERAGE(B89:B97)</f>
        <v>21.597473569846908</v>
      </c>
      <c r="C98" s="753">
        <f t="shared" ref="C98:O98" si="47">AVERAGE(C89:C97)</f>
        <v>22.22809576919953</v>
      </c>
      <c r="D98" s="753">
        <f t="shared" si="47"/>
        <v>23.073505384689032</v>
      </c>
      <c r="E98" s="753">
        <f t="shared" si="47"/>
        <v>23.826855571189228</v>
      </c>
      <c r="F98" s="753">
        <f t="shared" si="47"/>
        <v>24.45465627804623</v>
      </c>
      <c r="G98" s="753">
        <f t="shared" si="47"/>
        <v>24.507676154951337</v>
      </c>
      <c r="H98" s="753">
        <f t="shared" si="47"/>
        <v>25.150399186769864</v>
      </c>
      <c r="I98" s="753">
        <f t="shared" si="47"/>
        <v>25.631521250590442</v>
      </c>
      <c r="J98" s="753">
        <f t="shared" si="47"/>
        <v>26.183649910673157</v>
      </c>
      <c r="K98" s="753">
        <f t="shared" si="47"/>
        <v>26.850234130178887</v>
      </c>
      <c r="L98" s="753">
        <f t="shared" si="47"/>
        <v>27.423484647895961</v>
      </c>
      <c r="M98" s="753">
        <f t="shared" si="47"/>
        <v>27.978226532004815</v>
      </c>
      <c r="N98" s="753">
        <f t="shared" si="47"/>
        <v>28.309726701216576</v>
      </c>
      <c r="O98" s="753">
        <f t="shared" si="47"/>
        <v>28.947239793992122</v>
      </c>
      <c r="P98" s="754">
        <f t="shared" si="44"/>
        <v>0.63751309277554569</v>
      </c>
      <c r="Q98" s="755">
        <f t="shared" si="46"/>
        <v>2.2519224558538369E-2</v>
      </c>
      <c r="R98" s="127">
        <f t="shared" si="45"/>
        <v>0.1509654212255824</v>
      </c>
    </row>
    <row r="99" spans="1:18" x14ac:dyDescent="0.25">
      <c r="A99" s="756" t="s">
        <v>660</v>
      </c>
      <c r="B99" s="757">
        <v>24.572984279823945</v>
      </c>
      <c r="C99" s="757">
        <v>25.429751954760068</v>
      </c>
      <c r="D99" s="757">
        <v>26.607383071527508</v>
      </c>
      <c r="E99" s="757">
        <v>27.747057248946074</v>
      </c>
      <c r="F99" s="757">
        <v>28.64183684649025</v>
      </c>
      <c r="G99" s="757">
        <v>28.759500571722242</v>
      </c>
      <c r="H99" s="757">
        <v>29.429294073009618</v>
      </c>
      <c r="I99" s="757">
        <v>29.821346434592314</v>
      </c>
      <c r="J99" s="757">
        <v>30.281084369655037</v>
      </c>
      <c r="K99" s="757">
        <v>30.918763967816179</v>
      </c>
      <c r="L99" s="757">
        <v>31.560910370922269</v>
      </c>
      <c r="M99" s="757">
        <v>32.317366369583659</v>
      </c>
      <c r="N99" s="757">
        <v>32.822309589586581</v>
      </c>
      <c r="O99" s="757">
        <v>33.646460516714676</v>
      </c>
      <c r="P99" s="758">
        <f>O99-N99</f>
        <v>0.82415092712809468</v>
      </c>
      <c r="Q99" s="751">
        <f>P99/N99</f>
        <v>2.510947393505697E-2</v>
      </c>
      <c r="R99" s="127">
        <f>(O99-H99)/H99</f>
        <v>0.14329825354433942</v>
      </c>
    </row>
    <row r="100" spans="1:18" x14ac:dyDescent="0.25">
      <c r="O100" s="666">
        <f>O99-O98</f>
        <v>4.6992207227225542</v>
      </c>
    </row>
  </sheetData>
  <conditionalFormatting sqref="A22:A31 A33">
    <cfRule type="duplicateValues" dxfId="14" priority="18"/>
  </conditionalFormatting>
  <hyperlinks>
    <hyperlink ref="O1" location="Contents!A1" display="Table of Contents " xr:uid="{58D190A0-285B-41F5-86C6-ABFD76A8FB0A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59E8D-64C8-4BFB-98AF-B6F7AEE1C746}">
  <dimension ref="A1:O260"/>
  <sheetViews>
    <sheetView zoomScale="70" zoomScaleNormal="70" workbookViewId="0">
      <selection activeCell="M240" sqref="M240"/>
    </sheetView>
  </sheetViews>
  <sheetFormatPr defaultRowHeight="15" x14ac:dyDescent="0.25"/>
  <cols>
    <col min="1" max="1" width="9.140625" style="93"/>
    <col min="2" max="2" width="26.28515625" style="93" customWidth="1"/>
    <col min="3" max="11" width="11.5703125" style="93" bestFit="1" customWidth="1"/>
    <col min="12" max="12" width="9.140625" style="93"/>
    <col min="13" max="13" width="26.28515625" style="93" bestFit="1" customWidth="1"/>
    <col min="14" max="14" width="28.7109375" style="93" bestFit="1" customWidth="1"/>
    <col min="15" max="15" width="9.140625" style="93"/>
  </cols>
  <sheetData>
    <row r="1" spans="1:14" x14ac:dyDescent="0.25">
      <c r="A1" s="93" t="s">
        <v>419</v>
      </c>
      <c r="M1" s="800" t="s">
        <v>876</v>
      </c>
    </row>
    <row r="2" spans="1:14" x14ac:dyDescent="0.25">
      <c r="B2" s="121" t="s">
        <v>93</v>
      </c>
    </row>
    <row r="3" spans="1:14" x14ac:dyDescent="0.25">
      <c r="B3" s="121"/>
    </row>
    <row r="4" spans="1:14" x14ac:dyDescent="0.25">
      <c r="C4" s="122">
        <v>2009</v>
      </c>
      <c r="D4" s="122">
        <v>2010</v>
      </c>
      <c r="E4" s="122">
        <v>2011</v>
      </c>
      <c r="F4" s="122">
        <v>2012</v>
      </c>
      <c r="G4" s="122">
        <v>2013</v>
      </c>
      <c r="H4" s="122">
        <v>2014</v>
      </c>
      <c r="I4" s="123">
        <v>2015</v>
      </c>
      <c r="J4" s="123">
        <v>2016</v>
      </c>
      <c r="K4" s="124">
        <v>2017</v>
      </c>
      <c r="M4" s="125" t="s">
        <v>411</v>
      </c>
      <c r="N4" s="125" t="s">
        <v>412</v>
      </c>
    </row>
    <row r="5" spans="1:14" x14ac:dyDescent="0.25">
      <c r="B5" s="122" t="s">
        <v>65</v>
      </c>
      <c r="C5" s="126">
        <f>C86</f>
        <v>42153.157633018396</v>
      </c>
      <c r="D5" s="126">
        <f t="shared" ref="D5:K5" si="0">D86</f>
        <v>43485.082048731972</v>
      </c>
      <c r="E5" s="126">
        <f t="shared" si="0"/>
        <v>45218.445388652835</v>
      </c>
      <c r="F5" s="126">
        <f t="shared" si="0"/>
        <v>46171.917638303152</v>
      </c>
      <c r="G5" s="126">
        <f t="shared" si="0"/>
        <v>47927.353595255743</v>
      </c>
      <c r="H5" s="126">
        <f t="shared" si="0"/>
        <v>48969.908521906596</v>
      </c>
      <c r="I5" s="126">
        <f t="shared" si="0"/>
        <v>49226.282501756854</v>
      </c>
      <c r="J5" s="126">
        <f t="shared" si="0"/>
        <v>50099.241902136455</v>
      </c>
      <c r="K5" s="126">
        <f t="shared" si="0"/>
        <v>50757.500563952177</v>
      </c>
      <c r="M5" s="126">
        <f>K5-J5</f>
        <v>658.25866181572201</v>
      </c>
      <c r="N5" s="127">
        <f>(K5-J5)/J5</f>
        <v>1.313909426217587E-2</v>
      </c>
    </row>
    <row r="6" spans="1:14" x14ac:dyDescent="0.25">
      <c r="B6" s="122" t="s">
        <v>90</v>
      </c>
      <c r="C6" s="126">
        <v>51386.689789724689</v>
      </c>
      <c r="D6" s="126">
        <v>52464.024258176301</v>
      </c>
      <c r="E6" s="126">
        <v>53864.560308585795</v>
      </c>
      <c r="F6" s="126">
        <v>55349.974200206401</v>
      </c>
      <c r="G6" s="126">
        <v>56769.449514027416</v>
      </c>
      <c r="H6" s="126">
        <v>57864.860413406903</v>
      </c>
      <c r="I6" s="126">
        <v>57955.438428366077</v>
      </c>
      <c r="J6" s="126">
        <v>59241.904462848841</v>
      </c>
      <c r="K6" s="126">
        <v>60522.618125484121</v>
      </c>
      <c r="M6" s="126">
        <f>K6-J6</f>
        <v>1280.7136626352803</v>
      </c>
      <c r="N6" s="127">
        <f>(K6-J6)/J6</f>
        <v>2.1618374261388372E-2</v>
      </c>
    </row>
    <row r="7" spans="1:14" x14ac:dyDescent="0.25">
      <c r="B7" s="197"/>
      <c r="C7" s="132"/>
      <c r="D7" s="132"/>
      <c r="E7" s="132"/>
      <c r="F7" s="132"/>
      <c r="G7" s="132"/>
      <c r="H7" s="132"/>
      <c r="I7" s="132"/>
      <c r="J7" s="132"/>
      <c r="K7" s="132"/>
      <c r="M7" s="132"/>
      <c r="N7" s="133"/>
    </row>
    <row r="8" spans="1:14" x14ac:dyDescent="0.25">
      <c r="B8" s="313" t="s">
        <v>70</v>
      </c>
      <c r="C8" s="126">
        <f>C89</f>
        <v>38415.525114155251</v>
      </c>
      <c r="D8" s="126">
        <f t="shared" ref="D8:K8" si="1">D89</f>
        <v>39635.74660633484</v>
      </c>
      <c r="E8" s="126">
        <f t="shared" si="1"/>
        <v>41421.91142191142</v>
      </c>
      <c r="F8" s="126">
        <f t="shared" si="1"/>
        <v>42187.5</v>
      </c>
      <c r="G8" s="126">
        <f t="shared" si="1"/>
        <v>42974.828375286044</v>
      </c>
      <c r="H8" s="126">
        <f t="shared" si="1"/>
        <v>45463.133640552995</v>
      </c>
      <c r="I8" s="126">
        <f t="shared" si="1"/>
        <v>44122.494432071268</v>
      </c>
      <c r="J8" s="126">
        <f t="shared" si="1"/>
        <v>46770.786516853936</v>
      </c>
      <c r="K8" s="126">
        <f t="shared" si="1"/>
        <v>46863.93088552916</v>
      </c>
      <c r="M8" s="132"/>
      <c r="N8" s="133"/>
    </row>
    <row r="9" spans="1:14" x14ac:dyDescent="0.25">
      <c r="B9" s="313" t="s">
        <v>71</v>
      </c>
      <c r="C9" s="126">
        <f t="shared" ref="C9:K9" si="2">C90</f>
        <v>43732.824427480919</v>
      </c>
      <c r="D9" s="126">
        <f t="shared" si="2"/>
        <v>45541.772151898731</v>
      </c>
      <c r="E9" s="126">
        <f t="shared" si="2"/>
        <v>46872.817955112223</v>
      </c>
      <c r="F9" s="126">
        <f t="shared" si="2"/>
        <v>49840</v>
      </c>
      <c r="G9" s="126">
        <f t="shared" si="2"/>
        <v>53878.109452736317</v>
      </c>
      <c r="H9" s="126">
        <f t="shared" si="2"/>
        <v>54679.24528301887</v>
      </c>
      <c r="I9" s="126">
        <f t="shared" si="2"/>
        <v>56034.403669724772</v>
      </c>
      <c r="J9" s="126">
        <f t="shared" si="2"/>
        <v>56725.225225225222</v>
      </c>
      <c r="K9" s="126">
        <f t="shared" si="2"/>
        <v>56853.711790393012</v>
      </c>
      <c r="M9" s="132"/>
      <c r="N9" s="133"/>
    </row>
    <row r="10" spans="1:14" ht="45" customHeight="1" x14ac:dyDescent="0.25">
      <c r="B10" s="313" t="s">
        <v>72</v>
      </c>
      <c r="C10" s="126">
        <f t="shared" ref="C10:K10" si="3">C91</f>
        <v>41013.745704467357</v>
      </c>
      <c r="D10" s="126">
        <f t="shared" si="3"/>
        <v>42524.68427095293</v>
      </c>
      <c r="E10" s="126">
        <f t="shared" si="3"/>
        <v>44637.096774193546</v>
      </c>
      <c r="F10" s="126">
        <f t="shared" si="3"/>
        <v>45063.492063492064</v>
      </c>
      <c r="G10" s="126">
        <f t="shared" si="3"/>
        <v>47213.302752293581</v>
      </c>
      <c r="H10" s="126">
        <f t="shared" si="3"/>
        <v>48115.990990990991</v>
      </c>
      <c r="I10" s="126">
        <f t="shared" si="3"/>
        <v>47292.207792207795</v>
      </c>
      <c r="J10" s="126">
        <f t="shared" si="3"/>
        <v>48070.212765957447</v>
      </c>
      <c r="K10" s="126">
        <f t="shared" si="3"/>
        <v>49112.869198312233</v>
      </c>
      <c r="M10" s="132"/>
      <c r="N10" s="133"/>
    </row>
    <row r="11" spans="1:14" ht="26.25" x14ac:dyDescent="0.25">
      <c r="B11" s="313" t="s">
        <v>73</v>
      </c>
      <c r="C11" s="126">
        <f t="shared" ref="C11:K11" si="4">C92</f>
        <v>45686.881188118808</v>
      </c>
      <c r="D11" s="126">
        <f t="shared" si="4"/>
        <v>46881.040892193312</v>
      </c>
      <c r="E11" s="126">
        <f t="shared" si="4"/>
        <v>47776.283618581911</v>
      </c>
      <c r="F11" s="126">
        <f t="shared" si="4"/>
        <v>48283.980582524273</v>
      </c>
      <c r="G11" s="126">
        <f t="shared" si="4"/>
        <v>49710.179640718561</v>
      </c>
      <c r="H11" s="126">
        <f t="shared" si="4"/>
        <v>50634.682080924853</v>
      </c>
      <c r="I11" s="126">
        <f t="shared" si="4"/>
        <v>51811.447811447812</v>
      </c>
      <c r="J11" s="126">
        <f t="shared" si="4"/>
        <v>53915.125136017414</v>
      </c>
      <c r="K11" s="126">
        <f t="shared" si="4"/>
        <v>54311.4406779661</v>
      </c>
      <c r="M11" s="132"/>
      <c r="N11" s="133"/>
    </row>
    <row r="12" spans="1:14" x14ac:dyDescent="0.25">
      <c r="B12" s="313" t="s">
        <v>74</v>
      </c>
      <c r="C12" s="126">
        <f t="shared" ref="C12:K12" si="5">C93</f>
        <v>44687.5</v>
      </c>
      <c r="D12" s="126">
        <f t="shared" si="5"/>
        <v>45115.288220551382</v>
      </c>
      <c r="E12" s="126">
        <f t="shared" si="5"/>
        <v>45977.32997481108</v>
      </c>
      <c r="F12" s="126">
        <f t="shared" si="5"/>
        <v>47515.463917525776</v>
      </c>
      <c r="G12" s="126">
        <f t="shared" si="5"/>
        <v>48239.185750636134</v>
      </c>
      <c r="H12" s="126">
        <f t="shared" si="5"/>
        <v>48804.938271604937</v>
      </c>
      <c r="I12" s="126">
        <f t="shared" si="5"/>
        <v>48681.710213776722</v>
      </c>
      <c r="J12" s="126">
        <f t="shared" si="5"/>
        <v>47386.046511627908</v>
      </c>
      <c r="K12" s="126">
        <f t="shared" si="5"/>
        <v>47704.387990762123</v>
      </c>
      <c r="M12" s="132"/>
      <c r="N12" s="133"/>
    </row>
    <row r="13" spans="1:14" x14ac:dyDescent="0.25">
      <c r="B13" s="313" t="s">
        <v>75</v>
      </c>
      <c r="C13" s="126">
        <f t="shared" ref="C13:K13" si="6">C94</f>
        <v>43135.514018691589</v>
      </c>
      <c r="D13" s="126">
        <f t="shared" si="6"/>
        <v>44441.314553990611</v>
      </c>
      <c r="E13" s="126">
        <f t="shared" si="6"/>
        <v>45850</v>
      </c>
      <c r="F13" s="126">
        <f t="shared" si="6"/>
        <v>47531.914893617024</v>
      </c>
      <c r="G13" s="126">
        <f t="shared" si="6"/>
        <v>48519.721577726217</v>
      </c>
      <c r="H13" s="126">
        <f t="shared" si="6"/>
        <v>50686.36363636364</v>
      </c>
      <c r="I13" s="126">
        <f t="shared" si="6"/>
        <v>50370.129870129873</v>
      </c>
      <c r="J13" s="126">
        <f t="shared" si="6"/>
        <v>50861.052631578947</v>
      </c>
      <c r="K13" s="126">
        <f t="shared" si="6"/>
        <v>52304.621848739494</v>
      </c>
      <c r="M13" s="132"/>
      <c r="N13" s="133"/>
    </row>
    <row r="14" spans="1:14" ht="26.25" x14ac:dyDescent="0.25">
      <c r="B14" s="313" t="s">
        <v>76</v>
      </c>
      <c r="C14" s="126">
        <f t="shared" ref="C14:K14" si="7">C95</f>
        <v>41040.476190476191</v>
      </c>
      <c r="D14" s="126">
        <f t="shared" si="7"/>
        <v>42322.274881516591</v>
      </c>
      <c r="E14" s="126">
        <f t="shared" si="7"/>
        <v>44268.585131894484</v>
      </c>
      <c r="F14" s="126">
        <f t="shared" si="7"/>
        <v>44089.834515366427</v>
      </c>
      <c r="G14" s="126">
        <f t="shared" si="7"/>
        <v>45379.716981132078</v>
      </c>
      <c r="H14" s="126">
        <f t="shared" si="7"/>
        <v>45739.726027397257</v>
      </c>
      <c r="I14" s="126">
        <f t="shared" si="7"/>
        <v>45535.947712418303</v>
      </c>
      <c r="J14" s="126">
        <f t="shared" si="7"/>
        <v>46668.845315904138</v>
      </c>
      <c r="K14" s="126">
        <f t="shared" si="7"/>
        <v>46835.470085470086</v>
      </c>
      <c r="M14" s="132"/>
      <c r="N14" s="133"/>
    </row>
    <row r="15" spans="1:14" x14ac:dyDescent="0.25">
      <c r="B15" s="313" t="s">
        <v>77</v>
      </c>
      <c r="C15" s="126">
        <f t="shared" ref="C15:K15" si="8">C96</f>
        <v>43320.463320463321</v>
      </c>
      <c r="D15" s="126">
        <f t="shared" si="8"/>
        <v>44111.969111969112</v>
      </c>
      <c r="E15" s="126">
        <f t="shared" si="8"/>
        <v>47137.254901960783</v>
      </c>
      <c r="F15" s="126">
        <f t="shared" si="8"/>
        <v>48172.413793103449</v>
      </c>
      <c r="G15" s="126">
        <f t="shared" si="8"/>
        <v>49573.076923076922</v>
      </c>
      <c r="H15" s="126">
        <f t="shared" si="8"/>
        <v>49647.940074906364</v>
      </c>
      <c r="I15" s="126">
        <f t="shared" si="8"/>
        <v>47835.714285714283</v>
      </c>
      <c r="J15" s="126">
        <f t="shared" si="8"/>
        <v>47505.26315789474</v>
      </c>
      <c r="K15" s="126">
        <f t="shared" si="8"/>
        <v>48628.865979381444</v>
      </c>
      <c r="M15" s="132"/>
      <c r="N15" s="133"/>
    </row>
    <row r="16" spans="1:14" x14ac:dyDescent="0.25">
      <c r="B16" s="313" t="s">
        <v>78</v>
      </c>
      <c r="C16" s="126">
        <f t="shared" ref="C16:K16" si="9">C97</f>
        <v>42575.892857142855</v>
      </c>
      <c r="D16" s="126">
        <f t="shared" si="9"/>
        <v>44026.905829596413</v>
      </c>
      <c r="E16" s="126">
        <f t="shared" si="9"/>
        <v>47397.260273972606</v>
      </c>
      <c r="F16" s="126">
        <f t="shared" si="9"/>
        <v>49112.612612612611</v>
      </c>
      <c r="G16" s="126">
        <f t="shared" si="9"/>
        <v>51253.393665158372</v>
      </c>
      <c r="H16" s="126">
        <f t="shared" si="9"/>
        <v>52955.947136563875</v>
      </c>
      <c r="I16" s="126">
        <f t="shared" si="9"/>
        <v>52710.638297872341</v>
      </c>
      <c r="J16" s="126">
        <f t="shared" si="9"/>
        <v>51526.315789473687</v>
      </c>
      <c r="K16" s="126">
        <f t="shared" si="9"/>
        <v>50431.818181818184</v>
      </c>
      <c r="M16" s="132"/>
      <c r="N16" s="133"/>
    </row>
    <row r="17" spans="2:14" x14ac:dyDescent="0.25">
      <c r="B17" s="308" t="s">
        <v>448</v>
      </c>
      <c r="C17" s="170">
        <f t="shared" ref="C17:K17" si="10">C98</f>
        <v>42673.580014140935</v>
      </c>
      <c r="D17" s="170">
        <f t="shared" si="10"/>
        <v>43924.599434495758</v>
      </c>
      <c r="E17" s="170">
        <f t="shared" si="10"/>
        <v>45634.943181818184</v>
      </c>
      <c r="F17" s="170">
        <f t="shared" si="10"/>
        <v>46618.331374853115</v>
      </c>
      <c r="G17" s="170">
        <f t="shared" si="10"/>
        <v>48290.994152046784</v>
      </c>
      <c r="H17" s="170">
        <f t="shared" si="10"/>
        <v>49412.032816773019</v>
      </c>
      <c r="I17" s="170">
        <f t="shared" si="10"/>
        <v>49276.278253236778</v>
      </c>
      <c r="J17" s="170">
        <f t="shared" si="10"/>
        <v>50162.575366063735</v>
      </c>
      <c r="K17" s="170">
        <f t="shared" si="10"/>
        <v>50685.563751317175</v>
      </c>
      <c r="M17" s="132"/>
      <c r="N17" s="133"/>
    </row>
    <row r="18" spans="2:14" x14ac:dyDescent="0.25">
      <c r="B18" s="197"/>
      <c r="C18" s="132"/>
      <c r="D18" s="132"/>
      <c r="E18" s="132"/>
      <c r="F18" s="132"/>
      <c r="G18" s="132"/>
      <c r="H18" s="132"/>
      <c r="I18" s="132"/>
      <c r="J18" s="132"/>
      <c r="K18" s="132"/>
      <c r="M18" s="132"/>
      <c r="N18" s="133"/>
    </row>
    <row r="19" spans="2:14" x14ac:dyDescent="0.25">
      <c r="B19" s="121" t="s">
        <v>93</v>
      </c>
    </row>
    <row r="20" spans="2:14" x14ac:dyDescent="0.25">
      <c r="B20" s="135" t="s">
        <v>396</v>
      </c>
      <c r="C20" s="122">
        <v>2009</v>
      </c>
      <c r="D20" s="122">
        <v>2010</v>
      </c>
      <c r="E20" s="122">
        <v>2011</v>
      </c>
      <c r="F20" s="122">
        <v>2012</v>
      </c>
      <c r="G20" s="122">
        <v>2013</v>
      </c>
      <c r="H20" s="122">
        <v>2014</v>
      </c>
      <c r="I20" s="123">
        <v>2015</v>
      </c>
      <c r="J20" s="123">
        <v>2016</v>
      </c>
      <c r="K20" s="124">
        <v>2017</v>
      </c>
    </row>
    <row r="21" spans="2:14" x14ac:dyDescent="0.25">
      <c r="B21" s="130" t="s">
        <v>35</v>
      </c>
      <c r="C21" s="126">
        <f t="shared" ref="C21:K21" si="11">(C102*10^6)/C183</f>
        <v>41140</v>
      </c>
      <c r="D21" s="126">
        <f t="shared" si="11"/>
        <v>44346.938775510207</v>
      </c>
      <c r="E21" s="126">
        <f t="shared" si="11"/>
        <v>45469.387755102041</v>
      </c>
      <c r="F21" s="126">
        <f t="shared" si="11"/>
        <v>45142.857142857145</v>
      </c>
      <c r="G21" s="126">
        <f t="shared" si="11"/>
        <v>49234.042553191488</v>
      </c>
      <c r="H21" s="126">
        <f t="shared" si="11"/>
        <v>48551.020408163262</v>
      </c>
      <c r="I21" s="126">
        <f t="shared" si="11"/>
        <v>49660</v>
      </c>
      <c r="J21" s="126">
        <f t="shared" si="11"/>
        <v>51836.734693877552</v>
      </c>
      <c r="K21" s="126">
        <f t="shared" si="11"/>
        <v>52780</v>
      </c>
    </row>
    <row r="22" spans="2:14" x14ac:dyDescent="0.25">
      <c r="B22" s="130" t="s">
        <v>41</v>
      </c>
      <c r="C22" s="126">
        <f t="shared" ref="C22:K22" si="12">(C103*10^6)/C184</f>
        <v>45893.617021276594</v>
      </c>
      <c r="D22" s="126">
        <f t="shared" si="12"/>
        <v>46531.914893617024</v>
      </c>
      <c r="E22" s="126">
        <f t="shared" si="12"/>
        <v>50826.086956521736</v>
      </c>
      <c r="F22" s="126">
        <f t="shared" si="12"/>
        <v>48382.978723404252</v>
      </c>
      <c r="G22" s="126">
        <f t="shared" si="12"/>
        <v>51208.333333333336</v>
      </c>
      <c r="H22" s="126">
        <f t="shared" si="12"/>
        <v>52120</v>
      </c>
      <c r="I22" s="126">
        <f t="shared" si="12"/>
        <v>50568.627450980392</v>
      </c>
      <c r="J22" s="126">
        <f t="shared" si="12"/>
        <v>52627.450980392154</v>
      </c>
      <c r="K22" s="126">
        <f t="shared" si="12"/>
        <v>52788.461538461539</v>
      </c>
    </row>
    <row r="23" spans="2:14" x14ac:dyDescent="0.25">
      <c r="B23" s="130" t="s">
        <v>42</v>
      </c>
      <c r="C23" s="126">
        <f t="shared" ref="C23:K23" si="13">(C104*10^6)/C185</f>
        <v>38565.217391304344</v>
      </c>
      <c r="D23" s="126">
        <f t="shared" si="13"/>
        <v>40866.666666666664</v>
      </c>
      <c r="E23" s="126">
        <f t="shared" si="13"/>
        <v>42130.434782608696</v>
      </c>
      <c r="F23" s="126">
        <f t="shared" si="13"/>
        <v>44800</v>
      </c>
      <c r="G23" s="126">
        <f t="shared" si="13"/>
        <v>45000</v>
      </c>
      <c r="H23" s="126">
        <f t="shared" si="13"/>
        <v>44361.702127659577</v>
      </c>
      <c r="I23" s="126">
        <f t="shared" si="13"/>
        <v>42729.166666666664</v>
      </c>
      <c r="J23" s="126">
        <f t="shared" si="13"/>
        <v>43240</v>
      </c>
      <c r="K23" s="126">
        <f t="shared" si="13"/>
        <v>44734.693877551021</v>
      </c>
    </row>
    <row r="24" spans="2:14" x14ac:dyDescent="0.25">
      <c r="B24" s="130" t="s">
        <v>24</v>
      </c>
      <c r="C24" s="126">
        <f t="shared" ref="C24:K24" si="14">(C105*10^6)/C186</f>
        <v>44148.148148148146</v>
      </c>
      <c r="D24" s="126">
        <f t="shared" si="14"/>
        <v>45474.835886214445</v>
      </c>
      <c r="E24" s="126">
        <f t="shared" si="14"/>
        <v>46010.729613733907</v>
      </c>
      <c r="F24" s="126">
        <f t="shared" si="14"/>
        <v>46564.65517241379</v>
      </c>
      <c r="G24" s="126">
        <f t="shared" si="14"/>
        <v>47866.108786610879</v>
      </c>
      <c r="H24" s="126">
        <f t="shared" si="14"/>
        <v>48744.897959183676</v>
      </c>
      <c r="I24" s="126">
        <f t="shared" si="14"/>
        <v>50388.663967611334</v>
      </c>
      <c r="J24" s="126">
        <f t="shared" si="14"/>
        <v>53387.79527559055</v>
      </c>
      <c r="K24" s="126">
        <f t="shared" si="14"/>
        <v>54363.63636363636</v>
      </c>
    </row>
    <row r="25" spans="2:14" x14ac:dyDescent="0.25">
      <c r="B25" s="130" t="s">
        <v>49</v>
      </c>
      <c r="C25" s="126">
        <f t="shared" ref="C25:K25" si="15">(C106*10^6)/C187</f>
        <v>51530.612244897959</v>
      </c>
      <c r="D25" s="126">
        <f t="shared" si="15"/>
        <v>53978.723404255317</v>
      </c>
      <c r="E25" s="126">
        <f t="shared" si="15"/>
        <v>53541.666666666664</v>
      </c>
      <c r="F25" s="126">
        <f t="shared" si="15"/>
        <v>54960.784313725489</v>
      </c>
      <c r="G25" s="126">
        <f t="shared" si="15"/>
        <v>63680</v>
      </c>
      <c r="H25" s="126">
        <f t="shared" si="15"/>
        <v>65346.153846153844</v>
      </c>
      <c r="I25" s="126">
        <f t="shared" si="15"/>
        <v>66962.264150943403</v>
      </c>
      <c r="J25" s="126">
        <f t="shared" si="15"/>
        <v>67290.909090909088</v>
      </c>
      <c r="K25" s="126">
        <f t="shared" si="15"/>
        <v>61983.333333333336</v>
      </c>
    </row>
    <row r="26" spans="2:14" x14ac:dyDescent="0.25">
      <c r="B26" s="130" t="s">
        <v>32</v>
      </c>
      <c r="C26" s="126">
        <f t="shared" ref="C26:K26" si="16">(C107*10^6)/C188</f>
        <v>49400</v>
      </c>
      <c r="D26" s="126">
        <f t="shared" si="16"/>
        <v>48153.846153846156</v>
      </c>
      <c r="E26" s="126">
        <f t="shared" si="16"/>
        <v>48241.379310344826</v>
      </c>
      <c r="F26" s="126">
        <f t="shared" si="16"/>
        <v>51571.428571428572</v>
      </c>
      <c r="G26" s="126">
        <f t="shared" si="16"/>
        <v>50233.333333333336</v>
      </c>
      <c r="H26" s="126">
        <f t="shared" si="16"/>
        <v>55655.172413793101</v>
      </c>
      <c r="I26" s="126">
        <f t="shared" si="16"/>
        <v>46457.142857142855</v>
      </c>
      <c r="J26" s="126">
        <f t="shared" si="16"/>
        <v>53687.5</v>
      </c>
      <c r="K26" s="126">
        <f t="shared" si="16"/>
        <v>59000</v>
      </c>
    </row>
    <row r="27" spans="2:14" x14ac:dyDescent="0.25">
      <c r="B27" s="130" t="s">
        <v>56</v>
      </c>
      <c r="C27" s="126">
        <f t="shared" ref="C27:K27" si="17">(C108*10^6)/C189</f>
        <v>33275.862068965514</v>
      </c>
      <c r="D27" s="126">
        <f t="shared" si="17"/>
        <v>33000</v>
      </c>
      <c r="E27" s="126">
        <f t="shared" si="17"/>
        <v>35500</v>
      </c>
      <c r="F27" s="126">
        <f t="shared" si="17"/>
        <v>35500</v>
      </c>
      <c r="G27" s="126">
        <f t="shared" si="17"/>
        <v>36593.75</v>
      </c>
      <c r="H27" s="126">
        <f t="shared" si="17"/>
        <v>37757.57575757576</v>
      </c>
      <c r="I27" s="126">
        <f t="shared" si="17"/>
        <v>38406.25</v>
      </c>
      <c r="J27" s="126">
        <f t="shared" si="17"/>
        <v>38242.42424242424</v>
      </c>
      <c r="K27" s="126">
        <f t="shared" si="17"/>
        <v>39030.303030303032</v>
      </c>
    </row>
    <row r="28" spans="2:14" x14ac:dyDescent="0.25">
      <c r="B28" s="130" t="s">
        <v>2</v>
      </c>
      <c r="C28" s="126">
        <f t="shared" ref="C28:K28" si="18">(C109*10^6)/C190</f>
        <v>56264.705882352944</v>
      </c>
      <c r="D28" s="126">
        <f t="shared" si="18"/>
        <v>57787.878787878784</v>
      </c>
      <c r="E28" s="126">
        <f t="shared" si="18"/>
        <v>61454.545454545456</v>
      </c>
      <c r="F28" s="126">
        <f t="shared" si="18"/>
        <v>65676.470588235301</v>
      </c>
      <c r="G28" s="126">
        <f t="shared" si="18"/>
        <v>68852.941176470587</v>
      </c>
      <c r="H28" s="126">
        <f t="shared" si="18"/>
        <v>68085.71428571429</v>
      </c>
      <c r="I28" s="126">
        <f t="shared" si="18"/>
        <v>61621.62162162162</v>
      </c>
      <c r="J28" s="126">
        <f t="shared" si="18"/>
        <v>51851.063829787236</v>
      </c>
      <c r="K28" s="126">
        <f t="shared" si="18"/>
        <v>44133.333333333336</v>
      </c>
    </row>
    <row r="29" spans="2:14" x14ac:dyDescent="0.25">
      <c r="B29" s="130" t="s">
        <v>45</v>
      </c>
      <c r="C29" s="126">
        <f t="shared" ref="C29:K29" si="19">(C110*10^6)/C191</f>
        <v>43205.128205128203</v>
      </c>
      <c r="D29" s="126">
        <f t="shared" si="19"/>
        <v>47416.666666666664</v>
      </c>
      <c r="E29" s="126">
        <f t="shared" si="19"/>
        <v>48833.333333333336</v>
      </c>
      <c r="F29" s="126">
        <f t="shared" si="19"/>
        <v>53083.333333333336</v>
      </c>
      <c r="G29" s="126">
        <f t="shared" si="19"/>
        <v>58257.142857142855</v>
      </c>
      <c r="H29" s="126">
        <f t="shared" si="19"/>
        <v>61588.23529411765</v>
      </c>
      <c r="I29" s="126">
        <f t="shared" si="19"/>
        <v>59583.333333333336</v>
      </c>
      <c r="J29" s="126">
        <f t="shared" si="19"/>
        <v>57444.444444444445</v>
      </c>
      <c r="K29" s="126">
        <f t="shared" si="19"/>
        <v>56394.73684210526</v>
      </c>
    </row>
    <row r="30" spans="2:14" x14ac:dyDescent="0.25">
      <c r="B30" s="130" t="s">
        <v>16</v>
      </c>
      <c r="C30" s="126">
        <f t="shared" ref="C30:K30" si="20">(C111*10^6)/C192</f>
        <v>41600</v>
      </c>
      <c r="D30" s="126">
        <f t="shared" si="20"/>
        <v>43147.058823529413</v>
      </c>
      <c r="E30" s="126">
        <f t="shared" si="20"/>
        <v>45454.545454545456</v>
      </c>
      <c r="F30" s="126">
        <f t="shared" si="20"/>
        <v>45941.176470588238</v>
      </c>
      <c r="G30" s="126">
        <f t="shared" si="20"/>
        <v>43647.058823529413</v>
      </c>
      <c r="H30" s="126">
        <f t="shared" si="20"/>
        <v>42135.135135135133</v>
      </c>
      <c r="I30" s="126">
        <f t="shared" si="20"/>
        <v>43394.73684210526</v>
      </c>
      <c r="J30" s="126">
        <f t="shared" si="20"/>
        <v>41975</v>
      </c>
      <c r="K30" s="126">
        <f t="shared" si="20"/>
        <v>45390.243902439026</v>
      </c>
    </row>
    <row r="31" spans="2:14" x14ac:dyDescent="0.25">
      <c r="B31" s="130" t="s">
        <v>50</v>
      </c>
      <c r="C31" s="126">
        <f t="shared" ref="C31:K31" si="21">(C112*10^6)/C193</f>
        <v>45854.838709677417</v>
      </c>
      <c r="D31" s="126">
        <f t="shared" si="21"/>
        <v>45887.096774193546</v>
      </c>
      <c r="E31" s="126">
        <f t="shared" si="21"/>
        <v>49965.517241379312</v>
      </c>
      <c r="F31" s="126">
        <f t="shared" si="21"/>
        <v>50000</v>
      </c>
      <c r="G31" s="126">
        <f t="shared" si="21"/>
        <v>49033.333333333336</v>
      </c>
      <c r="H31" s="126">
        <f t="shared" si="21"/>
        <v>48437.5</v>
      </c>
      <c r="I31" s="126">
        <f t="shared" si="21"/>
        <v>48615.384615384617</v>
      </c>
      <c r="J31" s="126">
        <f t="shared" si="21"/>
        <v>50119.40298507463</v>
      </c>
      <c r="K31" s="126">
        <f t="shared" si="21"/>
        <v>53000</v>
      </c>
    </row>
    <row r="32" spans="2:14" x14ac:dyDescent="0.25">
      <c r="B32" s="130" t="s">
        <v>33</v>
      </c>
      <c r="C32" s="126">
        <f t="shared" ref="C32:K32" si="22">(C113*10^6)/C194</f>
        <v>36130.434782608696</v>
      </c>
      <c r="D32" s="126">
        <f t="shared" si="22"/>
        <v>36244.897959183676</v>
      </c>
      <c r="E32" s="126">
        <f t="shared" si="22"/>
        <v>38653.061224489793</v>
      </c>
      <c r="F32" s="126">
        <f t="shared" si="22"/>
        <v>37431.372549019608</v>
      </c>
      <c r="G32" s="126">
        <f t="shared" si="22"/>
        <v>43510.638297872341</v>
      </c>
      <c r="H32" s="126">
        <f t="shared" si="22"/>
        <v>43104.166666666664</v>
      </c>
      <c r="I32" s="126">
        <f t="shared" si="22"/>
        <v>43080</v>
      </c>
      <c r="J32" s="126">
        <f t="shared" si="22"/>
        <v>43480</v>
      </c>
      <c r="K32" s="126">
        <f t="shared" si="22"/>
        <v>44600</v>
      </c>
    </row>
    <row r="33" spans="2:11" x14ac:dyDescent="0.25">
      <c r="B33" s="130" t="s">
        <v>26</v>
      </c>
      <c r="C33" s="126">
        <f t="shared" ref="C33:K33" si="23">(C114*10^6)/C195</f>
        <v>42007.246376811592</v>
      </c>
      <c r="D33" s="126">
        <f t="shared" si="23"/>
        <v>43357.142857142855</v>
      </c>
      <c r="E33" s="126">
        <f t="shared" si="23"/>
        <v>44442.857142857145</v>
      </c>
      <c r="F33" s="126">
        <f t="shared" si="23"/>
        <v>46359.154929577468</v>
      </c>
      <c r="G33" s="126">
        <f t="shared" si="23"/>
        <v>49176.87074829932</v>
      </c>
      <c r="H33" s="126">
        <f t="shared" si="23"/>
        <v>50882.352941176468</v>
      </c>
      <c r="I33" s="126">
        <f t="shared" si="23"/>
        <v>53341.93548387097</v>
      </c>
      <c r="J33" s="126">
        <f t="shared" si="23"/>
        <v>56474.025974025972</v>
      </c>
      <c r="K33" s="126">
        <f t="shared" si="23"/>
        <v>56377.358490566039</v>
      </c>
    </row>
    <row r="34" spans="2:11" x14ac:dyDescent="0.25">
      <c r="B34" s="130" t="s">
        <v>31</v>
      </c>
      <c r="C34" s="126">
        <f t="shared" ref="C34:K34" si="24">(C115*10^6)/C196</f>
        <v>46754.237288135591</v>
      </c>
      <c r="D34" s="126">
        <f t="shared" si="24"/>
        <v>48846.153846153844</v>
      </c>
      <c r="E34" s="126">
        <f t="shared" si="24"/>
        <v>51067.796610169491</v>
      </c>
      <c r="F34" s="126">
        <f t="shared" si="24"/>
        <v>50865.546218487398</v>
      </c>
      <c r="G34" s="126">
        <f t="shared" si="24"/>
        <v>52413.223140495866</v>
      </c>
      <c r="H34" s="126">
        <f t="shared" si="24"/>
        <v>52146.341463414632</v>
      </c>
      <c r="I34" s="126">
        <f t="shared" si="24"/>
        <v>52722.222222222219</v>
      </c>
      <c r="J34" s="126">
        <f t="shared" si="24"/>
        <v>51702.290076335878</v>
      </c>
      <c r="K34" s="126">
        <f t="shared" si="24"/>
        <v>53023.076923076922</v>
      </c>
    </row>
    <row r="35" spans="2:11" x14ac:dyDescent="0.25">
      <c r="B35" s="130" t="s">
        <v>37</v>
      </c>
      <c r="C35" s="126">
        <f t="shared" ref="C35:K35" si="25">(C116*10^6)/C197</f>
        <v>36285.714285714283</v>
      </c>
      <c r="D35" s="126">
        <f t="shared" si="25"/>
        <v>37944.444444444445</v>
      </c>
      <c r="E35" s="126">
        <f t="shared" si="25"/>
        <v>40277.777777777781</v>
      </c>
      <c r="F35" s="126">
        <f t="shared" si="25"/>
        <v>42027.777777777781</v>
      </c>
      <c r="G35" s="126">
        <f t="shared" si="25"/>
        <v>46354.838709677417</v>
      </c>
      <c r="H35" s="126">
        <f t="shared" si="25"/>
        <v>46870.967741935485</v>
      </c>
      <c r="I35" s="126">
        <f t="shared" si="25"/>
        <v>46633.333333333336</v>
      </c>
      <c r="J35" s="126">
        <f t="shared" si="25"/>
        <v>45151.515151515152</v>
      </c>
      <c r="K35" s="126">
        <f t="shared" si="25"/>
        <v>47181.818181818184</v>
      </c>
    </row>
    <row r="36" spans="2:11" x14ac:dyDescent="0.25">
      <c r="B36" s="130" t="s">
        <v>27</v>
      </c>
      <c r="C36" s="126">
        <f t="shared" ref="C36:K36" si="26">(C117*10^6)/C198</f>
        <v>37474.576271186437</v>
      </c>
      <c r="D36" s="126">
        <f t="shared" si="26"/>
        <v>37880.341880341883</v>
      </c>
      <c r="E36" s="126">
        <f t="shared" si="26"/>
        <v>40572.727272727272</v>
      </c>
      <c r="F36" s="126">
        <f t="shared" si="26"/>
        <v>43000</v>
      </c>
      <c r="G36" s="126">
        <f t="shared" si="26"/>
        <v>41300</v>
      </c>
      <c r="H36" s="126">
        <f t="shared" si="26"/>
        <v>43816.51376146789</v>
      </c>
      <c r="I36" s="126">
        <f t="shared" si="26"/>
        <v>43723.214285714283</v>
      </c>
      <c r="J36" s="126">
        <f t="shared" si="26"/>
        <v>45044.24778761062</v>
      </c>
      <c r="K36" s="126">
        <f t="shared" si="26"/>
        <v>45075.63025210084</v>
      </c>
    </row>
    <row r="37" spans="2:11" x14ac:dyDescent="0.25">
      <c r="B37" s="130" t="s">
        <v>57</v>
      </c>
      <c r="C37" s="126">
        <f t="shared" ref="C37:K37" si="27">(C118*10^6)/C199</f>
        <v>37488.372093023259</v>
      </c>
      <c r="D37" s="126">
        <f t="shared" si="27"/>
        <v>39395.348837209305</v>
      </c>
      <c r="E37" s="126">
        <f t="shared" si="27"/>
        <v>39681.818181818184</v>
      </c>
      <c r="F37" s="126">
        <f t="shared" si="27"/>
        <v>42428.571428571428</v>
      </c>
      <c r="G37" s="126">
        <f t="shared" si="27"/>
        <v>44837.20930232558</v>
      </c>
      <c r="H37" s="126">
        <f t="shared" si="27"/>
        <v>46095.238095238092</v>
      </c>
      <c r="I37" s="126">
        <f t="shared" si="27"/>
        <v>45454.545454545456</v>
      </c>
      <c r="J37" s="126">
        <f t="shared" si="27"/>
        <v>43152.17391304348</v>
      </c>
      <c r="K37" s="126">
        <f t="shared" si="27"/>
        <v>45045.454545454544</v>
      </c>
    </row>
    <row r="38" spans="2:11" x14ac:dyDescent="0.25">
      <c r="B38" s="130" t="s">
        <v>17</v>
      </c>
      <c r="C38" s="126">
        <f t="shared" ref="C38:K38" si="28">(C119*10^6)/C200</f>
        <v>49148.148148148146</v>
      </c>
      <c r="D38" s="126">
        <f t="shared" si="28"/>
        <v>49709.090909090912</v>
      </c>
      <c r="E38" s="126">
        <f t="shared" si="28"/>
        <v>49877.192982456138</v>
      </c>
      <c r="F38" s="126">
        <f t="shared" si="28"/>
        <v>56000</v>
      </c>
      <c r="G38" s="126">
        <f t="shared" si="28"/>
        <v>55232.142857142855</v>
      </c>
      <c r="H38" s="126">
        <f t="shared" si="28"/>
        <v>50783.333333333336</v>
      </c>
      <c r="I38" s="126">
        <f t="shared" si="28"/>
        <v>53838.709677419356</v>
      </c>
      <c r="J38" s="126">
        <f t="shared" si="28"/>
        <v>54566.666666666664</v>
      </c>
      <c r="K38" s="126">
        <f t="shared" si="28"/>
        <v>51645.161290322583</v>
      </c>
    </row>
    <row r="39" spans="2:11" x14ac:dyDescent="0.25">
      <c r="B39" s="130" t="s">
        <v>38</v>
      </c>
      <c r="C39" s="126">
        <f t="shared" ref="C39:K39" si="29">(C120*10^6)/C201</f>
        <v>33540.54054054054</v>
      </c>
      <c r="D39" s="126">
        <f t="shared" si="29"/>
        <v>36222.222222222219</v>
      </c>
      <c r="E39" s="126">
        <f t="shared" si="29"/>
        <v>37675.675675675673</v>
      </c>
      <c r="F39" s="126">
        <f t="shared" si="29"/>
        <v>39694.444444444445</v>
      </c>
      <c r="G39" s="126">
        <f t="shared" si="29"/>
        <v>43205.882352941175</v>
      </c>
      <c r="H39" s="126">
        <f t="shared" si="29"/>
        <v>42742.857142857145</v>
      </c>
      <c r="I39" s="126">
        <f t="shared" si="29"/>
        <v>44111.111111111109</v>
      </c>
      <c r="J39" s="126">
        <f t="shared" si="29"/>
        <v>43184.210526315786</v>
      </c>
      <c r="K39" s="126">
        <f t="shared" si="29"/>
        <v>45289.473684210527</v>
      </c>
    </row>
    <row r="40" spans="2:11" x14ac:dyDescent="0.25">
      <c r="B40" s="130" t="s">
        <v>46</v>
      </c>
      <c r="C40" s="126">
        <f t="shared" ref="C40:K40" si="30">(C121*10^6)/C202</f>
        <v>35515.151515151512</v>
      </c>
      <c r="D40" s="126">
        <f t="shared" si="30"/>
        <v>40033.333333333336</v>
      </c>
      <c r="E40" s="126">
        <f t="shared" si="30"/>
        <v>40566.666666666664</v>
      </c>
      <c r="F40" s="126">
        <f t="shared" si="30"/>
        <v>45827.586206896551</v>
      </c>
      <c r="G40" s="126">
        <f t="shared" si="30"/>
        <v>47103.448275862072</v>
      </c>
      <c r="H40" s="126">
        <f t="shared" si="30"/>
        <v>48000</v>
      </c>
      <c r="I40" s="126">
        <f t="shared" si="30"/>
        <v>47129.032258064515</v>
      </c>
      <c r="J40" s="126">
        <f t="shared" si="30"/>
        <v>46781.25</v>
      </c>
      <c r="K40" s="126">
        <f t="shared" si="30"/>
        <v>45343.75</v>
      </c>
    </row>
    <row r="41" spans="2:11" x14ac:dyDescent="0.25">
      <c r="B41" s="130" t="s">
        <v>51</v>
      </c>
      <c r="C41" s="126">
        <f t="shared" ref="C41:K41" si="31">(C122*10^6)/C203</f>
        <v>44611.111111111109</v>
      </c>
      <c r="D41" s="126">
        <f t="shared" si="31"/>
        <v>48342.857142857145</v>
      </c>
      <c r="E41" s="126">
        <f t="shared" si="31"/>
        <v>46500</v>
      </c>
      <c r="F41" s="126">
        <f t="shared" si="31"/>
        <v>49571.428571428572</v>
      </c>
      <c r="G41" s="126">
        <f t="shared" si="31"/>
        <v>42459.45945945946</v>
      </c>
      <c r="H41" s="126">
        <f t="shared" si="31"/>
        <v>45729.729729729726</v>
      </c>
      <c r="I41" s="126">
        <f t="shared" si="31"/>
        <v>46384.615384615383</v>
      </c>
      <c r="J41" s="126">
        <f t="shared" si="31"/>
        <v>46550</v>
      </c>
      <c r="K41" s="126">
        <f t="shared" si="31"/>
        <v>49775</v>
      </c>
    </row>
    <row r="42" spans="2:11" x14ac:dyDescent="0.25">
      <c r="B42" s="130" t="s">
        <v>1</v>
      </c>
      <c r="C42" s="126">
        <f t="shared" ref="C42:K42" si="32">(C123*10^6)/C204</f>
        <v>41513.513513513513</v>
      </c>
      <c r="D42" s="126">
        <f t="shared" si="32"/>
        <v>42324.324324324327</v>
      </c>
      <c r="E42" s="126">
        <f t="shared" si="32"/>
        <v>45094.594594594593</v>
      </c>
      <c r="F42" s="126">
        <f t="shared" si="32"/>
        <v>45506.493506493505</v>
      </c>
      <c r="G42" s="126">
        <f t="shared" si="32"/>
        <v>47386.666666666664</v>
      </c>
      <c r="H42" s="126">
        <f t="shared" si="32"/>
        <v>48480.519480519477</v>
      </c>
      <c r="I42" s="126">
        <f t="shared" si="32"/>
        <v>47448.717948717946</v>
      </c>
      <c r="J42" s="126">
        <f t="shared" si="32"/>
        <v>46063.291139240508</v>
      </c>
      <c r="K42" s="126">
        <f t="shared" si="32"/>
        <v>46777.777777777781</v>
      </c>
    </row>
    <row r="43" spans="2:11" x14ac:dyDescent="0.25">
      <c r="B43" s="130" t="s">
        <v>39</v>
      </c>
      <c r="C43" s="126">
        <f t="shared" ref="C43:K43" si="33">(C124*10^6)/C205</f>
        <v>40433.333333333336</v>
      </c>
      <c r="D43" s="126">
        <f t="shared" si="33"/>
        <v>39466.666666666664</v>
      </c>
      <c r="E43" s="126">
        <f t="shared" si="33"/>
        <v>41193.548387096773</v>
      </c>
      <c r="F43" s="126">
        <f t="shared" si="33"/>
        <v>43129.032258064515</v>
      </c>
      <c r="G43" s="126">
        <f t="shared" si="33"/>
        <v>43900</v>
      </c>
      <c r="H43" s="126">
        <f t="shared" si="33"/>
        <v>42709.677419354841</v>
      </c>
      <c r="I43" s="126">
        <f t="shared" si="33"/>
        <v>43875</v>
      </c>
      <c r="J43" s="126">
        <f t="shared" si="33"/>
        <v>44687.5</v>
      </c>
      <c r="K43" s="126">
        <f t="shared" si="33"/>
        <v>48437.5</v>
      </c>
    </row>
    <row r="44" spans="2:11" x14ac:dyDescent="0.25">
      <c r="B44" s="130" t="s">
        <v>52</v>
      </c>
      <c r="C44" s="126">
        <f t="shared" ref="C44:K44" si="34">(C125*10^6)/C206</f>
        <v>40921.052631578947</v>
      </c>
      <c r="D44" s="126">
        <f t="shared" si="34"/>
        <v>43394.73684210526</v>
      </c>
      <c r="E44" s="126">
        <f t="shared" si="34"/>
        <v>44333.333333333336</v>
      </c>
      <c r="F44" s="126">
        <f t="shared" si="34"/>
        <v>44897.435897435898</v>
      </c>
      <c r="G44" s="126">
        <f t="shared" si="34"/>
        <v>47125</v>
      </c>
      <c r="H44" s="126">
        <f t="shared" si="34"/>
        <v>49902.439024390245</v>
      </c>
      <c r="I44" s="126">
        <f t="shared" si="34"/>
        <v>50575</v>
      </c>
      <c r="J44" s="126">
        <f t="shared" si="34"/>
        <v>49666.666666666664</v>
      </c>
      <c r="K44" s="126">
        <f t="shared" si="34"/>
        <v>52093.023255813954</v>
      </c>
    </row>
    <row r="45" spans="2:11" x14ac:dyDescent="0.25">
      <c r="B45" s="130" t="s">
        <v>48</v>
      </c>
      <c r="C45" s="126">
        <f t="shared" ref="C45:K45" si="35">(C126*10^6)/C207</f>
        <v>37696.202531645569</v>
      </c>
      <c r="D45" s="126">
        <f t="shared" si="35"/>
        <v>38012.578616352199</v>
      </c>
      <c r="E45" s="126">
        <f t="shared" si="35"/>
        <v>40509.677419354841</v>
      </c>
      <c r="F45" s="126">
        <f t="shared" si="35"/>
        <v>42600</v>
      </c>
      <c r="G45" s="126">
        <f t="shared" si="35"/>
        <v>42283.018867924526</v>
      </c>
      <c r="H45" s="126">
        <f t="shared" si="35"/>
        <v>45050</v>
      </c>
      <c r="I45" s="126">
        <f t="shared" si="35"/>
        <v>45282.352941176468</v>
      </c>
      <c r="J45" s="126">
        <f t="shared" si="35"/>
        <v>45096.590909090912</v>
      </c>
      <c r="K45" s="126">
        <f t="shared" si="35"/>
        <v>48309.090909090912</v>
      </c>
    </row>
    <row r="46" spans="2:11" x14ac:dyDescent="0.25">
      <c r="B46" s="130" t="s">
        <v>18</v>
      </c>
      <c r="C46" s="126">
        <f t="shared" ref="C46:K46" si="36">(C127*10^6)/C208</f>
        <v>49634.146341463413</v>
      </c>
      <c r="D46" s="126">
        <f t="shared" si="36"/>
        <v>52125</v>
      </c>
      <c r="E46" s="126">
        <f t="shared" si="36"/>
        <v>53750</v>
      </c>
      <c r="F46" s="126">
        <f t="shared" si="36"/>
        <v>45073.170731707316</v>
      </c>
      <c r="G46" s="126">
        <f t="shared" si="36"/>
        <v>45190.476190476191</v>
      </c>
      <c r="H46" s="126">
        <f t="shared" si="36"/>
        <v>46181.818181818184</v>
      </c>
      <c r="I46" s="126">
        <f t="shared" si="36"/>
        <v>45187.5</v>
      </c>
      <c r="J46" s="126">
        <f t="shared" si="36"/>
        <v>42720</v>
      </c>
      <c r="K46" s="126">
        <f t="shared" si="36"/>
        <v>45102.040816326531</v>
      </c>
    </row>
    <row r="47" spans="2:11" x14ac:dyDescent="0.25">
      <c r="B47" s="130" t="s">
        <v>58</v>
      </c>
      <c r="C47" s="126">
        <f t="shared" ref="C47:K47" si="37">(C128*10^6)/C209</f>
        <v>38654.545454545456</v>
      </c>
      <c r="D47" s="126">
        <f t="shared" si="37"/>
        <v>39018.181818181816</v>
      </c>
      <c r="E47" s="126">
        <f t="shared" si="37"/>
        <v>42403.846153846156</v>
      </c>
      <c r="F47" s="126">
        <f t="shared" si="37"/>
        <v>42980.392156862748</v>
      </c>
      <c r="G47" s="126">
        <f t="shared" si="37"/>
        <v>45098.039215686273</v>
      </c>
      <c r="H47" s="126">
        <f t="shared" si="37"/>
        <v>43654.545454545456</v>
      </c>
      <c r="I47" s="126">
        <f t="shared" si="37"/>
        <v>45127.272727272728</v>
      </c>
      <c r="J47" s="126">
        <f t="shared" si="37"/>
        <v>43800</v>
      </c>
      <c r="K47" s="126">
        <f t="shared" si="37"/>
        <v>42892.857142857145</v>
      </c>
    </row>
    <row r="48" spans="2:11" x14ac:dyDescent="0.25">
      <c r="B48" s="130" t="s">
        <v>3</v>
      </c>
      <c r="C48" s="126">
        <f t="shared" ref="C48:K48" si="38">(C129*10^6)/C210</f>
        <v>44538.461538461539</v>
      </c>
      <c r="D48" s="126">
        <f t="shared" si="38"/>
        <v>46538.461538461539</v>
      </c>
      <c r="E48" s="126">
        <f t="shared" si="38"/>
        <v>53416.666666666664</v>
      </c>
      <c r="F48" s="126">
        <f t="shared" si="38"/>
        <v>52520</v>
      </c>
      <c r="G48" s="126">
        <f t="shared" si="38"/>
        <v>53360</v>
      </c>
      <c r="H48" s="126">
        <f t="shared" si="38"/>
        <v>55307.692307692305</v>
      </c>
      <c r="I48" s="126">
        <f t="shared" si="38"/>
        <v>54653.846153846156</v>
      </c>
      <c r="J48" s="126">
        <f t="shared" si="38"/>
        <v>52333.333333333336</v>
      </c>
      <c r="K48" s="126">
        <f t="shared" si="38"/>
        <v>50827.586206896551</v>
      </c>
    </row>
    <row r="49" spans="2:11" x14ac:dyDescent="0.25">
      <c r="B49" s="130" t="s">
        <v>43</v>
      </c>
      <c r="C49" s="126">
        <f t="shared" ref="C49:K49" si="39">(C130*10^6)/C211</f>
        <v>33333.333333333336</v>
      </c>
      <c r="D49" s="126">
        <f t="shared" si="39"/>
        <v>34815.789473684214</v>
      </c>
      <c r="E49" s="126">
        <f t="shared" si="39"/>
        <v>39971.428571428572</v>
      </c>
      <c r="F49" s="126">
        <f t="shared" si="39"/>
        <v>40571.428571428572</v>
      </c>
      <c r="G49" s="126">
        <f t="shared" si="39"/>
        <v>37942.857142857145</v>
      </c>
      <c r="H49" s="126">
        <f t="shared" si="39"/>
        <v>38486.486486486487</v>
      </c>
      <c r="I49" s="126">
        <f t="shared" si="39"/>
        <v>38868.42105263158</v>
      </c>
      <c r="J49" s="126">
        <f t="shared" si="39"/>
        <v>36900</v>
      </c>
      <c r="K49" s="126">
        <f t="shared" si="39"/>
        <v>38325</v>
      </c>
    </row>
    <row r="50" spans="2:11" x14ac:dyDescent="0.25">
      <c r="B50" s="130" t="s">
        <v>53</v>
      </c>
      <c r="C50" s="126">
        <f t="shared" ref="C50:K50" si="40">(C131*10^6)/C212</f>
        <v>41350</v>
      </c>
      <c r="D50" s="126">
        <f t="shared" si="40"/>
        <v>43700</v>
      </c>
      <c r="E50" s="126">
        <f t="shared" si="40"/>
        <v>42650</v>
      </c>
      <c r="F50" s="126">
        <f t="shared" si="40"/>
        <v>48684.210526315786</v>
      </c>
      <c r="G50" s="126">
        <f t="shared" si="40"/>
        <v>48631.57894736842</v>
      </c>
      <c r="H50" s="126">
        <f t="shared" si="40"/>
        <v>47850</v>
      </c>
      <c r="I50" s="126">
        <f t="shared" si="40"/>
        <v>50333.333333333336</v>
      </c>
      <c r="J50" s="126">
        <f t="shared" si="40"/>
        <v>51714.285714285717</v>
      </c>
      <c r="K50" s="126">
        <f t="shared" si="40"/>
        <v>53714.285714285717</v>
      </c>
    </row>
    <row r="51" spans="2:11" x14ac:dyDescent="0.25">
      <c r="B51" s="130" t="s">
        <v>44</v>
      </c>
      <c r="C51" s="126">
        <f t="shared" ref="C51:K51" si="41">(C132*10^6)/C213</f>
        <v>38222.222222222219</v>
      </c>
      <c r="D51" s="126">
        <f t="shared" si="41"/>
        <v>41500</v>
      </c>
      <c r="E51" s="126">
        <f t="shared" si="41"/>
        <v>43044.444444444445</v>
      </c>
      <c r="F51" s="126">
        <f t="shared" si="41"/>
        <v>46568.181818181816</v>
      </c>
      <c r="G51" s="126">
        <f t="shared" si="41"/>
        <v>43369.565217391304</v>
      </c>
      <c r="H51" s="126">
        <f t="shared" si="41"/>
        <v>44893.617021276594</v>
      </c>
      <c r="I51" s="126">
        <f t="shared" si="41"/>
        <v>46276.595744680853</v>
      </c>
      <c r="J51" s="126">
        <f t="shared" si="41"/>
        <v>46408.163265306124</v>
      </c>
      <c r="K51" s="126">
        <f t="shared" si="41"/>
        <v>47653.061224489793</v>
      </c>
    </row>
    <row r="52" spans="2:11" x14ac:dyDescent="0.25">
      <c r="B52" s="130" t="s">
        <v>19</v>
      </c>
      <c r="C52" s="126">
        <f t="shared" ref="C52:K52" si="42">(C133*10^6)/C214</f>
        <v>36088.888888888891</v>
      </c>
      <c r="D52" s="126">
        <f t="shared" si="42"/>
        <v>38627.906976744183</v>
      </c>
      <c r="E52" s="126">
        <f t="shared" si="42"/>
        <v>39511.627906976741</v>
      </c>
      <c r="F52" s="126">
        <f t="shared" si="42"/>
        <v>37888.888888888891</v>
      </c>
      <c r="G52" s="126">
        <f t="shared" si="42"/>
        <v>39045.454545454544</v>
      </c>
      <c r="H52" s="126">
        <f t="shared" si="42"/>
        <v>38152.17391304348</v>
      </c>
      <c r="I52" s="126">
        <f t="shared" si="42"/>
        <v>40782.608695652176</v>
      </c>
      <c r="J52" s="126">
        <f t="shared" si="42"/>
        <v>40826.086956521736</v>
      </c>
      <c r="K52" s="126">
        <f t="shared" si="42"/>
        <v>41804.34782608696</v>
      </c>
    </row>
    <row r="53" spans="2:11" x14ac:dyDescent="0.25">
      <c r="B53" s="130" t="s">
        <v>34</v>
      </c>
      <c r="C53" s="126">
        <f t="shared" ref="C53:K53" si="43">(C134*10^6)/C215</f>
        <v>34666.666666666664</v>
      </c>
      <c r="D53" s="126">
        <f t="shared" si="43"/>
        <v>35357.142857142855</v>
      </c>
      <c r="E53" s="126">
        <f t="shared" si="43"/>
        <v>40370.370370370372</v>
      </c>
      <c r="F53" s="126">
        <f t="shared" si="43"/>
        <v>42703.703703703701</v>
      </c>
      <c r="G53" s="126">
        <f t="shared" si="43"/>
        <v>50208.333333333336</v>
      </c>
      <c r="H53" s="126">
        <f t="shared" si="43"/>
        <v>48884.615384615383</v>
      </c>
      <c r="I53" s="126">
        <f t="shared" si="43"/>
        <v>48444.444444444445</v>
      </c>
      <c r="J53" s="126">
        <f t="shared" si="43"/>
        <v>47888.888888888891</v>
      </c>
      <c r="K53" s="126">
        <f t="shared" si="43"/>
        <v>48846.153846153844</v>
      </c>
    </row>
    <row r="54" spans="2:11" x14ac:dyDescent="0.25">
      <c r="B54" s="130" t="s">
        <v>63</v>
      </c>
      <c r="C54" s="126">
        <f t="shared" ref="C54:K54" si="44">(C135*10^6)/C216</f>
        <v>41028.985507246376</v>
      </c>
      <c r="D54" s="126">
        <f t="shared" si="44"/>
        <v>41882.352941176468</v>
      </c>
      <c r="E54" s="126">
        <f t="shared" si="44"/>
        <v>44029.850746268654</v>
      </c>
      <c r="F54" s="126">
        <f t="shared" si="44"/>
        <v>45765.625</v>
      </c>
      <c r="G54" s="126">
        <f t="shared" si="44"/>
        <v>46000</v>
      </c>
      <c r="H54" s="126">
        <f t="shared" si="44"/>
        <v>47287.878787878784</v>
      </c>
      <c r="I54" s="126">
        <f t="shared" si="44"/>
        <v>49417.910447761191</v>
      </c>
      <c r="J54" s="126">
        <f t="shared" si="44"/>
        <v>47544.117647058825</v>
      </c>
      <c r="K54" s="126">
        <f t="shared" si="44"/>
        <v>45720.588235294119</v>
      </c>
    </row>
    <row r="55" spans="2:11" x14ac:dyDescent="0.25">
      <c r="B55" s="130" t="s">
        <v>59</v>
      </c>
      <c r="C55" s="126">
        <f t="shared" ref="C55:K55" si="45">(C136*10^6)/C217</f>
        <v>45371.428571428572</v>
      </c>
      <c r="D55" s="126">
        <f t="shared" si="45"/>
        <v>49411.76470588235</v>
      </c>
      <c r="E55" s="126">
        <f t="shared" si="45"/>
        <v>49028.571428571428</v>
      </c>
      <c r="F55" s="126">
        <f t="shared" si="45"/>
        <v>52600</v>
      </c>
      <c r="G55" s="126">
        <f t="shared" si="45"/>
        <v>54441.176470588238</v>
      </c>
      <c r="H55" s="126">
        <f t="shared" si="45"/>
        <v>54138.888888888891</v>
      </c>
      <c r="I55" s="126">
        <f t="shared" si="45"/>
        <v>53888.888888888891</v>
      </c>
      <c r="J55" s="126">
        <f t="shared" si="45"/>
        <v>49102.564102564102</v>
      </c>
      <c r="K55" s="126">
        <f t="shared" si="45"/>
        <v>51846.153846153844</v>
      </c>
    </row>
    <row r="56" spans="2:11" x14ac:dyDescent="0.25">
      <c r="B56" s="130" t="s">
        <v>64</v>
      </c>
      <c r="C56" s="126">
        <f t="shared" ref="C56:K56" si="46">(C137*10^6)/C218</f>
        <v>63043.478260869568</v>
      </c>
      <c r="D56" s="126">
        <f t="shared" si="46"/>
        <v>62057.971014492752</v>
      </c>
      <c r="E56" s="126">
        <f t="shared" si="46"/>
        <v>64522.388059701494</v>
      </c>
      <c r="F56" s="126">
        <f t="shared" si="46"/>
        <v>58447.761194029852</v>
      </c>
      <c r="G56" s="126">
        <f t="shared" si="46"/>
        <v>57969.696969696968</v>
      </c>
      <c r="H56" s="126">
        <f t="shared" si="46"/>
        <v>55828.571428571428</v>
      </c>
      <c r="I56" s="126">
        <f t="shared" si="46"/>
        <v>57338.028169014084</v>
      </c>
      <c r="J56" s="126">
        <f t="shared" si="46"/>
        <v>56366.197183098593</v>
      </c>
      <c r="K56" s="126">
        <f t="shared" si="46"/>
        <v>52666.666666666664</v>
      </c>
    </row>
    <row r="57" spans="2:11" x14ac:dyDescent="0.25">
      <c r="B57" s="130" t="s">
        <v>8</v>
      </c>
      <c r="C57" s="126">
        <f t="shared" ref="C57:K57" si="47">(C138*10^6)/C219</f>
        <v>40076.923076923078</v>
      </c>
      <c r="D57" s="126">
        <f t="shared" si="47"/>
        <v>44657.894736842107</v>
      </c>
      <c r="E57" s="126">
        <f t="shared" si="47"/>
        <v>44897.435897435898</v>
      </c>
      <c r="F57" s="126">
        <f t="shared" si="47"/>
        <v>49763.15789473684</v>
      </c>
      <c r="G57" s="126">
        <f t="shared" si="47"/>
        <v>55527.777777777781</v>
      </c>
      <c r="H57" s="126">
        <f t="shared" si="47"/>
        <v>51650</v>
      </c>
      <c r="I57" s="126">
        <f t="shared" si="47"/>
        <v>50954.545454545456</v>
      </c>
      <c r="J57" s="126">
        <f t="shared" si="47"/>
        <v>52844.444444444445</v>
      </c>
      <c r="K57" s="126">
        <f t="shared" si="47"/>
        <v>47020</v>
      </c>
    </row>
    <row r="58" spans="2:11" x14ac:dyDescent="0.25">
      <c r="B58" s="130" t="s">
        <v>54</v>
      </c>
      <c r="C58" s="126">
        <f t="shared" ref="C58:K58" si="48">(C139*10^6)/C220</f>
        <v>48380</v>
      </c>
      <c r="D58" s="126">
        <f t="shared" si="48"/>
        <v>52142.857142857145</v>
      </c>
      <c r="E58" s="126">
        <f t="shared" si="48"/>
        <v>51367.34693877551</v>
      </c>
      <c r="F58" s="126">
        <f t="shared" si="48"/>
        <v>51666.666666666664</v>
      </c>
      <c r="G58" s="126">
        <f t="shared" si="48"/>
        <v>58240</v>
      </c>
      <c r="H58" s="126">
        <f t="shared" si="48"/>
        <v>61725.490196078434</v>
      </c>
      <c r="I58" s="126">
        <f t="shared" si="48"/>
        <v>57410.714285714283</v>
      </c>
      <c r="J58" s="126">
        <f t="shared" si="48"/>
        <v>59785.714285714283</v>
      </c>
      <c r="K58" s="126">
        <f t="shared" si="48"/>
        <v>58655.737704918036</v>
      </c>
    </row>
    <row r="59" spans="2:11" x14ac:dyDescent="0.25">
      <c r="B59" s="130" t="s">
        <v>40</v>
      </c>
      <c r="C59" s="126">
        <f t="shared" ref="C59:K59" si="49">(C140*10^6)/C221</f>
        <v>38387.434554973821</v>
      </c>
      <c r="D59" s="126">
        <f t="shared" si="49"/>
        <v>38577.319587628866</v>
      </c>
      <c r="E59" s="126">
        <f t="shared" si="49"/>
        <v>39262.886597938144</v>
      </c>
      <c r="F59" s="126">
        <f t="shared" si="49"/>
        <v>38415.841584158414</v>
      </c>
      <c r="G59" s="126">
        <f t="shared" si="49"/>
        <v>38185.365853658535</v>
      </c>
      <c r="H59" s="126">
        <f t="shared" si="49"/>
        <v>39879.807692307695</v>
      </c>
      <c r="I59" s="126">
        <f t="shared" si="49"/>
        <v>40527.777777777781</v>
      </c>
      <c r="J59" s="126">
        <f t="shared" si="49"/>
        <v>41926.940639269407</v>
      </c>
      <c r="K59" s="126">
        <f t="shared" si="49"/>
        <v>42769.911504424781</v>
      </c>
    </row>
    <row r="60" spans="2:11" x14ac:dyDescent="0.25">
      <c r="B60" s="130" t="s">
        <v>9</v>
      </c>
      <c r="C60" s="126">
        <f t="shared" ref="C60:K60" si="50">(C141*10^6)/C222</f>
        <v>31128.205128205129</v>
      </c>
      <c r="D60" s="126">
        <f t="shared" si="50"/>
        <v>32128.205128205129</v>
      </c>
      <c r="E60" s="126">
        <f t="shared" si="50"/>
        <v>33571.428571428572</v>
      </c>
      <c r="F60" s="126">
        <f t="shared" si="50"/>
        <v>35731.707317073167</v>
      </c>
      <c r="G60" s="126">
        <f t="shared" si="50"/>
        <v>39261.904761904763</v>
      </c>
      <c r="H60" s="126">
        <f t="shared" si="50"/>
        <v>44166.666666666664</v>
      </c>
      <c r="I60" s="126">
        <f t="shared" si="50"/>
        <v>43363.63636363636</v>
      </c>
      <c r="J60" s="126">
        <f t="shared" si="50"/>
        <v>38822.222222222219</v>
      </c>
      <c r="K60" s="126">
        <f t="shared" si="50"/>
        <v>41911.111111111109</v>
      </c>
    </row>
    <row r="61" spans="2:11" x14ac:dyDescent="0.25">
      <c r="B61" s="130" t="s">
        <v>55</v>
      </c>
      <c r="C61" s="126">
        <f t="shared" ref="C61:K61" si="51">(C142*10^6)/C223</f>
        <v>38473.684210526313</v>
      </c>
      <c r="D61" s="126">
        <f t="shared" si="51"/>
        <v>40888.888888888891</v>
      </c>
      <c r="E61" s="126">
        <f t="shared" si="51"/>
        <v>40944.444444444445</v>
      </c>
      <c r="F61" s="126">
        <f t="shared" si="51"/>
        <v>41888.888888888891</v>
      </c>
      <c r="G61" s="126">
        <f t="shared" si="51"/>
        <v>45411.76470588235</v>
      </c>
      <c r="H61" s="126">
        <f t="shared" si="51"/>
        <v>44294.117647058825</v>
      </c>
      <c r="I61" s="126">
        <f t="shared" si="51"/>
        <v>42277.777777777781</v>
      </c>
      <c r="J61" s="126">
        <f t="shared" si="51"/>
        <v>41052.631578947367</v>
      </c>
      <c r="K61" s="126">
        <f t="shared" si="51"/>
        <v>40684.210526315786</v>
      </c>
    </row>
    <row r="62" spans="2:11" x14ac:dyDescent="0.25">
      <c r="B62" s="130" t="s">
        <v>4</v>
      </c>
      <c r="C62" s="126">
        <f t="shared" ref="C62:K62" si="52">(C143*10^6)/C224</f>
        <v>36972.972972972973</v>
      </c>
      <c r="D62" s="126">
        <f t="shared" si="52"/>
        <v>39611.111111111109</v>
      </c>
      <c r="E62" s="126">
        <f t="shared" si="52"/>
        <v>43257.142857142855</v>
      </c>
      <c r="F62" s="126">
        <f t="shared" si="52"/>
        <v>43638.888888888891</v>
      </c>
      <c r="G62" s="126">
        <f t="shared" si="52"/>
        <v>47111.111111111109</v>
      </c>
      <c r="H62" s="126">
        <f t="shared" si="52"/>
        <v>52555.555555555555</v>
      </c>
      <c r="I62" s="126">
        <f t="shared" si="52"/>
        <v>52894.73684210526</v>
      </c>
      <c r="J62" s="126">
        <f t="shared" si="52"/>
        <v>56324.324324324327</v>
      </c>
      <c r="K62" s="126">
        <f t="shared" si="52"/>
        <v>57315.789473684214</v>
      </c>
    </row>
    <row r="63" spans="2:11" x14ac:dyDescent="0.25">
      <c r="B63" s="130" t="s">
        <v>10</v>
      </c>
      <c r="C63" s="126">
        <f t="shared" ref="C63:K63" si="53">(C144*10^6)/C225</f>
        <v>47476.190476190473</v>
      </c>
      <c r="D63" s="126">
        <f t="shared" si="53"/>
        <v>49238.095238095237</v>
      </c>
      <c r="E63" s="126">
        <f t="shared" si="53"/>
        <v>49840.909090909088</v>
      </c>
      <c r="F63" s="126">
        <f t="shared" si="53"/>
        <v>47466.666666666664</v>
      </c>
      <c r="G63" s="126">
        <f t="shared" si="53"/>
        <v>49209.302325581397</v>
      </c>
      <c r="H63" s="126">
        <f t="shared" si="53"/>
        <v>52750</v>
      </c>
      <c r="I63" s="126">
        <f t="shared" si="53"/>
        <v>53500</v>
      </c>
      <c r="J63" s="126">
        <f t="shared" si="53"/>
        <v>54148.936170212764</v>
      </c>
      <c r="K63" s="126">
        <f t="shared" si="53"/>
        <v>56625</v>
      </c>
    </row>
    <row r="64" spans="2:11" x14ac:dyDescent="0.25">
      <c r="B64" s="130" t="s">
        <v>47</v>
      </c>
      <c r="C64" s="126">
        <f t="shared" ref="C64:K64" si="54">(C145*10^6)/C226</f>
        <v>47390.243902439026</v>
      </c>
      <c r="D64" s="126">
        <f t="shared" si="54"/>
        <v>47615.384615384617</v>
      </c>
      <c r="E64" s="126">
        <f t="shared" si="54"/>
        <v>50388.888888888891</v>
      </c>
      <c r="F64" s="126">
        <f t="shared" si="54"/>
        <v>47179.48717948718</v>
      </c>
      <c r="G64" s="126">
        <f t="shared" si="54"/>
        <v>52710.526315789473</v>
      </c>
      <c r="H64" s="126">
        <f t="shared" si="54"/>
        <v>54125</v>
      </c>
      <c r="I64" s="126">
        <f t="shared" si="54"/>
        <v>52975</v>
      </c>
      <c r="J64" s="126">
        <f t="shared" si="54"/>
        <v>54902.439024390245</v>
      </c>
      <c r="K64" s="126">
        <f t="shared" si="54"/>
        <v>58585.365853658535</v>
      </c>
    </row>
    <row r="65" spans="2:11" x14ac:dyDescent="0.25">
      <c r="B65" s="130" t="s">
        <v>28</v>
      </c>
      <c r="C65" s="126">
        <f t="shared" ref="C65:K65" si="55">(C146*10^6)/C227</f>
        <v>38406.504065040652</v>
      </c>
      <c r="D65" s="126">
        <f t="shared" si="55"/>
        <v>40768.595041322311</v>
      </c>
      <c r="E65" s="126">
        <f t="shared" si="55"/>
        <v>42370.689655172413</v>
      </c>
      <c r="F65" s="126">
        <f t="shared" si="55"/>
        <v>41909.836065573771</v>
      </c>
      <c r="G65" s="126">
        <f t="shared" si="55"/>
        <v>43729.508196721312</v>
      </c>
      <c r="H65" s="126">
        <f t="shared" si="55"/>
        <v>45125.984251968504</v>
      </c>
      <c r="I65" s="126">
        <f t="shared" si="55"/>
        <v>43378.78787878788</v>
      </c>
      <c r="J65" s="126">
        <f t="shared" si="55"/>
        <v>47592.307692307695</v>
      </c>
      <c r="K65" s="126">
        <f t="shared" si="55"/>
        <v>47383.458646616542</v>
      </c>
    </row>
    <row r="66" spans="2:11" x14ac:dyDescent="0.25">
      <c r="B66" s="130" t="s">
        <v>14</v>
      </c>
      <c r="C66" s="126">
        <f t="shared" ref="C66:K66" si="56">(C147*10^6)/C228</f>
        <v>43871.794871794875</v>
      </c>
      <c r="D66" s="126">
        <f t="shared" si="56"/>
        <v>45365.217391304344</v>
      </c>
      <c r="E66" s="126">
        <f t="shared" si="56"/>
        <v>46939.130434782608</v>
      </c>
      <c r="F66" s="126">
        <f t="shared" si="56"/>
        <v>47188.034188034188</v>
      </c>
      <c r="G66" s="126">
        <f t="shared" si="56"/>
        <v>49860.869565217392</v>
      </c>
      <c r="H66" s="126">
        <f t="shared" si="56"/>
        <v>50144.067796610172</v>
      </c>
      <c r="I66" s="126">
        <f t="shared" si="56"/>
        <v>50109.243697478989</v>
      </c>
      <c r="J66" s="126">
        <f t="shared" si="56"/>
        <v>49745.901639344265</v>
      </c>
      <c r="K66" s="126">
        <f t="shared" si="56"/>
        <v>50128</v>
      </c>
    </row>
    <row r="67" spans="2:11" x14ac:dyDescent="0.25">
      <c r="B67" s="130" t="s">
        <v>25</v>
      </c>
      <c r="C67" s="126">
        <f t="shared" ref="C67:K67" si="57">(C148*10^6)/C229</f>
        <v>54250</v>
      </c>
      <c r="D67" s="126">
        <f t="shared" si="57"/>
        <v>54105.26315789474</v>
      </c>
      <c r="E67" s="126">
        <f t="shared" si="57"/>
        <v>54206.18556701031</v>
      </c>
      <c r="F67" s="126">
        <f t="shared" si="57"/>
        <v>55613.861386138611</v>
      </c>
      <c r="G67" s="126">
        <f t="shared" si="57"/>
        <v>58252.525252525251</v>
      </c>
      <c r="H67" s="126">
        <f t="shared" si="57"/>
        <v>59605.769230769234</v>
      </c>
      <c r="I67" s="126">
        <f t="shared" si="57"/>
        <v>61441.441441441442</v>
      </c>
      <c r="J67" s="126">
        <f t="shared" si="57"/>
        <v>64008.47457627119</v>
      </c>
      <c r="K67" s="126">
        <f t="shared" si="57"/>
        <v>66847.457627118638</v>
      </c>
    </row>
    <row r="68" spans="2:11" x14ac:dyDescent="0.25">
      <c r="B68" s="130" t="s">
        <v>36</v>
      </c>
      <c r="C68" s="126">
        <f t="shared" ref="C68:K68" si="58">(C149*10^6)/C230</f>
        <v>56714.285714285717</v>
      </c>
      <c r="D68" s="126">
        <f t="shared" si="58"/>
        <v>63965.517241379312</v>
      </c>
      <c r="E68" s="126">
        <f t="shared" si="58"/>
        <v>67931.034482758623</v>
      </c>
      <c r="F68" s="126">
        <f t="shared" si="58"/>
        <v>67612.903225806454</v>
      </c>
      <c r="G68" s="126">
        <f t="shared" si="58"/>
        <v>83033.333333333328</v>
      </c>
      <c r="H68" s="126">
        <f t="shared" si="58"/>
        <v>84533.333333333328</v>
      </c>
      <c r="I68" s="126">
        <f t="shared" si="58"/>
        <v>77766.666666666672</v>
      </c>
      <c r="J68" s="126">
        <f t="shared" si="58"/>
        <v>81709.677419354834</v>
      </c>
      <c r="K68" s="126">
        <f t="shared" si="58"/>
        <v>79419.354838709682</v>
      </c>
    </row>
    <row r="69" spans="2:11" x14ac:dyDescent="0.25">
      <c r="B69" s="130" t="s">
        <v>60</v>
      </c>
      <c r="C69" s="126">
        <f t="shared" ref="C69:K69" si="59">(C150*10^6)/C231</f>
        <v>41636.36363636364</v>
      </c>
      <c r="D69" s="126">
        <f t="shared" si="59"/>
        <v>43484.848484848488</v>
      </c>
      <c r="E69" s="126">
        <f t="shared" si="59"/>
        <v>42970.588235294119</v>
      </c>
      <c r="F69" s="126">
        <f t="shared" si="59"/>
        <v>45500</v>
      </c>
      <c r="G69" s="126">
        <f t="shared" si="59"/>
        <v>46771.428571428572</v>
      </c>
      <c r="H69" s="126">
        <f t="shared" si="59"/>
        <v>48200</v>
      </c>
      <c r="I69" s="126">
        <f t="shared" si="59"/>
        <v>47500</v>
      </c>
      <c r="J69" s="126">
        <f t="shared" si="59"/>
        <v>47789.473684210527</v>
      </c>
      <c r="K69" s="126">
        <f t="shared" si="59"/>
        <v>49717.948717948719</v>
      </c>
    </row>
    <row r="70" spans="2:11" x14ac:dyDescent="0.25">
      <c r="B70" s="130" t="s">
        <v>61</v>
      </c>
      <c r="C70" s="126">
        <f t="shared" ref="C70:K70" si="60">(C151*10^6)/C232</f>
        <v>41961.538461538461</v>
      </c>
      <c r="D70" s="126">
        <f t="shared" si="60"/>
        <v>44196.078431372553</v>
      </c>
      <c r="E70" s="126">
        <f t="shared" si="60"/>
        <v>43596.153846153844</v>
      </c>
      <c r="F70" s="126">
        <f t="shared" si="60"/>
        <v>47120</v>
      </c>
      <c r="G70" s="126">
        <f t="shared" si="60"/>
        <v>47153.846153846156</v>
      </c>
      <c r="H70" s="126">
        <f t="shared" si="60"/>
        <v>48480.769230769234</v>
      </c>
      <c r="I70" s="126">
        <f t="shared" si="60"/>
        <v>46203.703703703701</v>
      </c>
      <c r="J70" s="126">
        <f t="shared" si="60"/>
        <v>46500</v>
      </c>
      <c r="K70" s="126">
        <f t="shared" si="60"/>
        <v>48000</v>
      </c>
    </row>
    <row r="71" spans="2:11" x14ac:dyDescent="0.25">
      <c r="B71" s="130" t="s">
        <v>20</v>
      </c>
      <c r="C71" s="126">
        <f t="shared" ref="C71:K71" si="61">(C152*10^6)/C233</f>
        <v>42034.482758620688</v>
      </c>
      <c r="D71" s="126">
        <f t="shared" si="61"/>
        <v>42366.666666666664</v>
      </c>
      <c r="E71" s="126">
        <f t="shared" si="61"/>
        <v>45413.793103448275</v>
      </c>
      <c r="F71" s="126">
        <f t="shared" si="61"/>
        <v>44551.724137931036</v>
      </c>
      <c r="G71" s="126">
        <f t="shared" si="61"/>
        <v>45300</v>
      </c>
      <c r="H71" s="126">
        <f t="shared" si="61"/>
        <v>43548.387096774197</v>
      </c>
      <c r="I71" s="126">
        <f t="shared" si="61"/>
        <v>41558.823529411762</v>
      </c>
      <c r="J71" s="126">
        <f t="shared" si="61"/>
        <v>43294.117647058825</v>
      </c>
      <c r="K71" s="126">
        <f t="shared" si="61"/>
        <v>44742.857142857145</v>
      </c>
    </row>
    <row r="72" spans="2:11" x14ac:dyDescent="0.25">
      <c r="B72" s="130" t="s">
        <v>21</v>
      </c>
      <c r="C72" s="126">
        <f t="shared" ref="C72:K72" si="62">(C153*10^6)/C234</f>
        <v>37305.08474576271</v>
      </c>
      <c r="D72" s="126">
        <f t="shared" si="62"/>
        <v>38271.186440677964</v>
      </c>
      <c r="E72" s="126">
        <f t="shared" si="62"/>
        <v>40894.73684210526</v>
      </c>
      <c r="F72" s="126">
        <f t="shared" si="62"/>
        <v>41086.206896551725</v>
      </c>
      <c r="G72" s="126">
        <f t="shared" si="62"/>
        <v>44298.245614035084</v>
      </c>
      <c r="H72" s="126">
        <f t="shared" si="62"/>
        <v>45103.448275862072</v>
      </c>
      <c r="I72" s="126">
        <f t="shared" si="62"/>
        <v>44206.896551724138</v>
      </c>
      <c r="J72" s="126">
        <f t="shared" si="62"/>
        <v>48275.862068965514</v>
      </c>
      <c r="K72" s="126">
        <f t="shared" si="62"/>
        <v>46900</v>
      </c>
    </row>
    <row r="73" spans="2:11" x14ac:dyDescent="0.25">
      <c r="B73" s="130" t="s">
        <v>22</v>
      </c>
      <c r="C73" s="126">
        <f t="shared" ref="C73:K73" si="63">(C154*10^6)/C235</f>
        <v>39482.758620689652</v>
      </c>
      <c r="D73" s="126">
        <f t="shared" si="63"/>
        <v>41068.965517241377</v>
      </c>
      <c r="E73" s="126">
        <f t="shared" si="63"/>
        <v>42392.857142857145</v>
      </c>
      <c r="F73" s="126">
        <f t="shared" si="63"/>
        <v>41964.285714285717</v>
      </c>
      <c r="G73" s="126">
        <f t="shared" si="63"/>
        <v>45142.857142857145</v>
      </c>
      <c r="H73" s="126">
        <f t="shared" si="63"/>
        <v>43931.034482758623</v>
      </c>
      <c r="I73" s="126">
        <f t="shared" si="63"/>
        <v>42896.551724137928</v>
      </c>
      <c r="J73" s="126">
        <f t="shared" si="63"/>
        <v>41034.482758620688</v>
      </c>
      <c r="K73" s="126">
        <f t="shared" si="63"/>
        <v>42965.517241379312</v>
      </c>
    </row>
    <row r="74" spans="2:11" x14ac:dyDescent="0.25">
      <c r="B74" s="130" t="s">
        <v>15</v>
      </c>
      <c r="C74" s="126">
        <f t="shared" ref="C74:K74" si="64">(C155*10^6)/C236</f>
        <v>36657.142857142855</v>
      </c>
      <c r="D74" s="126">
        <f t="shared" si="64"/>
        <v>37688.073394495412</v>
      </c>
      <c r="E74" s="126">
        <f t="shared" si="64"/>
        <v>40915.094339622643</v>
      </c>
      <c r="F74" s="126">
        <f t="shared" si="64"/>
        <v>42110.091743119265</v>
      </c>
      <c r="G74" s="126">
        <f t="shared" si="64"/>
        <v>44201.834862385324</v>
      </c>
      <c r="H74" s="126">
        <f t="shared" si="64"/>
        <v>45238.532110091743</v>
      </c>
      <c r="I74" s="126">
        <f t="shared" si="64"/>
        <v>44318.58407079646</v>
      </c>
      <c r="J74" s="126">
        <f t="shared" si="64"/>
        <v>45243.478260869568</v>
      </c>
      <c r="K74" s="126">
        <f t="shared" si="64"/>
        <v>45245.762711864409</v>
      </c>
    </row>
    <row r="75" spans="2:11" x14ac:dyDescent="0.25">
      <c r="B75" s="130" t="s">
        <v>11</v>
      </c>
      <c r="C75" s="126">
        <f t="shared" ref="C75:K75" si="65">(C156*10^6)/C237</f>
        <v>49263.15789473684</v>
      </c>
      <c r="D75" s="126">
        <f t="shared" si="65"/>
        <v>51568.965517241377</v>
      </c>
      <c r="E75" s="126">
        <f t="shared" si="65"/>
        <v>54465.517241379312</v>
      </c>
      <c r="F75" s="126">
        <f t="shared" si="65"/>
        <v>61203.389830508473</v>
      </c>
      <c r="G75" s="126">
        <f t="shared" si="65"/>
        <v>66500</v>
      </c>
      <c r="H75" s="126">
        <f t="shared" si="65"/>
        <v>60061.538461538461</v>
      </c>
      <c r="I75" s="126">
        <f t="shared" si="65"/>
        <v>59015.151515151512</v>
      </c>
      <c r="J75" s="126">
        <f t="shared" si="65"/>
        <v>58388.059701492537</v>
      </c>
      <c r="K75" s="126">
        <f t="shared" si="65"/>
        <v>59985.507246376808</v>
      </c>
    </row>
    <row r="76" spans="2:11" x14ac:dyDescent="0.25">
      <c r="B76" s="130" t="s">
        <v>23</v>
      </c>
      <c r="C76" s="126">
        <f t="shared" ref="C76:K76" si="66">(C157*10^6)/C238</f>
        <v>39037.037037037036</v>
      </c>
      <c r="D76" s="126">
        <f t="shared" si="66"/>
        <v>40148.148148148146</v>
      </c>
      <c r="E76" s="126">
        <f t="shared" si="66"/>
        <v>42153.846153846156</v>
      </c>
      <c r="F76" s="126">
        <f t="shared" si="66"/>
        <v>35666.666666666664</v>
      </c>
      <c r="G76" s="126">
        <f t="shared" si="66"/>
        <v>38607.142857142855</v>
      </c>
      <c r="H76" s="126">
        <f t="shared" si="66"/>
        <v>50620.689655172413</v>
      </c>
      <c r="I76" s="126">
        <f t="shared" si="66"/>
        <v>54666.666666666664</v>
      </c>
      <c r="J76" s="126">
        <f t="shared" si="66"/>
        <v>63892.857142857145</v>
      </c>
      <c r="K76" s="126">
        <f t="shared" si="66"/>
        <v>62821.428571428572</v>
      </c>
    </row>
    <row r="77" spans="2:11" x14ac:dyDescent="0.25">
      <c r="B77" s="130" t="s">
        <v>13</v>
      </c>
      <c r="C77" s="126">
        <f t="shared" ref="C77:K77" si="67">(C158*10^6)/C239</f>
        <v>39155.844155844155</v>
      </c>
      <c r="D77" s="126">
        <f t="shared" si="67"/>
        <v>38936.708860759492</v>
      </c>
      <c r="E77" s="126">
        <f t="shared" si="67"/>
        <v>43223.684210526313</v>
      </c>
      <c r="F77" s="126">
        <f t="shared" si="67"/>
        <v>46077.922077922078</v>
      </c>
      <c r="G77" s="126">
        <f t="shared" si="67"/>
        <v>46179.48717948718</v>
      </c>
      <c r="H77" s="126">
        <f t="shared" si="67"/>
        <v>43975.609756097561</v>
      </c>
      <c r="I77" s="126">
        <f t="shared" si="67"/>
        <v>44939.759036144576</v>
      </c>
      <c r="J77" s="126">
        <f t="shared" si="67"/>
        <v>45607.142857142855</v>
      </c>
      <c r="K77" s="126">
        <f t="shared" si="67"/>
        <v>48188.23529411765</v>
      </c>
    </row>
    <row r="78" spans="2:11" x14ac:dyDescent="0.25">
      <c r="B78" s="130" t="s">
        <v>29</v>
      </c>
      <c r="C78" s="126">
        <f t="shared" ref="C78:K78" si="68">(C159*10^6)/C240</f>
        <v>37861.702127659577</v>
      </c>
      <c r="D78" s="126">
        <f t="shared" si="68"/>
        <v>40255.319148936171</v>
      </c>
      <c r="E78" s="126">
        <f t="shared" si="68"/>
        <v>42462.365591397851</v>
      </c>
      <c r="F78" s="126">
        <f t="shared" si="68"/>
        <v>41718.75</v>
      </c>
      <c r="G78" s="126">
        <f t="shared" si="68"/>
        <v>43244.897959183676</v>
      </c>
      <c r="H78" s="126">
        <f t="shared" si="68"/>
        <v>46357.142857142855</v>
      </c>
      <c r="I78" s="126">
        <f t="shared" si="68"/>
        <v>44817.307692307695</v>
      </c>
      <c r="J78" s="126">
        <f t="shared" si="68"/>
        <v>47019.230769230766</v>
      </c>
      <c r="K78" s="126">
        <f t="shared" si="68"/>
        <v>46261.261261261265</v>
      </c>
    </row>
    <row r="79" spans="2:11" x14ac:dyDescent="0.25">
      <c r="B79" s="130" t="s">
        <v>12</v>
      </c>
      <c r="C79" s="126">
        <f t="shared" ref="C79:K79" si="69">(C160*10^6)/C241</f>
        <v>47037.037037037036</v>
      </c>
      <c r="D79" s="126">
        <f t="shared" si="69"/>
        <v>48259.259259259263</v>
      </c>
      <c r="E79" s="126">
        <f t="shared" si="69"/>
        <v>50123.456790123455</v>
      </c>
      <c r="F79" s="126">
        <f t="shared" si="69"/>
        <v>54500</v>
      </c>
      <c r="G79" s="126">
        <f t="shared" si="69"/>
        <v>60898.734177215192</v>
      </c>
      <c r="H79" s="126">
        <f t="shared" si="69"/>
        <v>64048.780487804877</v>
      </c>
      <c r="I79" s="126">
        <f t="shared" si="69"/>
        <v>68987.804878048773</v>
      </c>
      <c r="J79" s="126">
        <f t="shared" si="69"/>
        <v>68686.046511627908</v>
      </c>
      <c r="K79" s="126">
        <f t="shared" si="69"/>
        <v>69558.139534883725</v>
      </c>
    </row>
    <row r="80" spans="2:11" x14ac:dyDescent="0.25">
      <c r="B80" s="130" t="s">
        <v>62</v>
      </c>
      <c r="C80" s="126">
        <f t="shared" ref="C80:K80" si="70">(C161*10^6)/C242</f>
        <v>41083.333333333336</v>
      </c>
      <c r="D80" s="126">
        <f t="shared" si="70"/>
        <v>43000</v>
      </c>
      <c r="E80" s="126">
        <f t="shared" si="70"/>
        <v>45956.521739130432</v>
      </c>
      <c r="F80" s="126">
        <f t="shared" si="70"/>
        <v>47041.666666666664</v>
      </c>
      <c r="G80" s="126">
        <f t="shared" si="70"/>
        <v>51166.666666666664</v>
      </c>
      <c r="H80" s="126">
        <f t="shared" si="70"/>
        <v>50576.923076923078</v>
      </c>
      <c r="I80" s="126">
        <f t="shared" si="70"/>
        <v>50038.461538461539</v>
      </c>
      <c r="J80" s="126">
        <f t="shared" si="70"/>
        <v>49720</v>
      </c>
      <c r="K80" s="126">
        <f t="shared" si="70"/>
        <v>48500</v>
      </c>
    </row>
    <row r="81" spans="2:11" x14ac:dyDescent="0.25">
      <c r="B81" s="130" t="s">
        <v>30</v>
      </c>
      <c r="C81" s="126">
        <f t="shared" ref="C81:K81" si="71">(C162*10^6)/C243</f>
        <v>39634.615384615383</v>
      </c>
      <c r="D81" s="126">
        <f t="shared" si="71"/>
        <v>39369.369369369371</v>
      </c>
      <c r="E81" s="126">
        <f t="shared" si="71"/>
        <v>40400</v>
      </c>
      <c r="F81" s="126">
        <f t="shared" si="71"/>
        <v>42120.370370370372</v>
      </c>
      <c r="G81" s="126">
        <f t="shared" si="71"/>
        <v>43579.439252336451</v>
      </c>
      <c r="H81" s="126">
        <f t="shared" si="71"/>
        <v>46830</v>
      </c>
      <c r="I81" s="126">
        <f t="shared" si="71"/>
        <v>45280</v>
      </c>
      <c r="J81" s="126">
        <f t="shared" si="71"/>
        <v>47418.367346938772</v>
      </c>
      <c r="K81" s="126">
        <f t="shared" si="71"/>
        <v>48960</v>
      </c>
    </row>
    <row r="82" spans="2:11" x14ac:dyDescent="0.25">
      <c r="B82" s="130" t="s">
        <v>5</v>
      </c>
      <c r="C82" s="126">
        <f t="shared" ref="C82:K82" si="72">(C163*10^6)/C244</f>
        <v>39019.607843137252</v>
      </c>
      <c r="D82" s="126">
        <f t="shared" si="72"/>
        <v>40509.803921568629</v>
      </c>
      <c r="E82" s="126">
        <f t="shared" si="72"/>
        <v>42254.901960784315</v>
      </c>
      <c r="F82" s="126">
        <f t="shared" si="72"/>
        <v>45784.313725490196</v>
      </c>
      <c r="G82" s="126">
        <f t="shared" si="72"/>
        <v>47692.307692307695</v>
      </c>
      <c r="H82" s="126">
        <f t="shared" si="72"/>
        <v>50423.076923076922</v>
      </c>
      <c r="I82" s="126">
        <f t="shared" si="72"/>
        <v>54076.923076923078</v>
      </c>
      <c r="J82" s="126">
        <f t="shared" si="72"/>
        <v>51226.415094339623</v>
      </c>
      <c r="K82" s="126">
        <f t="shared" si="72"/>
        <v>54962.264150943396</v>
      </c>
    </row>
    <row r="83" spans="2:11" x14ac:dyDescent="0.25">
      <c r="B83" s="130" t="s">
        <v>6</v>
      </c>
      <c r="C83" s="126">
        <f t="shared" ref="C83:K83" si="73">(C164*10^6)/C245</f>
        <v>41021.276595744683</v>
      </c>
      <c r="D83" s="126">
        <f t="shared" si="73"/>
        <v>41708.333333333336</v>
      </c>
      <c r="E83" s="126">
        <f t="shared" si="73"/>
        <v>45744.680851063829</v>
      </c>
      <c r="F83" s="126">
        <f t="shared" si="73"/>
        <v>46765.957446808512</v>
      </c>
      <c r="G83" s="126">
        <f t="shared" si="73"/>
        <v>46957.446808510642</v>
      </c>
      <c r="H83" s="126">
        <f t="shared" si="73"/>
        <v>47979.591836734697</v>
      </c>
      <c r="I83" s="126">
        <f t="shared" si="73"/>
        <v>49960</v>
      </c>
      <c r="J83" s="126">
        <f t="shared" si="73"/>
        <v>51039.215686274511</v>
      </c>
      <c r="K83" s="126">
        <f t="shared" si="73"/>
        <v>50603.773584905663</v>
      </c>
    </row>
    <row r="84" spans="2:11" x14ac:dyDescent="0.25">
      <c r="B84" s="130" t="s">
        <v>7</v>
      </c>
      <c r="C84" s="126">
        <f t="shared" ref="C84:K84" si="74">(C165*10^6)/C246</f>
        <v>38064.516129032258</v>
      </c>
      <c r="D84" s="126">
        <f t="shared" si="74"/>
        <v>37750</v>
      </c>
      <c r="E84" s="126">
        <f t="shared" si="74"/>
        <v>40387.096774193546</v>
      </c>
      <c r="F84" s="126">
        <f t="shared" si="74"/>
        <v>40451.612903225803</v>
      </c>
      <c r="G84" s="126">
        <f t="shared" si="74"/>
        <v>42266.666666666664</v>
      </c>
      <c r="H84" s="126">
        <f t="shared" si="74"/>
        <v>43032.258064516129</v>
      </c>
      <c r="I84" s="126">
        <f t="shared" si="74"/>
        <v>42687.5</v>
      </c>
      <c r="J84" s="126">
        <f t="shared" si="74"/>
        <v>46125</v>
      </c>
      <c r="K84" s="126">
        <f t="shared" si="74"/>
        <v>44343.75</v>
      </c>
    </row>
    <row r="85" spans="2:11" x14ac:dyDescent="0.25">
      <c r="C85" s="132"/>
      <c r="D85" s="132"/>
      <c r="E85" s="132"/>
      <c r="F85" s="132"/>
      <c r="G85" s="132"/>
      <c r="H85" s="132"/>
      <c r="I85" s="132"/>
      <c r="J85" s="132"/>
      <c r="K85" s="132"/>
    </row>
    <row r="86" spans="2:11" x14ac:dyDescent="0.25">
      <c r="B86" s="130" t="s">
        <v>65</v>
      </c>
      <c r="C86" s="126">
        <f t="shared" ref="C86:K86" si="75">(C167*10^6)/C248</f>
        <v>42153.157633018396</v>
      </c>
      <c r="D86" s="126">
        <f t="shared" si="75"/>
        <v>43485.082048731972</v>
      </c>
      <c r="E86" s="126">
        <f t="shared" si="75"/>
        <v>45218.445388652835</v>
      </c>
      <c r="F86" s="126">
        <f t="shared" si="75"/>
        <v>46171.917638303152</v>
      </c>
      <c r="G86" s="126">
        <f t="shared" si="75"/>
        <v>47927.353595255743</v>
      </c>
      <c r="H86" s="126">
        <f t="shared" si="75"/>
        <v>48969.908521906596</v>
      </c>
      <c r="I86" s="126">
        <f t="shared" si="75"/>
        <v>49226.282501756854</v>
      </c>
      <c r="J86" s="126">
        <f t="shared" si="75"/>
        <v>50099.241902136455</v>
      </c>
      <c r="K86" s="126">
        <f t="shared" si="75"/>
        <v>50757.500563952177</v>
      </c>
    </row>
    <row r="87" spans="2:11" x14ac:dyDescent="0.25">
      <c r="B87" s="130" t="s">
        <v>90</v>
      </c>
      <c r="C87" s="126">
        <f t="shared" ref="C87:K87" si="76">(C168*10^6)/C249</f>
        <v>51386.689789724689</v>
      </c>
      <c r="D87" s="126">
        <f t="shared" si="76"/>
        <v>52464.024258176301</v>
      </c>
      <c r="E87" s="126">
        <f t="shared" si="76"/>
        <v>53864.560308585795</v>
      </c>
      <c r="F87" s="126">
        <f t="shared" si="76"/>
        <v>55349.974200206401</v>
      </c>
      <c r="G87" s="126">
        <f t="shared" si="76"/>
        <v>56769.449514027416</v>
      </c>
      <c r="H87" s="126">
        <f t="shared" si="76"/>
        <v>57864.860413406903</v>
      </c>
      <c r="I87" s="126">
        <f t="shared" si="76"/>
        <v>57955.438428366077</v>
      </c>
      <c r="J87" s="126">
        <f t="shared" si="76"/>
        <v>59241.904462848841</v>
      </c>
      <c r="K87" s="126">
        <f t="shared" si="76"/>
        <v>60522.618125484121</v>
      </c>
    </row>
    <row r="89" spans="2:11" x14ac:dyDescent="0.25">
      <c r="B89" s="313" t="s">
        <v>70</v>
      </c>
      <c r="C89" s="126">
        <f t="shared" ref="C89:K89" si="77">(C170*10^6)/C251</f>
        <v>38415.525114155251</v>
      </c>
      <c r="D89" s="126">
        <f t="shared" si="77"/>
        <v>39635.74660633484</v>
      </c>
      <c r="E89" s="126">
        <f t="shared" si="77"/>
        <v>41421.91142191142</v>
      </c>
      <c r="F89" s="126">
        <f t="shared" si="77"/>
        <v>42187.5</v>
      </c>
      <c r="G89" s="126">
        <f t="shared" si="77"/>
        <v>42974.828375286044</v>
      </c>
      <c r="H89" s="126">
        <f t="shared" si="77"/>
        <v>45463.133640552995</v>
      </c>
      <c r="I89" s="126">
        <f t="shared" si="77"/>
        <v>44122.494432071268</v>
      </c>
      <c r="J89" s="126">
        <f t="shared" si="77"/>
        <v>46770.786516853936</v>
      </c>
      <c r="K89" s="126">
        <f t="shared" si="77"/>
        <v>46863.93088552916</v>
      </c>
    </row>
    <row r="90" spans="2:11" x14ac:dyDescent="0.25">
      <c r="B90" s="313" t="s">
        <v>71</v>
      </c>
      <c r="C90" s="126">
        <f t="shared" ref="C90:K90" si="78">(C171*10^6)/C252</f>
        <v>43732.824427480919</v>
      </c>
      <c r="D90" s="126">
        <f t="shared" si="78"/>
        <v>45541.772151898731</v>
      </c>
      <c r="E90" s="126">
        <f t="shared" si="78"/>
        <v>46872.817955112223</v>
      </c>
      <c r="F90" s="126">
        <f t="shared" si="78"/>
        <v>49840</v>
      </c>
      <c r="G90" s="126">
        <f t="shared" si="78"/>
        <v>53878.109452736317</v>
      </c>
      <c r="H90" s="126">
        <f t="shared" si="78"/>
        <v>54679.24528301887</v>
      </c>
      <c r="I90" s="126">
        <f t="shared" si="78"/>
        <v>56034.403669724772</v>
      </c>
      <c r="J90" s="126">
        <f t="shared" si="78"/>
        <v>56725.225225225222</v>
      </c>
      <c r="K90" s="126">
        <f t="shared" si="78"/>
        <v>56853.711790393012</v>
      </c>
    </row>
    <row r="91" spans="2:11" ht="26.25" x14ac:dyDescent="0.25">
      <c r="B91" s="313" t="s">
        <v>72</v>
      </c>
      <c r="C91" s="126">
        <f t="shared" ref="C91:K91" si="79">(C172*10^6)/C253</f>
        <v>41013.745704467357</v>
      </c>
      <c r="D91" s="126">
        <f t="shared" si="79"/>
        <v>42524.68427095293</v>
      </c>
      <c r="E91" s="126">
        <f t="shared" si="79"/>
        <v>44637.096774193546</v>
      </c>
      <c r="F91" s="126">
        <f t="shared" si="79"/>
        <v>45063.492063492064</v>
      </c>
      <c r="G91" s="126">
        <f t="shared" si="79"/>
        <v>47213.302752293581</v>
      </c>
      <c r="H91" s="126">
        <f t="shared" si="79"/>
        <v>48115.990990990991</v>
      </c>
      <c r="I91" s="126">
        <f t="shared" si="79"/>
        <v>47292.207792207795</v>
      </c>
      <c r="J91" s="126">
        <f t="shared" si="79"/>
        <v>48070.212765957447</v>
      </c>
      <c r="K91" s="126">
        <f t="shared" si="79"/>
        <v>49112.869198312233</v>
      </c>
    </row>
    <row r="92" spans="2:11" ht="26.25" x14ac:dyDescent="0.25">
      <c r="B92" s="313" t="s">
        <v>73</v>
      </c>
      <c r="C92" s="126">
        <f t="shared" ref="C92:K92" si="80">(C173*10^6)/C254</f>
        <v>45686.881188118808</v>
      </c>
      <c r="D92" s="126">
        <f t="shared" si="80"/>
        <v>46881.040892193312</v>
      </c>
      <c r="E92" s="126">
        <f t="shared" si="80"/>
        <v>47776.283618581911</v>
      </c>
      <c r="F92" s="126">
        <f t="shared" si="80"/>
        <v>48283.980582524273</v>
      </c>
      <c r="G92" s="126">
        <f t="shared" si="80"/>
        <v>49710.179640718561</v>
      </c>
      <c r="H92" s="126">
        <f t="shared" si="80"/>
        <v>50634.682080924853</v>
      </c>
      <c r="I92" s="126">
        <f t="shared" si="80"/>
        <v>51811.447811447812</v>
      </c>
      <c r="J92" s="126">
        <f t="shared" si="80"/>
        <v>53915.125136017414</v>
      </c>
      <c r="K92" s="126">
        <f t="shared" si="80"/>
        <v>54311.4406779661</v>
      </c>
    </row>
    <row r="93" spans="2:11" x14ac:dyDescent="0.25">
      <c r="B93" s="313" t="s">
        <v>74</v>
      </c>
      <c r="C93" s="126">
        <f t="shared" ref="C93:K93" si="81">(C174*10^6)/C255</f>
        <v>44687.5</v>
      </c>
      <c r="D93" s="126">
        <f t="shared" si="81"/>
        <v>45115.288220551382</v>
      </c>
      <c r="E93" s="126">
        <f t="shared" si="81"/>
        <v>45977.32997481108</v>
      </c>
      <c r="F93" s="126">
        <f t="shared" si="81"/>
        <v>47515.463917525776</v>
      </c>
      <c r="G93" s="126">
        <f t="shared" si="81"/>
        <v>48239.185750636134</v>
      </c>
      <c r="H93" s="126">
        <f t="shared" si="81"/>
        <v>48804.938271604937</v>
      </c>
      <c r="I93" s="126">
        <f t="shared" si="81"/>
        <v>48681.710213776722</v>
      </c>
      <c r="J93" s="126">
        <f t="shared" si="81"/>
        <v>47386.046511627908</v>
      </c>
      <c r="K93" s="126">
        <f t="shared" si="81"/>
        <v>47704.387990762123</v>
      </c>
    </row>
    <row r="94" spans="2:11" x14ac:dyDescent="0.25">
      <c r="B94" s="313" t="s">
        <v>75</v>
      </c>
      <c r="C94" s="126">
        <f t="shared" ref="C94:K94" si="82">(C175*10^6)/C256</f>
        <v>43135.514018691589</v>
      </c>
      <c r="D94" s="126">
        <f t="shared" si="82"/>
        <v>44441.314553990611</v>
      </c>
      <c r="E94" s="126">
        <f t="shared" si="82"/>
        <v>45850</v>
      </c>
      <c r="F94" s="126">
        <f t="shared" si="82"/>
        <v>47531.914893617024</v>
      </c>
      <c r="G94" s="126">
        <f t="shared" si="82"/>
        <v>48519.721577726217</v>
      </c>
      <c r="H94" s="126">
        <f t="shared" si="82"/>
        <v>50686.36363636364</v>
      </c>
      <c r="I94" s="126">
        <f t="shared" si="82"/>
        <v>50370.129870129873</v>
      </c>
      <c r="J94" s="126">
        <f t="shared" si="82"/>
        <v>50861.052631578947</v>
      </c>
      <c r="K94" s="126">
        <f t="shared" si="82"/>
        <v>52304.621848739494</v>
      </c>
    </row>
    <row r="95" spans="2:11" ht="26.25" x14ac:dyDescent="0.25">
      <c r="B95" s="313" t="s">
        <v>76</v>
      </c>
      <c r="C95" s="126">
        <f t="shared" ref="C95:K95" si="83">(C176*10^6)/C257</f>
        <v>41040.476190476191</v>
      </c>
      <c r="D95" s="126">
        <f t="shared" si="83"/>
        <v>42322.274881516591</v>
      </c>
      <c r="E95" s="126">
        <f t="shared" si="83"/>
        <v>44268.585131894484</v>
      </c>
      <c r="F95" s="126">
        <f t="shared" si="83"/>
        <v>44089.834515366427</v>
      </c>
      <c r="G95" s="126">
        <f t="shared" si="83"/>
        <v>45379.716981132078</v>
      </c>
      <c r="H95" s="126">
        <f t="shared" si="83"/>
        <v>45739.726027397257</v>
      </c>
      <c r="I95" s="126">
        <f t="shared" si="83"/>
        <v>45535.947712418303</v>
      </c>
      <c r="J95" s="126">
        <f t="shared" si="83"/>
        <v>46668.845315904138</v>
      </c>
      <c r="K95" s="126">
        <f t="shared" si="83"/>
        <v>46835.470085470086</v>
      </c>
    </row>
    <row r="96" spans="2:11" x14ac:dyDescent="0.25">
      <c r="B96" s="313" t="s">
        <v>77</v>
      </c>
      <c r="C96" s="126">
        <f t="shared" ref="C96:K96" si="84">(C177*10^6)/C258</f>
        <v>43320.463320463321</v>
      </c>
      <c r="D96" s="126">
        <f t="shared" si="84"/>
        <v>44111.969111969112</v>
      </c>
      <c r="E96" s="126">
        <f t="shared" si="84"/>
        <v>47137.254901960783</v>
      </c>
      <c r="F96" s="126">
        <f t="shared" si="84"/>
        <v>48172.413793103449</v>
      </c>
      <c r="G96" s="126">
        <f t="shared" si="84"/>
        <v>49573.076923076922</v>
      </c>
      <c r="H96" s="126">
        <f t="shared" si="84"/>
        <v>49647.940074906364</v>
      </c>
      <c r="I96" s="126">
        <f t="shared" si="84"/>
        <v>47835.714285714283</v>
      </c>
      <c r="J96" s="126">
        <f t="shared" si="84"/>
        <v>47505.26315789474</v>
      </c>
      <c r="K96" s="126">
        <f t="shared" si="84"/>
        <v>48628.865979381444</v>
      </c>
    </row>
    <row r="97" spans="2:11" x14ac:dyDescent="0.25">
      <c r="B97" s="313" t="s">
        <v>78</v>
      </c>
      <c r="C97" s="126">
        <f t="shared" ref="C97:K97" si="85">(C178*10^6)/C259</f>
        <v>42575.892857142855</v>
      </c>
      <c r="D97" s="126">
        <f t="shared" si="85"/>
        <v>44026.905829596413</v>
      </c>
      <c r="E97" s="126">
        <f t="shared" si="85"/>
        <v>47397.260273972606</v>
      </c>
      <c r="F97" s="126">
        <f t="shared" si="85"/>
        <v>49112.612612612611</v>
      </c>
      <c r="G97" s="126">
        <f t="shared" si="85"/>
        <v>51253.393665158372</v>
      </c>
      <c r="H97" s="126">
        <f t="shared" si="85"/>
        <v>52955.947136563875</v>
      </c>
      <c r="I97" s="126">
        <f t="shared" si="85"/>
        <v>52710.638297872341</v>
      </c>
      <c r="J97" s="126">
        <f t="shared" si="85"/>
        <v>51526.315789473687</v>
      </c>
      <c r="K97" s="126">
        <f t="shared" si="85"/>
        <v>50431.818181818184</v>
      </c>
    </row>
    <row r="98" spans="2:11" x14ac:dyDescent="0.25">
      <c r="B98" s="308" t="s">
        <v>448</v>
      </c>
      <c r="C98" s="170">
        <f t="shared" ref="C98:K98" si="86">(C179*10^6)/C260</f>
        <v>42673.580014140935</v>
      </c>
      <c r="D98" s="170">
        <f t="shared" si="86"/>
        <v>43924.599434495758</v>
      </c>
      <c r="E98" s="170">
        <f t="shared" si="86"/>
        <v>45634.943181818184</v>
      </c>
      <c r="F98" s="170">
        <f t="shared" si="86"/>
        <v>46618.331374853115</v>
      </c>
      <c r="G98" s="170">
        <f t="shared" si="86"/>
        <v>48290.994152046784</v>
      </c>
      <c r="H98" s="170">
        <f t="shared" si="86"/>
        <v>49412.032816773019</v>
      </c>
      <c r="I98" s="170">
        <f t="shared" si="86"/>
        <v>49276.278253236778</v>
      </c>
      <c r="J98" s="170">
        <f t="shared" si="86"/>
        <v>50162.575366063735</v>
      </c>
      <c r="K98" s="170">
        <f t="shared" si="86"/>
        <v>50685.563751317175</v>
      </c>
    </row>
    <row r="99" spans="2:11" x14ac:dyDescent="0.25">
      <c r="B99" s="203"/>
    </row>
    <row r="100" spans="2:11" x14ac:dyDescent="0.25">
      <c r="B100" s="204" t="s">
        <v>68</v>
      </c>
    </row>
    <row r="101" spans="2:11" x14ac:dyDescent="0.25">
      <c r="B101" s="135"/>
      <c r="C101" s="122">
        <v>2009</v>
      </c>
      <c r="D101" s="122">
        <v>2010</v>
      </c>
      <c r="E101" s="122">
        <v>2011</v>
      </c>
      <c r="F101" s="122">
        <v>2012</v>
      </c>
      <c r="G101" s="122">
        <v>2013</v>
      </c>
      <c r="H101" s="122">
        <v>2014</v>
      </c>
      <c r="I101" s="123">
        <v>2015</v>
      </c>
      <c r="J101" s="123">
        <v>2016</v>
      </c>
      <c r="K101" s="124">
        <v>2017</v>
      </c>
    </row>
    <row r="102" spans="2:11" x14ac:dyDescent="0.25">
      <c r="B102" s="130" t="s">
        <v>35</v>
      </c>
      <c r="C102" s="131">
        <v>2057</v>
      </c>
      <c r="D102" s="131">
        <v>2173</v>
      </c>
      <c r="E102" s="131">
        <v>2228</v>
      </c>
      <c r="F102" s="131">
        <v>2212</v>
      </c>
      <c r="G102" s="131">
        <v>2314</v>
      </c>
      <c r="H102" s="131">
        <v>2379</v>
      </c>
      <c r="I102" s="131">
        <v>2483</v>
      </c>
      <c r="J102" s="131">
        <v>2540</v>
      </c>
      <c r="K102" s="131">
        <v>2639</v>
      </c>
    </row>
    <row r="103" spans="2:11" x14ac:dyDescent="0.25">
      <c r="B103" s="130" t="s">
        <v>41</v>
      </c>
      <c r="C103" s="131">
        <v>2157</v>
      </c>
      <c r="D103" s="131">
        <v>2187</v>
      </c>
      <c r="E103" s="131">
        <v>2338</v>
      </c>
      <c r="F103" s="131">
        <v>2274</v>
      </c>
      <c r="G103" s="131">
        <v>2458</v>
      </c>
      <c r="H103" s="131">
        <v>2606</v>
      </c>
      <c r="I103" s="131">
        <v>2579</v>
      </c>
      <c r="J103" s="131">
        <v>2684</v>
      </c>
      <c r="K103" s="131">
        <v>2745</v>
      </c>
    </row>
    <row r="104" spans="2:11" x14ac:dyDescent="0.25">
      <c r="B104" s="130" t="s">
        <v>42</v>
      </c>
      <c r="C104" s="131">
        <v>1774</v>
      </c>
      <c r="D104" s="131">
        <v>1839</v>
      </c>
      <c r="E104" s="131">
        <v>1938</v>
      </c>
      <c r="F104" s="131">
        <v>2016</v>
      </c>
      <c r="G104" s="131">
        <v>2025</v>
      </c>
      <c r="H104" s="131">
        <v>2085</v>
      </c>
      <c r="I104" s="131">
        <v>2051</v>
      </c>
      <c r="J104" s="131">
        <v>2162</v>
      </c>
      <c r="K104" s="131">
        <v>2192</v>
      </c>
    </row>
    <row r="105" spans="2:11" x14ac:dyDescent="0.25">
      <c r="B105" s="130" t="s">
        <v>24</v>
      </c>
      <c r="C105" s="131">
        <v>20264</v>
      </c>
      <c r="D105" s="131">
        <v>20782</v>
      </c>
      <c r="E105" s="131">
        <v>21441</v>
      </c>
      <c r="F105" s="131">
        <v>21606</v>
      </c>
      <c r="G105" s="131">
        <v>22880</v>
      </c>
      <c r="H105" s="131">
        <v>23885</v>
      </c>
      <c r="I105" s="131">
        <v>24892</v>
      </c>
      <c r="J105" s="131">
        <v>27121</v>
      </c>
      <c r="K105" s="131">
        <v>28106</v>
      </c>
    </row>
    <row r="106" spans="2:11" x14ac:dyDescent="0.25">
      <c r="B106" s="130" t="s">
        <v>49</v>
      </c>
      <c r="C106" s="131">
        <v>2525</v>
      </c>
      <c r="D106" s="131">
        <v>2537</v>
      </c>
      <c r="E106" s="131">
        <v>2570</v>
      </c>
      <c r="F106" s="131">
        <v>2803</v>
      </c>
      <c r="G106" s="131">
        <v>3184</v>
      </c>
      <c r="H106" s="131">
        <v>3398</v>
      </c>
      <c r="I106" s="131">
        <v>3549</v>
      </c>
      <c r="J106" s="131">
        <v>3701</v>
      </c>
      <c r="K106" s="131">
        <v>3719</v>
      </c>
    </row>
    <row r="107" spans="2:11" x14ac:dyDescent="0.25">
      <c r="B107" s="130" t="s">
        <v>32</v>
      </c>
      <c r="C107" s="131">
        <v>1235</v>
      </c>
      <c r="D107" s="131">
        <v>1252</v>
      </c>
      <c r="E107" s="131">
        <v>1399</v>
      </c>
      <c r="F107" s="131">
        <v>1444</v>
      </c>
      <c r="G107" s="131">
        <v>1507</v>
      </c>
      <c r="H107" s="131">
        <v>1614</v>
      </c>
      <c r="I107" s="131">
        <v>1626</v>
      </c>
      <c r="J107" s="131">
        <v>1718</v>
      </c>
      <c r="K107" s="131">
        <v>1770</v>
      </c>
    </row>
    <row r="108" spans="2:11" x14ac:dyDescent="0.25">
      <c r="B108" s="130" t="s">
        <v>56</v>
      </c>
      <c r="C108" s="131">
        <v>965</v>
      </c>
      <c r="D108" s="131">
        <v>1023</v>
      </c>
      <c r="E108" s="131">
        <v>1065</v>
      </c>
      <c r="F108" s="131">
        <v>1065</v>
      </c>
      <c r="G108" s="131">
        <v>1171</v>
      </c>
      <c r="H108" s="131">
        <v>1246</v>
      </c>
      <c r="I108" s="131">
        <v>1229</v>
      </c>
      <c r="J108" s="131">
        <v>1262</v>
      </c>
      <c r="K108" s="131">
        <v>1288</v>
      </c>
    </row>
    <row r="109" spans="2:11" x14ac:dyDescent="0.25">
      <c r="B109" s="130" t="s">
        <v>2</v>
      </c>
      <c r="C109" s="131">
        <v>1913</v>
      </c>
      <c r="D109" s="131">
        <v>1907</v>
      </c>
      <c r="E109" s="131">
        <v>2028</v>
      </c>
      <c r="F109" s="131">
        <v>2233</v>
      </c>
      <c r="G109" s="131">
        <v>2341</v>
      </c>
      <c r="H109" s="131">
        <v>2383</v>
      </c>
      <c r="I109" s="131">
        <v>2280</v>
      </c>
      <c r="J109" s="131">
        <v>2437</v>
      </c>
      <c r="K109" s="131">
        <v>2648</v>
      </c>
    </row>
    <row r="110" spans="2:11" x14ac:dyDescent="0.25">
      <c r="B110" s="130" t="s">
        <v>45</v>
      </c>
      <c r="C110" s="131">
        <v>1685</v>
      </c>
      <c r="D110" s="131">
        <v>1707</v>
      </c>
      <c r="E110" s="131">
        <v>1758</v>
      </c>
      <c r="F110" s="131">
        <v>1911</v>
      </c>
      <c r="G110" s="131">
        <v>2039</v>
      </c>
      <c r="H110" s="131">
        <v>2094</v>
      </c>
      <c r="I110" s="131">
        <v>2145</v>
      </c>
      <c r="J110" s="131">
        <v>2068</v>
      </c>
      <c r="K110" s="131">
        <v>2143</v>
      </c>
    </row>
    <row r="111" spans="2:11" x14ac:dyDescent="0.25">
      <c r="B111" s="130" t="s">
        <v>16</v>
      </c>
      <c r="C111" s="131">
        <v>1456</v>
      </c>
      <c r="D111" s="131">
        <v>1467</v>
      </c>
      <c r="E111" s="131">
        <v>1500</v>
      </c>
      <c r="F111" s="131">
        <v>1562</v>
      </c>
      <c r="G111" s="131">
        <v>1484</v>
      </c>
      <c r="H111" s="131">
        <v>1559</v>
      </c>
      <c r="I111" s="131">
        <v>1649</v>
      </c>
      <c r="J111" s="131">
        <v>1679</v>
      </c>
      <c r="K111" s="131">
        <v>1861</v>
      </c>
    </row>
    <row r="112" spans="2:11" x14ac:dyDescent="0.25">
      <c r="B112" s="130" t="s">
        <v>50</v>
      </c>
      <c r="C112" s="131">
        <v>2843</v>
      </c>
      <c r="D112" s="131">
        <v>2845</v>
      </c>
      <c r="E112" s="131">
        <v>2898</v>
      </c>
      <c r="F112" s="131">
        <v>2900</v>
      </c>
      <c r="G112" s="131">
        <v>2942</v>
      </c>
      <c r="H112" s="131">
        <v>3100</v>
      </c>
      <c r="I112" s="131">
        <v>3160</v>
      </c>
      <c r="J112" s="131">
        <v>3358</v>
      </c>
      <c r="K112" s="131">
        <v>3498</v>
      </c>
    </row>
    <row r="113" spans="2:11" x14ac:dyDescent="0.25">
      <c r="B113" s="130" t="s">
        <v>33</v>
      </c>
      <c r="C113" s="131">
        <v>1662</v>
      </c>
      <c r="D113" s="131">
        <v>1776</v>
      </c>
      <c r="E113" s="131">
        <v>1894</v>
      </c>
      <c r="F113" s="131">
        <v>1909</v>
      </c>
      <c r="G113" s="131">
        <v>2045</v>
      </c>
      <c r="H113" s="131">
        <v>2069</v>
      </c>
      <c r="I113" s="131">
        <v>2154</v>
      </c>
      <c r="J113" s="131">
        <v>2174</v>
      </c>
      <c r="K113" s="131">
        <v>2230</v>
      </c>
    </row>
    <row r="114" spans="2:11" x14ac:dyDescent="0.25">
      <c r="B114" s="130" t="s">
        <v>26</v>
      </c>
      <c r="C114" s="131">
        <v>5797</v>
      </c>
      <c r="D114" s="131">
        <v>6070</v>
      </c>
      <c r="E114" s="131">
        <v>6222</v>
      </c>
      <c r="F114" s="131">
        <v>6583</v>
      </c>
      <c r="G114" s="131">
        <v>7229</v>
      </c>
      <c r="H114" s="131">
        <v>7785</v>
      </c>
      <c r="I114" s="131">
        <v>8268</v>
      </c>
      <c r="J114" s="131">
        <v>8697</v>
      </c>
      <c r="K114" s="131">
        <v>8964</v>
      </c>
    </row>
    <row r="115" spans="2:11" x14ac:dyDescent="0.25">
      <c r="B115" s="130" t="s">
        <v>31</v>
      </c>
      <c r="C115" s="131">
        <v>5517</v>
      </c>
      <c r="D115" s="131">
        <v>5715</v>
      </c>
      <c r="E115" s="131">
        <v>6026</v>
      </c>
      <c r="F115" s="131">
        <v>6053</v>
      </c>
      <c r="G115" s="131">
        <v>6342</v>
      </c>
      <c r="H115" s="131">
        <v>6414</v>
      </c>
      <c r="I115" s="131">
        <v>6643</v>
      </c>
      <c r="J115" s="131">
        <v>6773</v>
      </c>
      <c r="K115" s="131">
        <v>6893</v>
      </c>
    </row>
    <row r="116" spans="2:11" x14ac:dyDescent="0.25">
      <c r="B116" s="130" t="s">
        <v>37</v>
      </c>
      <c r="C116" s="131">
        <v>1270</v>
      </c>
      <c r="D116" s="131">
        <v>1366</v>
      </c>
      <c r="E116" s="131">
        <v>1450</v>
      </c>
      <c r="F116" s="131">
        <v>1513</v>
      </c>
      <c r="G116" s="131">
        <v>1437</v>
      </c>
      <c r="H116" s="131">
        <v>1453</v>
      </c>
      <c r="I116" s="131">
        <v>1399</v>
      </c>
      <c r="J116" s="131">
        <v>1490</v>
      </c>
      <c r="K116" s="131">
        <v>1557</v>
      </c>
    </row>
    <row r="117" spans="2:11" x14ac:dyDescent="0.25">
      <c r="B117" s="130" t="s">
        <v>27</v>
      </c>
      <c r="C117" s="131">
        <v>4422</v>
      </c>
      <c r="D117" s="131">
        <v>4432</v>
      </c>
      <c r="E117" s="131">
        <v>4463</v>
      </c>
      <c r="F117" s="131">
        <v>4558</v>
      </c>
      <c r="G117" s="131">
        <v>4543</v>
      </c>
      <c r="H117" s="131">
        <v>4776</v>
      </c>
      <c r="I117" s="131">
        <v>4897</v>
      </c>
      <c r="J117" s="131">
        <v>5090</v>
      </c>
      <c r="K117" s="131">
        <v>5364</v>
      </c>
    </row>
    <row r="118" spans="2:11" x14ac:dyDescent="0.25">
      <c r="B118" s="130" t="s">
        <v>57</v>
      </c>
      <c r="C118" s="131">
        <v>1612</v>
      </c>
      <c r="D118" s="131">
        <v>1694</v>
      </c>
      <c r="E118" s="131">
        <v>1746</v>
      </c>
      <c r="F118" s="131">
        <v>1782</v>
      </c>
      <c r="G118" s="131">
        <v>1928</v>
      </c>
      <c r="H118" s="131">
        <v>1936</v>
      </c>
      <c r="I118" s="131">
        <v>2000</v>
      </c>
      <c r="J118" s="131">
        <v>1985</v>
      </c>
      <c r="K118" s="131">
        <v>1982</v>
      </c>
    </row>
    <row r="119" spans="2:11" x14ac:dyDescent="0.25">
      <c r="B119" s="130" t="s">
        <v>17</v>
      </c>
      <c r="C119" s="131">
        <v>2654</v>
      </c>
      <c r="D119" s="131">
        <v>2734</v>
      </c>
      <c r="E119" s="131">
        <v>2843</v>
      </c>
      <c r="F119" s="131">
        <v>3024</v>
      </c>
      <c r="G119" s="131">
        <v>3093</v>
      </c>
      <c r="H119" s="131">
        <v>3047</v>
      </c>
      <c r="I119" s="131">
        <v>3338</v>
      </c>
      <c r="J119" s="131">
        <v>3274</v>
      </c>
      <c r="K119" s="131">
        <v>3202</v>
      </c>
    </row>
    <row r="120" spans="2:11" x14ac:dyDescent="0.25">
      <c r="B120" s="130" t="s">
        <v>38</v>
      </c>
      <c r="C120" s="131">
        <v>1241</v>
      </c>
      <c r="D120" s="131">
        <v>1304</v>
      </c>
      <c r="E120" s="131">
        <v>1394</v>
      </c>
      <c r="F120" s="131">
        <v>1429</v>
      </c>
      <c r="G120" s="131">
        <v>1469</v>
      </c>
      <c r="H120" s="131">
        <v>1496</v>
      </c>
      <c r="I120" s="131">
        <v>1588</v>
      </c>
      <c r="J120" s="131">
        <v>1641</v>
      </c>
      <c r="K120" s="131">
        <v>1721</v>
      </c>
    </row>
    <row r="121" spans="2:11" x14ac:dyDescent="0.25">
      <c r="B121" s="130" t="s">
        <v>46</v>
      </c>
      <c r="C121" s="131">
        <v>1172</v>
      </c>
      <c r="D121" s="131">
        <v>1201</v>
      </c>
      <c r="E121" s="131">
        <v>1217</v>
      </c>
      <c r="F121" s="131">
        <v>1329</v>
      </c>
      <c r="G121" s="131">
        <v>1366</v>
      </c>
      <c r="H121" s="131">
        <v>1392</v>
      </c>
      <c r="I121" s="131">
        <v>1461</v>
      </c>
      <c r="J121" s="131">
        <v>1497</v>
      </c>
      <c r="K121" s="131">
        <v>1451</v>
      </c>
    </row>
    <row r="122" spans="2:11" x14ac:dyDescent="0.25">
      <c r="B122" s="130" t="s">
        <v>51</v>
      </c>
      <c r="C122" s="131">
        <v>1606</v>
      </c>
      <c r="D122" s="131">
        <v>1692</v>
      </c>
      <c r="E122" s="131">
        <v>1674</v>
      </c>
      <c r="F122" s="131">
        <v>1735</v>
      </c>
      <c r="G122" s="131">
        <v>1571</v>
      </c>
      <c r="H122" s="131">
        <v>1692</v>
      </c>
      <c r="I122" s="131">
        <v>1809</v>
      </c>
      <c r="J122" s="131">
        <v>1862</v>
      </c>
      <c r="K122" s="131">
        <v>1991</v>
      </c>
    </row>
    <row r="123" spans="2:11" x14ac:dyDescent="0.25">
      <c r="B123" s="130" t="s">
        <v>1</v>
      </c>
      <c r="C123" s="131">
        <v>3072</v>
      </c>
      <c r="D123" s="131">
        <v>3132</v>
      </c>
      <c r="E123" s="131">
        <v>3337</v>
      </c>
      <c r="F123" s="131">
        <v>3504</v>
      </c>
      <c r="G123" s="131">
        <v>3554</v>
      </c>
      <c r="H123" s="131">
        <v>3733</v>
      </c>
      <c r="I123" s="131">
        <v>3701</v>
      </c>
      <c r="J123" s="131">
        <v>3639</v>
      </c>
      <c r="K123" s="131">
        <v>3789</v>
      </c>
    </row>
    <row r="124" spans="2:11" x14ac:dyDescent="0.25">
      <c r="B124" s="130" t="s">
        <v>39</v>
      </c>
      <c r="C124" s="131">
        <v>1213</v>
      </c>
      <c r="D124" s="131">
        <v>1184</v>
      </c>
      <c r="E124" s="131">
        <v>1277</v>
      </c>
      <c r="F124" s="131">
        <v>1337</v>
      </c>
      <c r="G124" s="131">
        <v>1317</v>
      </c>
      <c r="H124" s="131">
        <v>1324</v>
      </c>
      <c r="I124" s="131">
        <v>1404</v>
      </c>
      <c r="J124" s="131">
        <v>1430</v>
      </c>
      <c r="K124" s="131">
        <v>1550</v>
      </c>
    </row>
    <row r="125" spans="2:11" x14ac:dyDescent="0.25">
      <c r="B125" s="130" t="s">
        <v>52</v>
      </c>
      <c r="C125" s="131">
        <v>1555</v>
      </c>
      <c r="D125" s="131">
        <v>1649</v>
      </c>
      <c r="E125" s="131">
        <v>1729</v>
      </c>
      <c r="F125" s="131">
        <v>1751</v>
      </c>
      <c r="G125" s="131">
        <v>1885</v>
      </c>
      <c r="H125" s="131">
        <v>2046</v>
      </c>
      <c r="I125" s="131">
        <v>2023</v>
      </c>
      <c r="J125" s="131">
        <v>2086</v>
      </c>
      <c r="K125" s="131">
        <v>2240</v>
      </c>
    </row>
    <row r="126" spans="2:11" x14ac:dyDescent="0.25">
      <c r="B126" s="130" t="s">
        <v>48</v>
      </c>
      <c r="C126" s="131">
        <v>5956</v>
      </c>
      <c r="D126" s="131">
        <v>6044</v>
      </c>
      <c r="E126" s="131">
        <v>6279</v>
      </c>
      <c r="F126" s="131">
        <v>6603</v>
      </c>
      <c r="G126" s="131">
        <v>6723</v>
      </c>
      <c r="H126" s="131">
        <v>7208</v>
      </c>
      <c r="I126" s="131">
        <v>7698</v>
      </c>
      <c r="J126" s="131">
        <v>7937</v>
      </c>
      <c r="K126" s="131">
        <v>7971</v>
      </c>
    </row>
    <row r="127" spans="2:11" x14ac:dyDescent="0.25">
      <c r="B127" s="130" t="s">
        <v>18</v>
      </c>
      <c r="C127" s="131">
        <v>2035</v>
      </c>
      <c r="D127" s="131">
        <v>2085</v>
      </c>
      <c r="E127" s="131">
        <v>2150</v>
      </c>
      <c r="F127" s="131">
        <v>1848</v>
      </c>
      <c r="G127" s="131">
        <v>1898</v>
      </c>
      <c r="H127" s="131">
        <v>2032</v>
      </c>
      <c r="I127" s="131">
        <v>2169</v>
      </c>
      <c r="J127" s="131">
        <v>2136</v>
      </c>
      <c r="K127" s="131">
        <v>2210</v>
      </c>
    </row>
    <row r="128" spans="2:11" x14ac:dyDescent="0.25">
      <c r="B128" s="130" t="s">
        <v>58</v>
      </c>
      <c r="C128" s="131">
        <v>2126</v>
      </c>
      <c r="D128" s="131">
        <v>2146</v>
      </c>
      <c r="E128" s="131">
        <v>2205</v>
      </c>
      <c r="F128" s="131">
        <v>2192</v>
      </c>
      <c r="G128" s="131">
        <v>2300</v>
      </c>
      <c r="H128" s="131">
        <v>2401</v>
      </c>
      <c r="I128" s="131">
        <v>2482</v>
      </c>
      <c r="J128" s="131">
        <v>2409</v>
      </c>
      <c r="K128" s="131">
        <v>2402</v>
      </c>
    </row>
    <row r="129" spans="2:11" x14ac:dyDescent="0.25">
      <c r="B129" s="130" t="s">
        <v>3</v>
      </c>
      <c r="C129" s="131">
        <v>1158</v>
      </c>
      <c r="D129" s="131">
        <v>1210</v>
      </c>
      <c r="E129" s="131">
        <v>1282</v>
      </c>
      <c r="F129" s="131">
        <v>1313</v>
      </c>
      <c r="G129" s="131">
        <v>1334</v>
      </c>
      <c r="H129" s="131">
        <v>1438</v>
      </c>
      <c r="I129" s="131">
        <v>1421</v>
      </c>
      <c r="J129" s="131">
        <v>1413</v>
      </c>
      <c r="K129" s="131">
        <v>1474</v>
      </c>
    </row>
    <row r="130" spans="2:11" x14ac:dyDescent="0.25">
      <c r="B130" s="130" t="s">
        <v>43</v>
      </c>
      <c r="C130" s="131">
        <v>1300</v>
      </c>
      <c r="D130" s="131">
        <v>1323</v>
      </c>
      <c r="E130" s="131">
        <v>1399</v>
      </c>
      <c r="F130" s="131">
        <v>1420</v>
      </c>
      <c r="G130" s="131">
        <v>1328</v>
      </c>
      <c r="H130" s="131">
        <v>1424</v>
      </c>
      <c r="I130" s="131">
        <v>1477</v>
      </c>
      <c r="J130" s="131">
        <v>1476</v>
      </c>
      <c r="K130" s="131">
        <v>1533</v>
      </c>
    </row>
    <row r="131" spans="2:11" x14ac:dyDescent="0.25">
      <c r="B131" s="130" t="s">
        <v>53</v>
      </c>
      <c r="C131" s="131">
        <v>827</v>
      </c>
      <c r="D131" s="131">
        <v>874</v>
      </c>
      <c r="E131" s="131">
        <v>853</v>
      </c>
      <c r="F131" s="131">
        <v>925</v>
      </c>
      <c r="G131" s="131">
        <v>924</v>
      </c>
      <c r="H131" s="131">
        <v>957</v>
      </c>
      <c r="I131" s="131">
        <v>1057</v>
      </c>
      <c r="J131" s="131">
        <v>1086</v>
      </c>
      <c r="K131" s="131">
        <v>1128</v>
      </c>
    </row>
    <row r="132" spans="2:11" x14ac:dyDescent="0.25">
      <c r="B132" s="130" t="s">
        <v>44</v>
      </c>
      <c r="C132" s="131">
        <v>1720</v>
      </c>
      <c r="D132" s="131">
        <v>1826</v>
      </c>
      <c r="E132" s="131">
        <v>1937</v>
      </c>
      <c r="F132" s="131">
        <v>2049</v>
      </c>
      <c r="G132" s="131">
        <v>1995</v>
      </c>
      <c r="H132" s="131">
        <v>2110</v>
      </c>
      <c r="I132" s="131">
        <v>2175</v>
      </c>
      <c r="J132" s="131">
        <v>2274</v>
      </c>
      <c r="K132" s="131">
        <v>2335</v>
      </c>
    </row>
    <row r="133" spans="2:11" x14ac:dyDescent="0.25">
      <c r="B133" s="130" t="s">
        <v>19</v>
      </c>
      <c r="C133" s="131">
        <v>1624</v>
      </c>
      <c r="D133" s="131">
        <v>1661</v>
      </c>
      <c r="E133" s="131">
        <v>1699</v>
      </c>
      <c r="F133" s="131">
        <v>1705</v>
      </c>
      <c r="G133" s="131">
        <v>1718</v>
      </c>
      <c r="H133" s="131">
        <v>1755</v>
      </c>
      <c r="I133" s="131">
        <v>1876</v>
      </c>
      <c r="J133" s="131">
        <v>1878</v>
      </c>
      <c r="K133" s="131">
        <v>1923</v>
      </c>
    </row>
    <row r="134" spans="2:11" x14ac:dyDescent="0.25">
      <c r="B134" s="130" t="s">
        <v>34</v>
      </c>
      <c r="C134" s="131">
        <v>936</v>
      </c>
      <c r="D134" s="131">
        <v>990</v>
      </c>
      <c r="E134" s="131">
        <v>1090</v>
      </c>
      <c r="F134" s="131">
        <v>1153</v>
      </c>
      <c r="G134" s="131">
        <v>1205</v>
      </c>
      <c r="H134" s="131">
        <v>1271</v>
      </c>
      <c r="I134" s="131">
        <v>1308</v>
      </c>
      <c r="J134" s="131">
        <v>1293</v>
      </c>
      <c r="K134" s="131">
        <v>1270</v>
      </c>
    </row>
    <row r="135" spans="2:11" x14ac:dyDescent="0.25">
      <c r="B135" s="130" t="s">
        <v>63</v>
      </c>
      <c r="C135" s="131">
        <v>2831</v>
      </c>
      <c r="D135" s="131">
        <v>2848</v>
      </c>
      <c r="E135" s="131">
        <v>2950</v>
      </c>
      <c r="F135" s="131">
        <v>2929</v>
      </c>
      <c r="G135" s="131">
        <v>2944</v>
      </c>
      <c r="H135" s="131">
        <v>3121</v>
      </c>
      <c r="I135" s="131">
        <v>3311</v>
      </c>
      <c r="J135" s="131">
        <v>3233</v>
      </c>
      <c r="K135" s="131">
        <v>3109</v>
      </c>
    </row>
    <row r="136" spans="2:11" x14ac:dyDescent="0.25">
      <c r="B136" s="130" t="s">
        <v>59</v>
      </c>
      <c r="C136" s="131">
        <v>1588</v>
      </c>
      <c r="D136" s="131">
        <v>1680</v>
      </c>
      <c r="E136" s="131">
        <v>1716</v>
      </c>
      <c r="F136" s="131">
        <v>1841</v>
      </c>
      <c r="G136" s="131">
        <v>1851</v>
      </c>
      <c r="H136" s="131">
        <v>1949</v>
      </c>
      <c r="I136" s="131">
        <v>1940</v>
      </c>
      <c r="J136" s="131">
        <v>1915</v>
      </c>
      <c r="K136" s="131">
        <v>2022</v>
      </c>
    </row>
    <row r="137" spans="2:11" x14ac:dyDescent="0.25">
      <c r="B137" s="130" t="s">
        <v>64</v>
      </c>
      <c r="C137" s="131">
        <v>4350</v>
      </c>
      <c r="D137" s="131">
        <v>4282</v>
      </c>
      <c r="E137" s="131">
        <v>4323</v>
      </c>
      <c r="F137" s="131">
        <v>3916</v>
      </c>
      <c r="G137" s="131">
        <v>3826</v>
      </c>
      <c r="H137" s="131">
        <v>3908</v>
      </c>
      <c r="I137" s="131">
        <v>4071</v>
      </c>
      <c r="J137" s="131">
        <v>4002</v>
      </c>
      <c r="K137" s="131">
        <v>3792</v>
      </c>
    </row>
    <row r="138" spans="2:11" x14ac:dyDescent="0.25">
      <c r="B138" s="130" t="s">
        <v>8</v>
      </c>
      <c r="C138" s="131">
        <v>1563</v>
      </c>
      <c r="D138" s="131">
        <v>1697</v>
      </c>
      <c r="E138" s="131">
        <v>1751</v>
      </c>
      <c r="F138" s="131">
        <v>1891</v>
      </c>
      <c r="G138" s="131">
        <v>1999</v>
      </c>
      <c r="H138" s="131">
        <v>2066</v>
      </c>
      <c r="I138" s="131">
        <v>2242</v>
      </c>
      <c r="J138" s="131">
        <v>2378</v>
      </c>
      <c r="K138" s="131">
        <v>2351</v>
      </c>
    </row>
    <row r="139" spans="2:11" x14ac:dyDescent="0.25">
      <c r="B139" s="130" t="s">
        <v>54</v>
      </c>
      <c r="C139" s="131">
        <v>2419</v>
      </c>
      <c r="D139" s="131">
        <v>2555</v>
      </c>
      <c r="E139" s="131">
        <v>2517</v>
      </c>
      <c r="F139" s="131">
        <v>2635</v>
      </c>
      <c r="G139" s="131">
        <v>2912</v>
      </c>
      <c r="H139" s="131">
        <v>3148</v>
      </c>
      <c r="I139" s="131">
        <v>3215</v>
      </c>
      <c r="J139" s="131">
        <v>3348</v>
      </c>
      <c r="K139" s="131">
        <v>3578</v>
      </c>
    </row>
    <row r="140" spans="2:11" x14ac:dyDescent="0.25">
      <c r="B140" s="130" t="s">
        <v>40</v>
      </c>
      <c r="C140" s="131">
        <v>7332</v>
      </c>
      <c r="D140" s="131">
        <v>7484</v>
      </c>
      <c r="E140" s="131">
        <v>7617</v>
      </c>
      <c r="F140" s="131">
        <v>7760</v>
      </c>
      <c r="G140" s="131">
        <v>7828</v>
      </c>
      <c r="H140" s="131">
        <v>8295</v>
      </c>
      <c r="I140" s="131">
        <v>8754</v>
      </c>
      <c r="J140" s="131">
        <v>9182</v>
      </c>
      <c r="K140" s="131">
        <v>9666</v>
      </c>
    </row>
    <row r="141" spans="2:11" x14ac:dyDescent="0.25">
      <c r="B141" s="130" t="s">
        <v>9</v>
      </c>
      <c r="C141" s="131">
        <v>1214</v>
      </c>
      <c r="D141" s="131">
        <v>1253</v>
      </c>
      <c r="E141" s="131">
        <v>1410</v>
      </c>
      <c r="F141" s="131">
        <v>1465</v>
      </c>
      <c r="G141" s="131">
        <v>1649</v>
      </c>
      <c r="H141" s="131">
        <v>1855</v>
      </c>
      <c r="I141" s="131">
        <v>1908</v>
      </c>
      <c r="J141" s="131">
        <v>1747</v>
      </c>
      <c r="K141" s="131">
        <v>1886</v>
      </c>
    </row>
    <row r="142" spans="2:11" x14ac:dyDescent="0.25">
      <c r="B142" s="130" t="s">
        <v>55</v>
      </c>
      <c r="C142" s="131">
        <v>731</v>
      </c>
      <c r="D142" s="131">
        <v>736</v>
      </c>
      <c r="E142" s="131">
        <v>737</v>
      </c>
      <c r="F142" s="131">
        <v>754</v>
      </c>
      <c r="G142" s="131">
        <v>772</v>
      </c>
      <c r="H142" s="131">
        <v>753</v>
      </c>
      <c r="I142" s="131">
        <v>761</v>
      </c>
      <c r="J142" s="131">
        <v>780</v>
      </c>
      <c r="K142" s="131">
        <v>773</v>
      </c>
    </row>
    <row r="143" spans="2:11" x14ac:dyDescent="0.25">
      <c r="B143" s="130" t="s">
        <v>4</v>
      </c>
      <c r="C143" s="131">
        <v>1368</v>
      </c>
      <c r="D143" s="131">
        <v>1426</v>
      </c>
      <c r="E143" s="131">
        <v>1514</v>
      </c>
      <c r="F143" s="131">
        <v>1571</v>
      </c>
      <c r="G143" s="131">
        <v>1696</v>
      </c>
      <c r="H143" s="131">
        <v>1892</v>
      </c>
      <c r="I143" s="131">
        <v>2010</v>
      </c>
      <c r="J143" s="131">
        <v>2084</v>
      </c>
      <c r="K143" s="131">
        <v>2178</v>
      </c>
    </row>
    <row r="144" spans="2:11" x14ac:dyDescent="0.25">
      <c r="B144" s="130" t="s">
        <v>10</v>
      </c>
      <c r="C144" s="131">
        <v>1994</v>
      </c>
      <c r="D144" s="131">
        <v>2068</v>
      </c>
      <c r="E144" s="131">
        <v>2193</v>
      </c>
      <c r="F144" s="131">
        <v>2136</v>
      </c>
      <c r="G144" s="131">
        <v>2116</v>
      </c>
      <c r="H144" s="131">
        <v>2321</v>
      </c>
      <c r="I144" s="131">
        <v>2461</v>
      </c>
      <c r="J144" s="131">
        <v>2545</v>
      </c>
      <c r="K144" s="131">
        <v>2718</v>
      </c>
    </row>
    <row r="145" spans="2:11" x14ac:dyDescent="0.25">
      <c r="B145" s="130" t="s">
        <v>47</v>
      </c>
      <c r="C145" s="131">
        <v>1943</v>
      </c>
      <c r="D145" s="131">
        <v>1857</v>
      </c>
      <c r="E145" s="131">
        <v>1814</v>
      </c>
      <c r="F145" s="131">
        <v>1840</v>
      </c>
      <c r="G145" s="131">
        <v>2003</v>
      </c>
      <c r="H145" s="131">
        <v>2165</v>
      </c>
      <c r="I145" s="131">
        <v>2119</v>
      </c>
      <c r="J145" s="131">
        <v>2251</v>
      </c>
      <c r="K145" s="131">
        <v>2402</v>
      </c>
    </row>
    <row r="146" spans="2:11" x14ac:dyDescent="0.25">
      <c r="B146" s="130" t="s">
        <v>28</v>
      </c>
      <c r="C146" s="131">
        <v>4724</v>
      </c>
      <c r="D146" s="131">
        <v>4933</v>
      </c>
      <c r="E146" s="131">
        <v>4915</v>
      </c>
      <c r="F146" s="131">
        <v>5113</v>
      </c>
      <c r="G146" s="131">
        <v>5335</v>
      </c>
      <c r="H146" s="131">
        <v>5731</v>
      </c>
      <c r="I146" s="131">
        <v>5726</v>
      </c>
      <c r="J146" s="131">
        <v>6187</v>
      </c>
      <c r="K146" s="131">
        <v>6302</v>
      </c>
    </row>
    <row r="147" spans="2:11" x14ac:dyDescent="0.25">
      <c r="B147" s="130" t="s">
        <v>14</v>
      </c>
      <c r="C147" s="131">
        <v>5133</v>
      </c>
      <c r="D147" s="131">
        <v>5217</v>
      </c>
      <c r="E147" s="131">
        <v>5398</v>
      </c>
      <c r="F147" s="131">
        <v>5521</v>
      </c>
      <c r="G147" s="131">
        <v>5734</v>
      </c>
      <c r="H147" s="131">
        <v>5917</v>
      </c>
      <c r="I147" s="131">
        <v>5963</v>
      </c>
      <c r="J147" s="131">
        <v>6069</v>
      </c>
      <c r="K147" s="131">
        <v>6266</v>
      </c>
    </row>
    <row r="148" spans="2:11" x14ac:dyDescent="0.25">
      <c r="B148" s="130" t="s">
        <v>25</v>
      </c>
      <c r="C148" s="131">
        <v>4991</v>
      </c>
      <c r="D148" s="131">
        <v>5140</v>
      </c>
      <c r="E148" s="131">
        <v>5258</v>
      </c>
      <c r="F148" s="131">
        <v>5617</v>
      </c>
      <c r="G148" s="131">
        <v>5767</v>
      </c>
      <c r="H148" s="131">
        <v>6199</v>
      </c>
      <c r="I148" s="131">
        <v>6820</v>
      </c>
      <c r="J148" s="131">
        <v>7553</v>
      </c>
      <c r="K148" s="131">
        <v>7888</v>
      </c>
    </row>
    <row r="149" spans="2:11" x14ac:dyDescent="0.25">
      <c r="B149" s="130" t="s">
        <v>36</v>
      </c>
      <c r="C149" s="131">
        <v>1588</v>
      </c>
      <c r="D149" s="131">
        <v>1855</v>
      </c>
      <c r="E149" s="131">
        <v>1970</v>
      </c>
      <c r="F149" s="131">
        <v>2096</v>
      </c>
      <c r="G149" s="131">
        <v>2491</v>
      </c>
      <c r="H149" s="131">
        <v>2536</v>
      </c>
      <c r="I149" s="131">
        <v>2333</v>
      </c>
      <c r="J149" s="131">
        <v>2533</v>
      </c>
      <c r="K149" s="131">
        <v>2462</v>
      </c>
    </row>
    <row r="150" spans="2:11" x14ac:dyDescent="0.25">
      <c r="B150" s="130" t="s">
        <v>60</v>
      </c>
      <c r="C150" s="131">
        <v>1374</v>
      </c>
      <c r="D150" s="131">
        <v>1435</v>
      </c>
      <c r="E150" s="131">
        <v>1461</v>
      </c>
      <c r="F150" s="131">
        <v>1547</v>
      </c>
      <c r="G150" s="131">
        <v>1637</v>
      </c>
      <c r="H150" s="131">
        <v>1687</v>
      </c>
      <c r="I150" s="131">
        <v>1710</v>
      </c>
      <c r="J150" s="131">
        <v>1816</v>
      </c>
      <c r="K150" s="131">
        <v>1939</v>
      </c>
    </row>
    <row r="151" spans="2:11" x14ac:dyDescent="0.25">
      <c r="B151" s="130" t="s">
        <v>61</v>
      </c>
      <c r="C151" s="131">
        <v>2182</v>
      </c>
      <c r="D151" s="131">
        <v>2254</v>
      </c>
      <c r="E151" s="131">
        <v>2267</v>
      </c>
      <c r="F151" s="131">
        <v>2356</v>
      </c>
      <c r="G151" s="131">
        <v>2452</v>
      </c>
      <c r="H151" s="131">
        <v>2521</v>
      </c>
      <c r="I151" s="131">
        <v>2495</v>
      </c>
      <c r="J151" s="131">
        <v>2511</v>
      </c>
      <c r="K151" s="131">
        <v>2640</v>
      </c>
    </row>
    <row r="152" spans="2:11" x14ac:dyDescent="0.25">
      <c r="B152" s="130" t="s">
        <v>20</v>
      </c>
      <c r="C152" s="131">
        <v>1219</v>
      </c>
      <c r="D152" s="131">
        <v>1271</v>
      </c>
      <c r="E152" s="131">
        <v>1317</v>
      </c>
      <c r="F152" s="131">
        <v>1292</v>
      </c>
      <c r="G152" s="131">
        <v>1359</v>
      </c>
      <c r="H152" s="131">
        <v>1350</v>
      </c>
      <c r="I152" s="131">
        <v>1413</v>
      </c>
      <c r="J152" s="131">
        <v>1472</v>
      </c>
      <c r="K152" s="131">
        <v>1566</v>
      </c>
    </row>
    <row r="153" spans="2:11" x14ac:dyDescent="0.25">
      <c r="B153" s="130" t="s">
        <v>21</v>
      </c>
      <c r="C153" s="131">
        <v>2201</v>
      </c>
      <c r="D153" s="131">
        <v>2258</v>
      </c>
      <c r="E153" s="131">
        <v>2331</v>
      </c>
      <c r="F153" s="131">
        <v>2383</v>
      </c>
      <c r="G153" s="131">
        <v>2525</v>
      </c>
      <c r="H153" s="131">
        <v>2616</v>
      </c>
      <c r="I153" s="131">
        <v>2564</v>
      </c>
      <c r="J153" s="131">
        <v>2800</v>
      </c>
      <c r="K153" s="131">
        <v>2814</v>
      </c>
    </row>
    <row r="154" spans="2:11" x14ac:dyDescent="0.25">
      <c r="B154" s="130" t="s">
        <v>22</v>
      </c>
      <c r="C154" s="131">
        <v>1145</v>
      </c>
      <c r="D154" s="131">
        <v>1191</v>
      </c>
      <c r="E154" s="131">
        <v>1187</v>
      </c>
      <c r="F154" s="131">
        <v>1175</v>
      </c>
      <c r="G154" s="131">
        <v>1264</v>
      </c>
      <c r="H154" s="131">
        <v>1274</v>
      </c>
      <c r="I154" s="131">
        <v>1244</v>
      </c>
      <c r="J154" s="131">
        <v>1190</v>
      </c>
      <c r="K154" s="131">
        <v>1246</v>
      </c>
    </row>
    <row r="155" spans="2:11" x14ac:dyDescent="0.25">
      <c r="B155" s="130" t="s">
        <v>15</v>
      </c>
      <c r="C155" s="131">
        <v>3849</v>
      </c>
      <c r="D155" s="131">
        <v>4108</v>
      </c>
      <c r="E155" s="131">
        <v>4337</v>
      </c>
      <c r="F155" s="131">
        <v>4590</v>
      </c>
      <c r="G155" s="131">
        <v>4818</v>
      </c>
      <c r="H155" s="131">
        <v>4931</v>
      </c>
      <c r="I155" s="131">
        <v>5008</v>
      </c>
      <c r="J155" s="131">
        <v>5203</v>
      </c>
      <c r="K155" s="131">
        <v>5339</v>
      </c>
    </row>
    <row r="156" spans="2:11" x14ac:dyDescent="0.25">
      <c r="B156" s="130" t="s">
        <v>11</v>
      </c>
      <c r="C156" s="131">
        <v>2808</v>
      </c>
      <c r="D156" s="131">
        <v>2991</v>
      </c>
      <c r="E156" s="131">
        <v>3159</v>
      </c>
      <c r="F156" s="131">
        <v>3611</v>
      </c>
      <c r="G156" s="131">
        <v>3857</v>
      </c>
      <c r="H156" s="131">
        <v>3904</v>
      </c>
      <c r="I156" s="131">
        <v>3895</v>
      </c>
      <c r="J156" s="131">
        <v>3912</v>
      </c>
      <c r="K156" s="131">
        <v>4139</v>
      </c>
    </row>
    <row r="157" spans="2:11" x14ac:dyDescent="0.25">
      <c r="B157" s="130" t="s">
        <v>23</v>
      </c>
      <c r="C157" s="131">
        <v>1054</v>
      </c>
      <c r="D157" s="131">
        <v>1084</v>
      </c>
      <c r="E157" s="131">
        <v>1096</v>
      </c>
      <c r="F157" s="131">
        <v>1070</v>
      </c>
      <c r="G157" s="131">
        <v>1081</v>
      </c>
      <c r="H157" s="131">
        <v>1468</v>
      </c>
      <c r="I157" s="131">
        <v>1640</v>
      </c>
      <c r="J157" s="131">
        <v>1789</v>
      </c>
      <c r="K157" s="131">
        <v>1759</v>
      </c>
    </row>
    <row r="158" spans="2:11" x14ac:dyDescent="0.25">
      <c r="B158" s="130" t="s">
        <v>13</v>
      </c>
      <c r="C158" s="131">
        <v>3015</v>
      </c>
      <c r="D158" s="131">
        <v>3076</v>
      </c>
      <c r="E158" s="131">
        <v>3285</v>
      </c>
      <c r="F158" s="131">
        <v>3548</v>
      </c>
      <c r="G158" s="131">
        <v>3602</v>
      </c>
      <c r="H158" s="131">
        <v>3606</v>
      </c>
      <c r="I158" s="131">
        <v>3730</v>
      </c>
      <c r="J158" s="131">
        <v>3831</v>
      </c>
      <c r="K158" s="131">
        <v>4096</v>
      </c>
    </row>
    <row r="159" spans="2:11" x14ac:dyDescent="0.25">
      <c r="B159" s="130" t="s">
        <v>29</v>
      </c>
      <c r="C159" s="131">
        <v>3559</v>
      </c>
      <c r="D159" s="131">
        <v>3784</v>
      </c>
      <c r="E159" s="131">
        <v>3949</v>
      </c>
      <c r="F159" s="131">
        <v>4005</v>
      </c>
      <c r="G159" s="131">
        <v>4238</v>
      </c>
      <c r="H159" s="131">
        <v>4543</v>
      </c>
      <c r="I159" s="131">
        <v>4661</v>
      </c>
      <c r="J159" s="131">
        <v>4890</v>
      </c>
      <c r="K159" s="131">
        <v>5135</v>
      </c>
    </row>
    <row r="160" spans="2:11" x14ac:dyDescent="0.25">
      <c r="B160" s="130" t="s">
        <v>12</v>
      </c>
      <c r="C160" s="131">
        <v>3810</v>
      </c>
      <c r="D160" s="131">
        <v>3909</v>
      </c>
      <c r="E160" s="131">
        <v>4060</v>
      </c>
      <c r="F160" s="131">
        <v>4251</v>
      </c>
      <c r="G160" s="131">
        <v>4811</v>
      </c>
      <c r="H160" s="131">
        <v>5252</v>
      </c>
      <c r="I160" s="131">
        <v>5657</v>
      </c>
      <c r="J160" s="131">
        <v>5907</v>
      </c>
      <c r="K160" s="131">
        <v>5982</v>
      </c>
    </row>
    <row r="161" spans="2:11" x14ac:dyDescent="0.25">
      <c r="B161" s="130" t="s">
        <v>62</v>
      </c>
      <c r="C161" s="131">
        <v>986</v>
      </c>
      <c r="D161" s="131">
        <v>1032</v>
      </c>
      <c r="E161" s="131">
        <v>1057</v>
      </c>
      <c r="F161" s="131">
        <v>1129</v>
      </c>
      <c r="G161" s="131">
        <v>1228</v>
      </c>
      <c r="H161" s="131">
        <v>1315</v>
      </c>
      <c r="I161" s="131">
        <v>1301</v>
      </c>
      <c r="J161" s="131">
        <v>1243</v>
      </c>
      <c r="K161" s="131">
        <v>1261</v>
      </c>
    </row>
    <row r="162" spans="2:11" x14ac:dyDescent="0.25">
      <c r="B162" s="130" t="s">
        <v>30</v>
      </c>
      <c r="C162" s="131">
        <v>4122</v>
      </c>
      <c r="D162" s="131">
        <v>4370</v>
      </c>
      <c r="E162" s="131">
        <v>4444</v>
      </c>
      <c r="F162" s="131">
        <v>4549</v>
      </c>
      <c r="G162" s="131">
        <v>4663</v>
      </c>
      <c r="H162" s="131">
        <v>4683</v>
      </c>
      <c r="I162" s="131">
        <v>4528</v>
      </c>
      <c r="J162" s="131">
        <v>4647</v>
      </c>
      <c r="K162" s="131">
        <v>4896</v>
      </c>
    </row>
    <row r="163" spans="2:11" x14ac:dyDescent="0.25">
      <c r="B163" s="130" t="s">
        <v>5</v>
      </c>
      <c r="C163" s="131">
        <v>1990</v>
      </c>
      <c r="D163" s="131">
        <v>2066</v>
      </c>
      <c r="E163" s="131">
        <v>2155</v>
      </c>
      <c r="F163" s="131">
        <v>2335</v>
      </c>
      <c r="G163" s="131">
        <v>2480</v>
      </c>
      <c r="H163" s="131">
        <v>2622</v>
      </c>
      <c r="I163" s="131">
        <v>2812</v>
      </c>
      <c r="J163" s="131">
        <v>2715</v>
      </c>
      <c r="K163" s="131">
        <v>2913</v>
      </c>
    </row>
    <row r="164" spans="2:11" x14ac:dyDescent="0.25">
      <c r="B164" s="130" t="s">
        <v>6</v>
      </c>
      <c r="C164" s="131">
        <v>1928</v>
      </c>
      <c r="D164" s="131">
        <v>2002</v>
      </c>
      <c r="E164" s="131">
        <v>2150</v>
      </c>
      <c r="F164" s="131">
        <v>2198</v>
      </c>
      <c r="G164" s="131">
        <v>2207</v>
      </c>
      <c r="H164" s="131">
        <v>2351</v>
      </c>
      <c r="I164" s="131">
        <v>2498</v>
      </c>
      <c r="J164" s="131">
        <v>2603</v>
      </c>
      <c r="K164" s="131">
        <v>2682</v>
      </c>
    </row>
    <row r="165" spans="2:11" x14ac:dyDescent="0.25">
      <c r="B165" s="130" t="s">
        <v>7</v>
      </c>
      <c r="C165" s="131">
        <v>1180</v>
      </c>
      <c r="D165" s="131">
        <v>1208</v>
      </c>
      <c r="E165" s="131">
        <v>1252</v>
      </c>
      <c r="F165" s="131">
        <v>1254</v>
      </c>
      <c r="G165" s="131">
        <v>1268</v>
      </c>
      <c r="H165" s="131">
        <v>1334</v>
      </c>
      <c r="I165" s="131">
        <v>1366</v>
      </c>
      <c r="J165" s="131">
        <v>1476</v>
      </c>
      <c r="K165" s="131">
        <v>1419</v>
      </c>
    </row>
    <row r="167" spans="2:11" x14ac:dyDescent="0.25">
      <c r="B167" s="130" t="s">
        <v>65</v>
      </c>
      <c r="C167" s="126">
        <v>169540</v>
      </c>
      <c r="D167" s="126">
        <v>174897</v>
      </c>
      <c r="E167" s="126">
        <v>180919</v>
      </c>
      <c r="F167" s="126">
        <v>186119</v>
      </c>
      <c r="G167" s="126">
        <v>193962</v>
      </c>
      <c r="H167" s="126">
        <v>203421</v>
      </c>
      <c r="I167" s="126">
        <v>210147</v>
      </c>
      <c r="J167" s="126">
        <v>218082</v>
      </c>
      <c r="K167" s="126">
        <v>225008</v>
      </c>
    </row>
    <row r="168" spans="2:11" x14ac:dyDescent="0.25">
      <c r="B168" s="130" t="s">
        <v>90</v>
      </c>
      <c r="C168" s="129">
        <v>1185234</v>
      </c>
      <c r="D168" s="129">
        <v>1211132</v>
      </c>
      <c r="E168" s="129">
        <v>1242817</v>
      </c>
      <c r="F168" s="129">
        <v>1287219</v>
      </c>
      <c r="G168" s="129">
        <v>1337545</v>
      </c>
      <c r="H168" s="129">
        <v>1405306</v>
      </c>
      <c r="I168" s="129">
        <v>1451436</v>
      </c>
      <c r="J168" s="129">
        <v>1509306</v>
      </c>
      <c r="K168" s="129">
        <v>1562694</v>
      </c>
    </row>
    <row r="169" spans="2:11" x14ac:dyDescent="0.25">
      <c r="B169" s="198"/>
      <c r="C169" s="199"/>
      <c r="D169" s="199"/>
      <c r="E169" s="199"/>
      <c r="F169" s="199"/>
      <c r="G169" s="199"/>
      <c r="H169" s="199"/>
      <c r="I169" s="199"/>
      <c r="J169" s="199"/>
      <c r="K169" s="199"/>
    </row>
    <row r="170" spans="2:11" x14ac:dyDescent="0.25">
      <c r="B170" s="313" t="s">
        <v>70</v>
      </c>
      <c r="C170" s="131">
        <v>16826</v>
      </c>
      <c r="D170" s="131">
        <v>17519</v>
      </c>
      <c r="E170" s="131">
        <v>17770</v>
      </c>
      <c r="F170" s="131">
        <v>18225</v>
      </c>
      <c r="G170" s="131">
        <v>18780</v>
      </c>
      <c r="H170" s="131">
        <v>19731</v>
      </c>
      <c r="I170" s="131">
        <v>19811</v>
      </c>
      <c r="J170" s="131">
        <v>20813</v>
      </c>
      <c r="K170" s="131">
        <v>21698</v>
      </c>
    </row>
    <row r="171" spans="2:11" x14ac:dyDescent="0.25">
      <c r="B171" s="313" t="s">
        <v>71</v>
      </c>
      <c r="C171" s="131">
        <v>17187</v>
      </c>
      <c r="D171" s="131">
        <v>17989</v>
      </c>
      <c r="E171" s="131">
        <v>18796</v>
      </c>
      <c r="F171" s="131">
        <v>19936</v>
      </c>
      <c r="G171" s="131">
        <v>21659</v>
      </c>
      <c r="H171" s="131">
        <v>23184</v>
      </c>
      <c r="I171" s="131">
        <v>24431</v>
      </c>
      <c r="J171" s="131">
        <v>25186</v>
      </c>
      <c r="K171" s="131">
        <v>26039</v>
      </c>
    </row>
    <row r="172" spans="2:11" ht="26.25" x14ac:dyDescent="0.25">
      <c r="B172" s="313" t="s">
        <v>72</v>
      </c>
      <c r="C172" s="131">
        <v>35805</v>
      </c>
      <c r="D172" s="131">
        <v>37039</v>
      </c>
      <c r="E172" s="131">
        <v>38745</v>
      </c>
      <c r="F172" s="131">
        <v>39746</v>
      </c>
      <c r="G172" s="131">
        <v>41170</v>
      </c>
      <c r="H172" s="131">
        <v>42727</v>
      </c>
      <c r="I172" s="131">
        <v>43698</v>
      </c>
      <c r="J172" s="131">
        <v>45186</v>
      </c>
      <c r="K172" s="131">
        <v>46559</v>
      </c>
    </row>
    <row r="173" spans="2:11" ht="26.25" x14ac:dyDescent="0.25">
      <c r="B173" s="313" t="s">
        <v>73</v>
      </c>
      <c r="C173" s="131">
        <v>36915</v>
      </c>
      <c r="D173" s="131">
        <v>37833</v>
      </c>
      <c r="E173" s="131">
        <v>39081</v>
      </c>
      <c r="F173" s="131">
        <v>39786</v>
      </c>
      <c r="G173" s="131">
        <v>41508</v>
      </c>
      <c r="H173" s="131">
        <v>43799</v>
      </c>
      <c r="I173" s="131">
        <v>46164</v>
      </c>
      <c r="J173" s="131">
        <v>49548</v>
      </c>
      <c r="K173" s="131">
        <v>51270</v>
      </c>
    </row>
    <row r="174" spans="2:11" x14ac:dyDescent="0.25">
      <c r="B174" s="313" t="s">
        <v>74</v>
      </c>
      <c r="C174" s="131">
        <v>17875</v>
      </c>
      <c r="D174" s="131">
        <v>18001</v>
      </c>
      <c r="E174" s="131">
        <v>18253</v>
      </c>
      <c r="F174" s="131">
        <v>18436</v>
      </c>
      <c r="G174" s="131">
        <v>18958</v>
      </c>
      <c r="H174" s="131">
        <v>19766</v>
      </c>
      <c r="I174" s="131">
        <v>20495</v>
      </c>
      <c r="J174" s="131">
        <v>20376</v>
      </c>
      <c r="K174" s="131">
        <v>20656</v>
      </c>
    </row>
    <row r="175" spans="2:11" x14ac:dyDescent="0.25">
      <c r="B175" s="313" t="s">
        <v>75</v>
      </c>
      <c r="C175" s="131">
        <v>18462</v>
      </c>
      <c r="D175" s="131">
        <v>18932</v>
      </c>
      <c r="E175" s="131">
        <v>19257</v>
      </c>
      <c r="F175" s="131">
        <v>20106</v>
      </c>
      <c r="G175" s="131">
        <v>20912</v>
      </c>
      <c r="H175" s="131">
        <v>22302</v>
      </c>
      <c r="I175" s="131">
        <v>23271</v>
      </c>
      <c r="J175" s="131">
        <v>24159</v>
      </c>
      <c r="K175" s="131">
        <v>24897</v>
      </c>
    </row>
    <row r="176" spans="2:11" ht="26.25" x14ac:dyDescent="0.25">
      <c r="B176" s="313" t="s">
        <v>76</v>
      </c>
      <c r="C176" s="131">
        <v>17237</v>
      </c>
      <c r="D176" s="131">
        <v>17860</v>
      </c>
      <c r="E176" s="131">
        <v>18460</v>
      </c>
      <c r="F176" s="131">
        <v>18650</v>
      </c>
      <c r="G176" s="131">
        <v>19241</v>
      </c>
      <c r="H176" s="131">
        <v>20034</v>
      </c>
      <c r="I176" s="131">
        <v>20901</v>
      </c>
      <c r="J176" s="131">
        <v>21421</v>
      </c>
      <c r="K176" s="131">
        <v>21919</v>
      </c>
    </row>
    <row r="177" spans="2:11" x14ac:dyDescent="0.25">
      <c r="B177" s="313" t="s">
        <v>77</v>
      </c>
      <c r="C177" s="131">
        <v>11220</v>
      </c>
      <c r="D177" s="131">
        <v>11425</v>
      </c>
      <c r="E177" s="131">
        <v>12020</v>
      </c>
      <c r="F177" s="131">
        <v>12573</v>
      </c>
      <c r="G177" s="131">
        <v>12889</v>
      </c>
      <c r="H177" s="131">
        <v>13256</v>
      </c>
      <c r="I177" s="131">
        <v>13394</v>
      </c>
      <c r="J177" s="131">
        <v>13539</v>
      </c>
      <c r="K177" s="131">
        <v>14151</v>
      </c>
    </row>
    <row r="178" spans="2:11" x14ac:dyDescent="0.25">
      <c r="B178" s="313" t="s">
        <v>78</v>
      </c>
      <c r="C178" s="131">
        <v>9537</v>
      </c>
      <c r="D178" s="131">
        <v>9818</v>
      </c>
      <c r="E178" s="131">
        <v>10380</v>
      </c>
      <c r="F178" s="131">
        <v>10903</v>
      </c>
      <c r="G178" s="131">
        <v>11327</v>
      </c>
      <c r="H178" s="131">
        <v>12021</v>
      </c>
      <c r="I178" s="131">
        <v>12387</v>
      </c>
      <c r="J178" s="131">
        <v>12727</v>
      </c>
      <c r="K178" s="131">
        <v>13314</v>
      </c>
    </row>
    <row r="179" spans="2:11" x14ac:dyDescent="0.25">
      <c r="B179" s="308" t="s">
        <v>448</v>
      </c>
      <c r="C179" s="170">
        <v>181064</v>
      </c>
      <c r="D179" s="170">
        <v>186416</v>
      </c>
      <c r="E179" s="170">
        <v>192762</v>
      </c>
      <c r="F179" s="170">
        <v>198361</v>
      </c>
      <c r="G179" s="170">
        <v>206444</v>
      </c>
      <c r="H179" s="170">
        <v>216820</v>
      </c>
      <c r="I179" s="170">
        <v>224552</v>
      </c>
      <c r="J179" s="170">
        <v>232955</v>
      </c>
      <c r="K179" s="170">
        <v>240503</v>
      </c>
    </row>
    <row r="180" spans="2:11" x14ac:dyDescent="0.25">
      <c r="B180" s="198"/>
      <c r="C180" s="199"/>
      <c r="D180" s="199"/>
      <c r="E180" s="199"/>
      <c r="F180" s="199"/>
      <c r="G180" s="199"/>
      <c r="H180" s="199"/>
      <c r="I180" s="199"/>
      <c r="J180" s="199"/>
      <c r="K180" s="199"/>
    </row>
    <row r="181" spans="2:11" x14ac:dyDescent="0.25">
      <c r="B181" s="197" t="s">
        <v>82</v>
      </c>
      <c r="C181" s="199"/>
      <c r="D181" s="199"/>
      <c r="E181" s="199"/>
      <c r="F181" s="199"/>
      <c r="G181" s="199"/>
      <c r="H181" s="199"/>
      <c r="I181" s="199"/>
      <c r="J181" s="199"/>
      <c r="K181" s="199"/>
    </row>
    <row r="182" spans="2:11" x14ac:dyDescent="0.25">
      <c r="B182" s="195" t="s">
        <v>92</v>
      </c>
      <c r="C182" s="38">
        <v>2009</v>
      </c>
      <c r="D182" s="38">
        <v>2010</v>
      </c>
      <c r="E182" s="38">
        <v>2011</v>
      </c>
      <c r="F182" s="38">
        <v>2012</v>
      </c>
      <c r="G182" s="38">
        <v>2013</v>
      </c>
      <c r="H182" s="38">
        <v>2014</v>
      </c>
      <c r="I182" s="196">
        <v>2015</v>
      </c>
      <c r="J182" s="38">
        <v>2016</v>
      </c>
      <c r="K182" s="38">
        <v>2017</v>
      </c>
    </row>
    <row r="183" spans="2:11" x14ac:dyDescent="0.25">
      <c r="B183" s="193" t="s">
        <v>35</v>
      </c>
      <c r="C183" s="154">
        <v>50000</v>
      </c>
      <c r="D183" s="154">
        <v>49000</v>
      </c>
      <c r="E183" s="154">
        <v>49000</v>
      </c>
      <c r="F183" s="154">
        <v>49000</v>
      </c>
      <c r="G183" s="154">
        <v>47000</v>
      </c>
      <c r="H183" s="154">
        <v>49000</v>
      </c>
      <c r="I183" s="154">
        <v>50000</v>
      </c>
      <c r="J183" s="154">
        <v>49000</v>
      </c>
      <c r="K183" s="154">
        <v>50000</v>
      </c>
    </row>
    <row r="184" spans="2:11" x14ac:dyDescent="0.25">
      <c r="B184" s="193" t="s">
        <v>41</v>
      </c>
      <c r="C184" s="154">
        <v>47000</v>
      </c>
      <c r="D184" s="154">
        <v>47000</v>
      </c>
      <c r="E184" s="154">
        <v>46000</v>
      </c>
      <c r="F184" s="154">
        <v>47000</v>
      </c>
      <c r="G184" s="154">
        <v>48000</v>
      </c>
      <c r="H184" s="154">
        <v>50000</v>
      </c>
      <c r="I184" s="154">
        <v>51000</v>
      </c>
      <c r="J184" s="154">
        <v>51000</v>
      </c>
      <c r="K184" s="154">
        <v>52000</v>
      </c>
    </row>
    <row r="185" spans="2:11" x14ac:dyDescent="0.25">
      <c r="B185" s="193" t="s">
        <v>42</v>
      </c>
      <c r="C185" s="154">
        <v>46000</v>
      </c>
      <c r="D185" s="154">
        <v>45000</v>
      </c>
      <c r="E185" s="154">
        <v>46000</v>
      </c>
      <c r="F185" s="154">
        <v>45000</v>
      </c>
      <c r="G185" s="154">
        <v>45000</v>
      </c>
      <c r="H185" s="154">
        <v>47000</v>
      </c>
      <c r="I185" s="154">
        <v>48000</v>
      </c>
      <c r="J185" s="154">
        <v>50000</v>
      </c>
      <c r="K185" s="154">
        <v>49000</v>
      </c>
    </row>
    <row r="186" spans="2:11" x14ac:dyDescent="0.25">
      <c r="B186" s="140" t="s">
        <v>24</v>
      </c>
      <c r="C186" s="154">
        <v>459000</v>
      </c>
      <c r="D186" s="154">
        <v>457000</v>
      </c>
      <c r="E186" s="154">
        <v>466000</v>
      </c>
      <c r="F186" s="154">
        <v>464000</v>
      </c>
      <c r="G186" s="154">
        <v>478000</v>
      </c>
      <c r="H186" s="154">
        <v>490000</v>
      </c>
      <c r="I186" s="154">
        <v>494000</v>
      </c>
      <c r="J186" s="154">
        <v>508000</v>
      </c>
      <c r="K186" s="154">
        <v>517000</v>
      </c>
    </row>
    <row r="187" spans="2:11" x14ac:dyDescent="0.25">
      <c r="B187" s="193" t="s">
        <v>49</v>
      </c>
      <c r="C187" s="154">
        <v>49000</v>
      </c>
      <c r="D187" s="154">
        <v>47000</v>
      </c>
      <c r="E187" s="154">
        <v>48000</v>
      </c>
      <c r="F187" s="154">
        <v>51000</v>
      </c>
      <c r="G187" s="154">
        <v>50000</v>
      </c>
      <c r="H187" s="154">
        <v>52000</v>
      </c>
      <c r="I187" s="154">
        <v>53000</v>
      </c>
      <c r="J187" s="154">
        <v>55000</v>
      </c>
      <c r="K187" s="154">
        <v>60000</v>
      </c>
    </row>
    <row r="188" spans="2:11" x14ac:dyDescent="0.25">
      <c r="B188" s="193" t="s">
        <v>32</v>
      </c>
      <c r="C188" s="154">
        <v>25000</v>
      </c>
      <c r="D188" s="154">
        <v>26000</v>
      </c>
      <c r="E188" s="154">
        <v>29000</v>
      </c>
      <c r="F188" s="154">
        <v>28000</v>
      </c>
      <c r="G188" s="154">
        <v>30000</v>
      </c>
      <c r="H188" s="154">
        <v>29000</v>
      </c>
      <c r="I188" s="154">
        <v>35000</v>
      </c>
      <c r="J188" s="154">
        <v>32000</v>
      </c>
      <c r="K188" s="154">
        <v>30000</v>
      </c>
    </row>
    <row r="189" spans="2:11" x14ac:dyDescent="0.25">
      <c r="B189" s="193" t="s">
        <v>56</v>
      </c>
      <c r="C189" s="154">
        <v>29000</v>
      </c>
      <c r="D189" s="154">
        <v>31000</v>
      </c>
      <c r="E189" s="154">
        <v>30000</v>
      </c>
      <c r="F189" s="154">
        <v>30000</v>
      </c>
      <c r="G189" s="154">
        <v>32000</v>
      </c>
      <c r="H189" s="154">
        <v>33000</v>
      </c>
      <c r="I189" s="154">
        <v>32000</v>
      </c>
      <c r="J189" s="154">
        <v>33000</v>
      </c>
      <c r="K189" s="154">
        <v>33000</v>
      </c>
    </row>
    <row r="190" spans="2:11" x14ac:dyDescent="0.25">
      <c r="B190" s="140" t="s">
        <v>2</v>
      </c>
      <c r="C190" s="154">
        <v>34000</v>
      </c>
      <c r="D190" s="154">
        <v>33000</v>
      </c>
      <c r="E190" s="154">
        <v>33000</v>
      </c>
      <c r="F190" s="154">
        <v>34000</v>
      </c>
      <c r="G190" s="154">
        <v>34000</v>
      </c>
      <c r="H190" s="154">
        <v>35000</v>
      </c>
      <c r="I190" s="154">
        <v>37000</v>
      </c>
      <c r="J190" s="154">
        <v>47000</v>
      </c>
      <c r="K190" s="154">
        <v>60000</v>
      </c>
    </row>
    <row r="191" spans="2:11" x14ac:dyDescent="0.25">
      <c r="B191" s="193" t="s">
        <v>45</v>
      </c>
      <c r="C191" s="154">
        <v>39000</v>
      </c>
      <c r="D191" s="154">
        <v>36000</v>
      </c>
      <c r="E191" s="154">
        <v>36000</v>
      </c>
      <c r="F191" s="154">
        <v>36000</v>
      </c>
      <c r="G191" s="154">
        <v>35000</v>
      </c>
      <c r="H191" s="154">
        <v>34000</v>
      </c>
      <c r="I191" s="154">
        <v>36000</v>
      </c>
      <c r="J191" s="154">
        <v>36000</v>
      </c>
      <c r="K191" s="154">
        <v>38000</v>
      </c>
    </row>
    <row r="192" spans="2:11" x14ac:dyDescent="0.25">
      <c r="B192" s="140" t="s">
        <v>16</v>
      </c>
      <c r="C192" s="154">
        <v>35000</v>
      </c>
      <c r="D192" s="154">
        <v>34000</v>
      </c>
      <c r="E192" s="154">
        <v>33000</v>
      </c>
      <c r="F192" s="154">
        <v>34000</v>
      </c>
      <c r="G192" s="154">
        <v>34000</v>
      </c>
      <c r="H192" s="154">
        <v>37000</v>
      </c>
      <c r="I192" s="154">
        <v>38000</v>
      </c>
      <c r="J192" s="154">
        <v>40000</v>
      </c>
      <c r="K192" s="154">
        <v>41000</v>
      </c>
    </row>
    <row r="193" spans="2:11" x14ac:dyDescent="0.25">
      <c r="B193" s="193" t="s">
        <v>50</v>
      </c>
      <c r="C193" s="154">
        <v>62000</v>
      </c>
      <c r="D193" s="154">
        <v>62000</v>
      </c>
      <c r="E193" s="154">
        <v>58000</v>
      </c>
      <c r="F193" s="154">
        <v>58000</v>
      </c>
      <c r="G193" s="154">
        <v>60000</v>
      </c>
      <c r="H193" s="154">
        <v>64000</v>
      </c>
      <c r="I193" s="154">
        <v>65000</v>
      </c>
      <c r="J193" s="154">
        <v>67000</v>
      </c>
      <c r="K193" s="154">
        <v>66000</v>
      </c>
    </row>
    <row r="194" spans="2:11" x14ac:dyDescent="0.25">
      <c r="B194" s="193" t="s">
        <v>33</v>
      </c>
      <c r="C194" s="154">
        <v>46000</v>
      </c>
      <c r="D194" s="154">
        <v>49000</v>
      </c>
      <c r="E194" s="154">
        <v>49000</v>
      </c>
      <c r="F194" s="154">
        <v>51000</v>
      </c>
      <c r="G194" s="154">
        <v>47000</v>
      </c>
      <c r="H194" s="154">
        <v>48000</v>
      </c>
      <c r="I194" s="154">
        <v>50000</v>
      </c>
      <c r="J194" s="154">
        <v>50000</v>
      </c>
      <c r="K194" s="154">
        <v>50000</v>
      </c>
    </row>
    <row r="195" spans="2:11" x14ac:dyDescent="0.25">
      <c r="B195" s="140" t="s">
        <v>26</v>
      </c>
      <c r="C195" s="154">
        <v>138000</v>
      </c>
      <c r="D195" s="154">
        <v>140000</v>
      </c>
      <c r="E195" s="154">
        <v>140000</v>
      </c>
      <c r="F195" s="154">
        <v>142000</v>
      </c>
      <c r="G195" s="154">
        <v>147000</v>
      </c>
      <c r="H195" s="154">
        <v>153000</v>
      </c>
      <c r="I195" s="154">
        <v>155000</v>
      </c>
      <c r="J195" s="154">
        <v>154000</v>
      </c>
      <c r="K195" s="154">
        <v>159000</v>
      </c>
    </row>
    <row r="196" spans="2:11" x14ac:dyDescent="0.25">
      <c r="B196" s="193" t="s">
        <v>31</v>
      </c>
      <c r="C196" s="154">
        <v>118000</v>
      </c>
      <c r="D196" s="154">
        <v>117000</v>
      </c>
      <c r="E196" s="154">
        <v>118000</v>
      </c>
      <c r="F196" s="154">
        <v>119000</v>
      </c>
      <c r="G196" s="154">
        <v>121000</v>
      </c>
      <c r="H196" s="154">
        <v>123000</v>
      </c>
      <c r="I196" s="154">
        <v>126000</v>
      </c>
      <c r="J196" s="154">
        <v>131000</v>
      </c>
      <c r="K196" s="154">
        <v>130000</v>
      </c>
    </row>
    <row r="197" spans="2:11" x14ac:dyDescent="0.25">
      <c r="B197" s="193" t="s">
        <v>37</v>
      </c>
      <c r="C197" s="154">
        <v>35000</v>
      </c>
      <c r="D197" s="154">
        <v>36000</v>
      </c>
      <c r="E197" s="154">
        <v>36000</v>
      </c>
      <c r="F197" s="154">
        <v>36000</v>
      </c>
      <c r="G197" s="154">
        <v>31000</v>
      </c>
      <c r="H197" s="154">
        <v>31000</v>
      </c>
      <c r="I197" s="154">
        <v>30000</v>
      </c>
      <c r="J197" s="154">
        <v>33000</v>
      </c>
      <c r="K197" s="154">
        <v>33000</v>
      </c>
    </row>
    <row r="198" spans="2:11" x14ac:dyDescent="0.25">
      <c r="B198" s="140" t="s">
        <v>27</v>
      </c>
      <c r="C198" s="154">
        <v>118000</v>
      </c>
      <c r="D198" s="154">
        <v>117000</v>
      </c>
      <c r="E198" s="154">
        <v>110000</v>
      </c>
      <c r="F198" s="154">
        <v>106000</v>
      </c>
      <c r="G198" s="154">
        <v>110000</v>
      </c>
      <c r="H198" s="154">
        <v>109000</v>
      </c>
      <c r="I198" s="154">
        <v>112000</v>
      </c>
      <c r="J198" s="154">
        <v>113000</v>
      </c>
      <c r="K198" s="154">
        <v>119000</v>
      </c>
    </row>
    <row r="199" spans="2:11" x14ac:dyDescent="0.25">
      <c r="B199" s="193" t="s">
        <v>57</v>
      </c>
      <c r="C199" s="154">
        <v>43000</v>
      </c>
      <c r="D199" s="154">
        <v>43000</v>
      </c>
      <c r="E199" s="154">
        <v>44000</v>
      </c>
      <c r="F199" s="154">
        <v>42000</v>
      </c>
      <c r="G199" s="154">
        <v>43000</v>
      </c>
      <c r="H199" s="154">
        <v>42000</v>
      </c>
      <c r="I199" s="154">
        <v>44000</v>
      </c>
      <c r="J199" s="154">
        <v>46000</v>
      </c>
      <c r="K199" s="154">
        <v>44000</v>
      </c>
    </row>
    <row r="200" spans="2:11" x14ac:dyDescent="0.25">
      <c r="B200" s="140" t="s">
        <v>17</v>
      </c>
      <c r="C200" s="154">
        <v>54000</v>
      </c>
      <c r="D200" s="154">
        <v>55000</v>
      </c>
      <c r="E200" s="154">
        <v>57000</v>
      </c>
      <c r="F200" s="154">
        <v>54000</v>
      </c>
      <c r="G200" s="154">
        <v>56000</v>
      </c>
      <c r="H200" s="154">
        <v>60000</v>
      </c>
      <c r="I200" s="154">
        <v>62000</v>
      </c>
      <c r="J200" s="154">
        <v>60000</v>
      </c>
      <c r="K200" s="154">
        <v>62000</v>
      </c>
    </row>
    <row r="201" spans="2:11" x14ac:dyDescent="0.25">
      <c r="B201" s="193" t="s">
        <v>38</v>
      </c>
      <c r="C201" s="154">
        <v>37000</v>
      </c>
      <c r="D201" s="154">
        <v>36000</v>
      </c>
      <c r="E201" s="154">
        <v>37000</v>
      </c>
      <c r="F201" s="154">
        <v>36000</v>
      </c>
      <c r="G201" s="154">
        <v>34000</v>
      </c>
      <c r="H201" s="154">
        <v>35000</v>
      </c>
      <c r="I201" s="154">
        <v>36000</v>
      </c>
      <c r="J201" s="154">
        <v>38000</v>
      </c>
      <c r="K201" s="154">
        <v>38000</v>
      </c>
    </row>
    <row r="202" spans="2:11" x14ac:dyDescent="0.25">
      <c r="B202" s="193" t="s">
        <v>46</v>
      </c>
      <c r="C202" s="154">
        <v>33000</v>
      </c>
      <c r="D202" s="154">
        <v>30000</v>
      </c>
      <c r="E202" s="154">
        <v>30000</v>
      </c>
      <c r="F202" s="154">
        <v>29000</v>
      </c>
      <c r="G202" s="154">
        <v>29000</v>
      </c>
      <c r="H202" s="154">
        <v>29000</v>
      </c>
      <c r="I202" s="154">
        <v>31000</v>
      </c>
      <c r="J202" s="154">
        <v>32000</v>
      </c>
      <c r="K202" s="154">
        <v>32000</v>
      </c>
    </row>
    <row r="203" spans="2:11" x14ac:dyDescent="0.25">
      <c r="B203" s="193" t="s">
        <v>51</v>
      </c>
      <c r="C203" s="154">
        <v>36000</v>
      </c>
      <c r="D203" s="154">
        <v>35000</v>
      </c>
      <c r="E203" s="154">
        <v>36000</v>
      </c>
      <c r="F203" s="154">
        <v>35000</v>
      </c>
      <c r="G203" s="154">
        <v>37000</v>
      </c>
      <c r="H203" s="154">
        <v>37000</v>
      </c>
      <c r="I203" s="154">
        <v>39000</v>
      </c>
      <c r="J203" s="154">
        <v>40000</v>
      </c>
      <c r="K203" s="154">
        <v>40000</v>
      </c>
    </row>
    <row r="204" spans="2:11" x14ac:dyDescent="0.25">
      <c r="B204" s="193" t="s">
        <v>1</v>
      </c>
      <c r="C204" s="154">
        <v>74000</v>
      </c>
      <c r="D204" s="154">
        <v>74000</v>
      </c>
      <c r="E204" s="154">
        <v>74000</v>
      </c>
      <c r="F204" s="154">
        <v>77000</v>
      </c>
      <c r="G204" s="154">
        <v>75000</v>
      </c>
      <c r="H204" s="154">
        <v>77000</v>
      </c>
      <c r="I204" s="154">
        <v>78000</v>
      </c>
      <c r="J204" s="154">
        <v>79000</v>
      </c>
      <c r="K204" s="154">
        <v>81000</v>
      </c>
    </row>
    <row r="205" spans="2:11" x14ac:dyDescent="0.25">
      <c r="B205" s="193" t="s">
        <v>39</v>
      </c>
      <c r="C205" s="154">
        <v>30000</v>
      </c>
      <c r="D205" s="154">
        <v>30000</v>
      </c>
      <c r="E205" s="154">
        <v>31000</v>
      </c>
      <c r="F205" s="154">
        <v>31000</v>
      </c>
      <c r="G205" s="154">
        <v>30000</v>
      </c>
      <c r="H205" s="154">
        <v>31000</v>
      </c>
      <c r="I205" s="154">
        <v>32000</v>
      </c>
      <c r="J205" s="154">
        <v>32000</v>
      </c>
      <c r="K205" s="154">
        <v>32000</v>
      </c>
    </row>
    <row r="206" spans="2:11" x14ac:dyDescent="0.25">
      <c r="B206" s="193" t="s">
        <v>52</v>
      </c>
      <c r="C206" s="154">
        <v>38000</v>
      </c>
      <c r="D206" s="154">
        <v>38000</v>
      </c>
      <c r="E206" s="154">
        <v>39000</v>
      </c>
      <c r="F206" s="154">
        <v>39000</v>
      </c>
      <c r="G206" s="154">
        <v>40000</v>
      </c>
      <c r="H206" s="154">
        <v>41000</v>
      </c>
      <c r="I206" s="154">
        <v>40000</v>
      </c>
      <c r="J206" s="154">
        <v>42000</v>
      </c>
      <c r="K206" s="154">
        <v>43000</v>
      </c>
    </row>
    <row r="207" spans="2:11" x14ac:dyDescent="0.25">
      <c r="B207" s="193" t="s">
        <v>48</v>
      </c>
      <c r="C207" s="154">
        <v>158000</v>
      </c>
      <c r="D207" s="154">
        <v>159000</v>
      </c>
      <c r="E207" s="154">
        <v>155000</v>
      </c>
      <c r="F207" s="154">
        <v>155000</v>
      </c>
      <c r="G207" s="154">
        <v>159000</v>
      </c>
      <c r="H207" s="154">
        <v>160000</v>
      </c>
      <c r="I207" s="154">
        <v>170000</v>
      </c>
      <c r="J207" s="154">
        <v>176000</v>
      </c>
      <c r="K207" s="154">
        <v>165000</v>
      </c>
    </row>
    <row r="208" spans="2:11" x14ac:dyDescent="0.25">
      <c r="B208" s="140" t="s">
        <v>18</v>
      </c>
      <c r="C208" s="154">
        <v>41000</v>
      </c>
      <c r="D208" s="154">
        <v>40000</v>
      </c>
      <c r="E208" s="154">
        <v>40000</v>
      </c>
      <c r="F208" s="154">
        <v>41000</v>
      </c>
      <c r="G208" s="154">
        <v>42000</v>
      </c>
      <c r="H208" s="154">
        <v>44000</v>
      </c>
      <c r="I208" s="154">
        <v>48000</v>
      </c>
      <c r="J208" s="154">
        <v>50000</v>
      </c>
      <c r="K208" s="154">
        <v>49000</v>
      </c>
    </row>
    <row r="209" spans="2:11" x14ac:dyDescent="0.25">
      <c r="B209" s="193" t="s">
        <v>58</v>
      </c>
      <c r="C209" s="154">
        <v>55000</v>
      </c>
      <c r="D209" s="154">
        <v>55000</v>
      </c>
      <c r="E209" s="154">
        <v>52000</v>
      </c>
      <c r="F209" s="154">
        <v>51000</v>
      </c>
      <c r="G209" s="154">
        <v>51000</v>
      </c>
      <c r="H209" s="154">
        <v>55000</v>
      </c>
      <c r="I209" s="154">
        <v>55000</v>
      </c>
      <c r="J209" s="154">
        <v>55000</v>
      </c>
      <c r="K209" s="154">
        <v>56000</v>
      </c>
    </row>
    <row r="210" spans="2:11" x14ac:dyDescent="0.25">
      <c r="B210" s="193" t="s">
        <v>3</v>
      </c>
      <c r="C210" s="154">
        <v>26000</v>
      </c>
      <c r="D210" s="154">
        <v>26000</v>
      </c>
      <c r="E210" s="154">
        <v>24000</v>
      </c>
      <c r="F210" s="154">
        <v>25000</v>
      </c>
      <c r="G210" s="154">
        <v>25000</v>
      </c>
      <c r="H210" s="154">
        <v>26000</v>
      </c>
      <c r="I210" s="154">
        <v>26000</v>
      </c>
      <c r="J210" s="154">
        <v>27000</v>
      </c>
      <c r="K210" s="154">
        <v>29000</v>
      </c>
    </row>
    <row r="211" spans="2:11" x14ac:dyDescent="0.25">
      <c r="B211" s="193" t="s">
        <v>43</v>
      </c>
      <c r="C211" s="154">
        <v>39000</v>
      </c>
      <c r="D211" s="154">
        <v>38000</v>
      </c>
      <c r="E211" s="154">
        <v>35000</v>
      </c>
      <c r="F211" s="154">
        <v>35000</v>
      </c>
      <c r="G211" s="154">
        <v>35000</v>
      </c>
      <c r="H211" s="154">
        <v>37000</v>
      </c>
      <c r="I211" s="154">
        <v>38000</v>
      </c>
      <c r="J211" s="154">
        <v>40000</v>
      </c>
      <c r="K211" s="154">
        <v>40000</v>
      </c>
    </row>
    <row r="212" spans="2:11" x14ac:dyDescent="0.25">
      <c r="B212" s="193" t="s">
        <v>53</v>
      </c>
      <c r="C212" s="154">
        <v>20000</v>
      </c>
      <c r="D212" s="154">
        <v>20000</v>
      </c>
      <c r="E212" s="154">
        <v>20000</v>
      </c>
      <c r="F212" s="154">
        <v>19000</v>
      </c>
      <c r="G212" s="154">
        <v>19000</v>
      </c>
      <c r="H212" s="154">
        <v>20000</v>
      </c>
      <c r="I212" s="154">
        <v>21000</v>
      </c>
      <c r="J212" s="154">
        <v>21000</v>
      </c>
      <c r="K212" s="154">
        <v>21000</v>
      </c>
    </row>
    <row r="213" spans="2:11" x14ac:dyDescent="0.25">
      <c r="B213" s="193" t="s">
        <v>44</v>
      </c>
      <c r="C213" s="154">
        <v>45000</v>
      </c>
      <c r="D213" s="154">
        <v>44000</v>
      </c>
      <c r="E213" s="154">
        <v>45000</v>
      </c>
      <c r="F213" s="154">
        <v>44000</v>
      </c>
      <c r="G213" s="154">
        <v>46000</v>
      </c>
      <c r="H213" s="154">
        <v>47000</v>
      </c>
      <c r="I213" s="154">
        <v>47000</v>
      </c>
      <c r="J213" s="154">
        <v>49000</v>
      </c>
      <c r="K213" s="154">
        <v>49000</v>
      </c>
    </row>
    <row r="214" spans="2:11" x14ac:dyDescent="0.25">
      <c r="B214" s="193" t="s">
        <v>19</v>
      </c>
      <c r="C214" s="154">
        <v>45000</v>
      </c>
      <c r="D214" s="154">
        <v>43000</v>
      </c>
      <c r="E214" s="154">
        <v>43000</v>
      </c>
      <c r="F214" s="154">
        <v>45000</v>
      </c>
      <c r="G214" s="154">
        <v>44000</v>
      </c>
      <c r="H214" s="154">
        <v>46000</v>
      </c>
      <c r="I214" s="154">
        <v>46000</v>
      </c>
      <c r="J214" s="154">
        <v>46000</v>
      </c>
      <c r="K214" s="154">
        <v>46000</v>
      </c>
    </row>
    <row r="215" spans="2:11" x14ac:dyDescent="0.25">
      <c r="B215" s="193" t="s">
        <v>34</v>
      </c>
      <c r="C215" s="154">
        <v>27000</v>
      </c>
      <c r="D215" s="154">
        <v>28000</v>
      </c>
      <c r="E215" s="154">
        <v>27000</v>
      </c>
      <c r="F215" s="154">
        <v>27000</v>
      </c>
      <c r="G215" s="154">
        <v>24000</v>
      </c>
      <c r="H215" s="154">
        <v>26000</v>
      </c>
      <c r="I215" s="154">
        <v>27000</v>
      </c>
      <c r="J215" s="154">
        <v>27000</v>
      </c>
      <c r="K215" s="154">
        <v>26000</v>
      </c>
    </row>
    <row r="216" spans="2:11" x14ac:dyDescent="0.25">
      <c r="B216" s="193" t="s">
        <v>63</v>
      </c>
      <c r="C216" s="154">
        <v>69000</v>
      </c>
      <c r="D216" s="154">
        <v>68000</v>
      </c>
      <c r="E216" s="154">
        <v>67000</v>
      </c>
      <c r="F216" s="154">
        <v>64000</v>
      </c>
      <c r="G216" s="154">
        <v>64000</v>
      </c>
      <c r="H216" s="154">
        <v>66000</v>
      </c>
      <c r="I216" s="154">
        <v>67000</v>
      </c>
      <c r="J216" s="154">
        <v>68000</v>
      </c>
      <c r="K216" s="154">
        <v>68000</v>
      </c>
    </row>
    <row r="217" spans="2:11" x14ac:dyDescent="0.25">
      <c r="B217" s="193" t="s">
        <v>59</v>
      </c>
      <c r="C217" s="154">
        <v>35000</v>
      </c>
      <c r="D217" s="154">
        <v>34000</v>
      </c>
      <c r="E217" s="154">
        <v>35000</v>
      </c>
      <c r="F217" s="154">
        <v>35000</v>
      </c>
      <c r="G217" s="154">
        <v>34000</v>
      </c>
      <c r="H217" s="154">
        <v>36000</v>
      </c>
      <c r="I217" s="154">
        <v>36000</v>
      </c>
      <c r="J217" s="154">
        <v>39000</v>
      </c>
      <c r="K217" s="154">
        <v>39000</v>
      </c>
    </row>
    <row r="218" spans="2:11" x14ac:dyDescent="0.25">
      <c r="B218" s="193" t="s">
        <v>64</v>
      </c>
      <c r="C218" s="154">
        <v>69000</v>
      </c>
      <c r="D218" s="154">
        <v>69000</v>
      </c>
      <c r="E218" s="154">
        <v>67000</v>
      </c>
      <c r="F218" s="154">
        <v>67000</v>
      </c>
      <c r="G218" s="154">
        <v>66000</v>
      </c>
      <c r="H218" s="154">
        <v>70000</v>
      </c>
      <c r="I218" s="154">
        <v>71000</v>
      </c>
      <c r="J218" s="154">
        <v>71000</v>
      </c>
      <c r="K218" s="154">
        <v>72000</v>
      </c>
    </row>
    <row r="219" spans="2:11" x14ac:dyDescent="0.25">
      <c r="B219" s="140" t="s">
        <v>8</v>
      </c>
      <c r="C219" s="154">
        <v>39000</v>
      </c>
      <c r="D219" s="154">
        <v>38000</v>
      </c>
      <c r="E219" s="154">
        <v>39000</v>
      </c>
      <c r="F219" s="154">
        <v>38000</v>
      </c>
      <c r="G219" s="154">
        <v>36000</v>
      </c>
      <c r="H219" s="154">
        <v>40000</v>
      </c>
      <c r="I219" s="154">
        <v>44000</v>
      </c>
      <c r="J219" s="154">
        <v>45000</v>
      </c>
      <c r="K219" s="154">
        <v>50000</v>
      </c>
    </row>
    <row r="220" spans="2:11" x14ac:dyDescent="0.25">
      <c r="B220" s="193" t="s">
        <v>54</v>
      </c>
      <c r="C220" s="154">
        <v>50000</v>
      </c>
      <c r="D220" s="154">
        <v>49000</v>
      </c>
      <c r="E220" s="154">
        <v>49000</v>
      </c>
      <c r="F220" s="154">
        <v>51000</v>
      </c>
      <c r="G220" s="154">
        <v>50000</v>
      </c>
      <c r="H220" s="154">
        <v>51000</v>
      </c>
      <c r="I220" s="154">
        <v>56000</v>
      </c>
      <c r="J220" s="154">
        <v>56000</v>
      </c>
      <c r="K220" s="154">
        <v>61000</v>
      </c>
    </row>
    <row r="221" spans="2:11" x14ac:dyDescent="0.25">
      <c r="B221" s="193" t="s">
        <v>40</v>
      </c>
      <c r="C221" s="154">
        <v>191000</v>
      </c>
      <c r="D221" s="154">
        <v>194000</v>
      </c>
      <c r="E221" s="154">
        <v>194000</v>
      </c>
      <c r="F221" s="154">
        <v>202000</v>
      </c>
      <c r="G221" s="154">
        <v>205000</v>
      </c>
      <c r="H221" s="154">
        <v>208000</v>
      </c>
      <c r="I221" s="154">
        <v>216000</v>
      </c>
      <c r="J221" s="154">
        <v>219000</v>
      </c>
      <c r="K221" s="154">
        <v>226000</v>
      </c>
    </row>
    <row r="222" spans="2:11" x14ac:dyDescent="0.25">
      <c r="B222" s="140" t="s">
        <v>9</v>
      </c>
      <c r="C222" s="154">
        <v>39000</v>
      </c>
      <c r="D222" s="154">
        <v>39000</v>
      </c>
      <c r="E222" s="154">
        <v>42000</v>
      </c>
      <c r="F222" s="154">
        <v>41000</v>
      </c>
      <c r="G222" s="154">
        <v>42000</v>
      </c>
      <c r="H222" s="154">
        <v>42000</v>
      </c>
      <c r="I222" s="154">
        <v>44000</v>
      </c>
      <c r="J222" s="154">
        <v>45000</v>
      </c>
      <c r="K222" s="154">
        <v>45000</v>
      </c>
    </row>
    <row r="223" spans="2:11" x14ac:dyDescent="0.25">
      <c r="B223" s="193" t="s">
        <v>55</v>
      </c>
      <c r="C223" s="154">
        <v>19000</v>
      </c>
      <c r="D223" s="154">
        <v>18000</v>
      </c>
      <c r="E223" s="154">
        <v>18000</v>
      </c>
      <c r="F223" s="154">
        <v>18000</v>
      </c>
      <c r="G223" s="154">
        <v>17000</v>
      </c>
      <c r="H223" s="154">
        <v>17000</v>
      </c>
      <c r="I223" s="154">
        <v>18000</v>
      </c>
      <c r="J223" s="154">
        <v>19000</v>
      </c>
      <c r="K223" s="154">
        <v>19000</v>
      </c>
    </row>
    <row r="224" spans="2:11" x14ac:dyDescent="0.25">
      <c r="B224" s="140" t="s">
        <v>4</v>
      </c>
      <c r="C224" s="154">
        <v>37000</v>
      </c>
      <c r="D224" s="154">
        <v>36000</v>
      </c>
      <c r="E224" s="154">
        <v>35000</v>
      </c>
      <c r="F224" s="154">
        <v>36000</v>
      </c>
      <c r="G224" s="154">
        <v>36000</v>
      </c>
      <c r="H224" s="154">
        <v>36000</v>
      </c>
      <c r="I224" s="154">
        <v>38000</v>
      </c>
      <c r="J224" s="154">
        <v>37000</v>
      </c>
      <c r="K224" s="154">
        <v>38000</v>
      </c>
    </row>
    <row r="225" spans="2:11" x14ac:dyDescent="0.25">
      <c r="B225" s="140" t="s">
        <v>10</v>
      </c>
      <c r="C225" s="154">
        <v>42000</v>
      </c>
      <c r="D225" s="154">
        <v>42000</v>
      </c>
      <c r="E225" s="154">
        <v>44000</v>
      </c>
      <c r="F225" s="154">
        <v>45000</v>
      </c>
      <c r="G225" s="154">
        <v>43000</v>
      </c>
      <c r="H225" s="154">
        <v>44000</v>
      </c>
      <c r="I225" s="154">
        <v>46000</v>
      </c>
      <c r="J225" s="154">
        <v>47000</v>
      </c>
      <c r="K225" s="154">
        <v>48000</v>
      </c>
    </row>
    <row r="226" spans="2:11" x14ac:dyDescent="0.25">
      <c r="B226" s="193" t="s">
        <v>47</v>
      </c>
      <c r="C226" s="154">
        <v>41000</v>
      </c>
      <c r="D226" s="154">
        <v>39000</v>
      </c>
      <c r="E226" s="154">
        <v>36000</v>
      </c>
      <c r="F226" s="154">
        <v>39000</v>
      </c>
      <c r="G226" s="154">
        <v>38000</v>
      </c>
      <c r="H226" s="154">
        <v>40000</v>
      </c>
      <c r="I226" s="154">
        <v>40000</v>
      </c>
      <c r="J226" s="154">
        <v>41000</v>
      </c>
      <c r="K226" s="154">
        <v>41000</v>
      </c>
    </row>
    <row r="227" spans="2:11" x14ac:dyDescent="0.25">
      <c r="B227" s="140" t="s">
        <v>28</v>
      </c>
      <c r="C227" s="154">
        <v>123000</v>
      </c>
      <c r="D227" s="154">
        <v>121000</v>
      </c>
      <c r="E227" s="154">
        <v>116000</v>
      </c>
      <c r="F227" s="154">
        <v>122000</v>
      </c>
      <c r="G227" s="154">
        <v>122000</v>
      </c>
      <c r="H227" s="154">
        <v>127000</v>
      </c>
      <c r="I227" s="154">
        <v>132000</v>
      </c>
      <c r="J227" s="154">
        <v>130000</v>
      </c>
      <c r="K227" s="154">
        <v>133000</v>
      </c>
    </row>
    <row r="228" spans="2:11" x14ac:dyDescent="0.25">
      <c r="B228" s="193" t="s">
        <v>14</v>
      </c>
      <c r="C228" s="154">
        <v>117000</v>
      </c>
      <c r="D228" s="154">
        <v>115000</v>
      </c>
      <c r="E228" s="154">
        <v>115000</v>
      </c>
      <c r="F228" s="154">
        <v>117000</v>
      </c>
      <c r="G228" s="154">
        <v>115000</v>
      </c>
      <c r="H228" s="154">
        <v>118000</v>
      </c>
      <c r="I228" s="154">
        <v>119000</v>
      </c>
      <c r="J228" s="154">
        <v>122000</v>
      </c>
      <c r="K228" s="154">
        <v>125000</v>
      </c>
    </row>
    <row r="229" spans="2:11" x14ac:dyDescent="0.25">
      <c r="B229" s="140" t="s">
        <v>25</v>
      </c>
      <c r="C229" s="154">
        <v>92000</v>
      </c>
      <c r="D229" s="154">
        <v>95000</v>
      </c>
      <c r="E229" s="154">
        <v>97000</v>
      </c>
      <c r="F229" s="154">
        <v>101000</v>
      </c>
      <c r="G229" s="154">
        <v>99000</v>
      </c>
      <c r="H229" s="154">
        <v>104000</v>
      </c>
      <c r="I229" s="154">
        <v>111000</v>
      </c>
      <c r="J229" s="154">
        <v>118000</v>
      </c>
      <c r="K229" s="154">
        <v>118000</v>
      </c>
    </row>
    <row r="230" spans="2:11" x14ac:dyDescent="0.25">
      <c r="B230" s="193" t="s">
        <v>36</v>
      </c>
      <c r="C230" s="154">
        <v>28000</v>
      </c>
      <c r="D230" s="154">
        <v>29000</v>
      </c>
      <c r="E230" s="154">
        <v>29000</v>
      </c>
      <c r="F230" s="154">
        <v>31000</v>
      </c>
      <c r="G230" s="154">
        <v>30000</v>
      </c>
      <c r="H230" s="154">
        <v>30000</v>
      </c>
      <c r="I230" s="154">
        <v>30000</v>
      </c>
      <c r="J230" s="154">
        <v>31000</v>
      </c>
      <c r="K230" s="154">
        <v>31000</v>
      </c>
    </row>
    <row r="231" spans="2:11" x14ac:dyDescent="0.25">
      <c r="B231" s="193" t="s">
        <v>60</v>
      </c>
      <c r="C231" s="154">
        <v>33000</v>
      </c>
      <c r="D231" s="154">
        <v>33000</v>
      </c>
      <c r="E231" s="154">
        <v>34000</v>
      </c>
      <c r="F231" s="154">
        <v>34000</v>
      </c>
      <c r="G231" s="154">
        <v>35000</v>
      </c>
      <c r="H231" s="154">
        <v>35000</v>
      </c>
      <c r="I231" s="154">
        <v>36000</v>
      </c>
      <c r="J231" s="154">
        <v>38000</v>
      </c>
      <c r="K231" s="154">
        <v>39000</v>
      </c>
    </row>
    <row r="232" spans="2:11" x14ac:dyDescent="0.25">
      <c r="B232" s="193" t="s">
        <v>61</v>
      </c>
      <c r="C232" s="154">
        <v>52000</v>
      </c>
      <c r="D232" s="154">
        <v>51000</v>
      </c>
      <c r="E232" s="154">
        <v>52000</v>
      </c>
      <c r="F232" s="154">
        <v>50000</v>
      </c>
      <c r="G232" s="154">
        <v>52000</v>
      </c>
      <c r="H232" s="154">
        <v>52000</v>
      </c>
      <c r="I232" s="154">
        <v>54000</v>
      </c>
      <c r="J232" s="154">
        <v>54000</v>
      </c>
      <c r="K232" s="154">
        <v>55000</v>
      </c>
    </row>
    <row r="233" spans="2:11" x14ac:dyDescent="0.25">
      <c r="B233" s="193" t="s">
        <v>20</v>
      </c>
      <c r="C233" s="154">
        <v>29000</v>
      </c>
      <c r="D233" s="154">
        <v>30000</v>
      </c>
      <c r="E233" s="154">
        <v>29000</v>
      </c>
      <c r="F233" s="154">
        <v>29000</v>
      </c>
      <c r="G233" s="154">
        <v>30000</v>
      </c>
      <c r="H233" s="154">
        <v>31000</v>
      </c>
      <c r="I233" s="154">
        <v>34000</v>
      </c>
      <c r="J233" s="154">
        <v>34000</v>
      </c>
      <c r="K233" s="154">
        <v>35000</v>
      </c>
    </row>
    <row r="234" spans="2:11" x14ac:dyDescent="0.25">
      <c r="B234" s="193" t="s">
        <v>21</v>
      </c>
      <c r="C234" s="154">
        <v>59000</v>
      </c>
      <c r="D234" s="154">
        <v>59000</v>
      </c>
      <c r="E234" s="154">
        <v>57000</v>
      </c>
      <c r="F234" s="154">
        <v>58000</v>
      </c>
      <c r="G234" s="154">
        <v>57000</v>
      </c>
      <c r="H234" s="154">
        <v>58000</v>
      </c>
      <c r="I234" s="154">
        <v>58000</v>
      </c>
      <c r="J234" s="154">
        <v>58000</v>
      </c>
      <c r="K234" s="154">
        <v>60000</v>
      </c>
    </row>
    <row r="235" spans="2:11" x14ac:dyDescent="0.25">
      <c r="B235" s="193" t="s">
        <v>22</v>
      </c>
      <c r="C235" s="154">
        <v>29000</v>
      </c>
      <c r="D235" s="154">
        <v>29000</v>
      </c>
      <c r="E235" s="154">
        <v>28000</v>
      </c>
      <c r="F235" s="154">
        <v>28000</v>
      </c>
      <c r="G235" s="154">
        <v>28000</v>
      </c>
      <c r="H235" s="154">
        <v>29000</v>
      </c>
      <c r="I235" s="154">
        <v>29000</v>
      </c>
      <c r="J235" s="154">
        <v>29000</v>
      </c>
      <c r="K235" s="154">
        <v>29000</v>
      </c>
    </row>
    <row r="236" spans="2:11" x14ac:dyDescent="0.25">
      <c r="B236" s="193" t="s">
        <v>15</v>
      </c>
      <c r="C236" s="154">
        <v>105000</v>
      </c>
      <c r="D236" s="154">
        <v>109000</v>
      </c>
      <c r="E236" s="154">
        <v>106000</v>
      </c>
      <c r="F236" s="154">
        <v>109000</v>
      </c>
      <c r="G236" s="154">
        <v>109000</v>
      </c>
      <c r="H236" s="154">
        <v>109000</v>
      </c>
      <c r="I236" s="154">
        <v>113000</v>
      </c>
      <c r="J236" s="154">
        <v>115000</v>
      </c>
      <c r="K236" s="154">
        <v>118000</v>
      </c>
    </row>
    <row r="237" spans="2:11" x14ac:dyDescent="0.25">
      <c r="B237" s="140" t="s">
        <v>11</v>
      </c>
      <c r="C237" s="154">
        <v>57000</v>
      </c>
      <c r="D237" s="154">
        <v>58000</v>
      </c>
      <c r="E237" s="154">
        <v>58000</v>
      </c>
      <c r="F237" s="154">
        <v>59000</v>
      </c>
      <c r="G237" s="154">
        <v>58000</v>
      </c>
      <c r="H237" s="154">
        <v>65000</v>
      </c>
      <c r="I237" s="154">
        <v>66000</v>
      </c>
      <c r="J237" s="154">
        <v>67000</v>
      </c>
      <c r="K237" s="154">
        <v>69000</v>
      </c>
    </row>
    <row r="238" spans="2:11" x14ac:dyDescent="0.25">
      <c r="B238" s="140" t="s">
        <v>23</v>
      </c>
      <c r="C238" s="154">
        <v>27000</v>
      </c>
      <c r="D238" s="154">
        <v>27000</v>
      </c>
      <c r="E238" s="154">
        <v>26000</v>
      </c>
      <c r="F238" s="154">
        <v>30000</v>
      </c>
      <c r="G238" s="154">
        <v>28000</v>
      </c>
      <c r="H238" s="154">
        <v>29000</v>
      </c>
      <c r="I238" s="154">
        <v>30000</v>
      </c>
      <c r="J238" s="154">
        <v>28000</v>
      </c>
      <c r="K238" s="154">
        <v>28000</v>
      </c>
    </row>
    <row r="239" spans="2:11" x14ac:dyDescent="0.25">
      <c r="B239" s="193" t="s">
        <v>13</v>
      </c>
      <c r="C239" s="154">
        <v>77000</v>
      </c>
      <c r="D239" s="154">
        <v>79000</v>
      </c>
      <c r="E239" s="154">
        <v>76000</v>
      </c>
      <c r="F239" s="154">
        <v>77000</v>
      </c>
      <c r="G239" s="154">
        <v>78000</v>
      </c>
      <c r="H239" s="154">
        <v>82000</v>
      </c>
      <c r="I239" s="154">
        <v>83000</v>
      </c>
      <c r="J239" s="154">
        <v>84000</v>
      </c>
      <c r="K239" s="154">
        <v>85000</v>
      </c>
    </row>
    <row r="240" spans="2:11" x14ac:dyDescent="0.25">
      <c r="B240" s="140" t="s">
        <v>29</v>
      </c>
      <c r="C240" s="154">
        <v>94000</v>
      </c>
      <c r="D240" s="154">
        <v>94000</v>
      </c>
      <c r="E240" s="154">
        <v>93000</v>
      </c>
      <c r="F240" s="154">
        <v>96000</v>
      </c>
      <c r="G240" s="154">
        <v>98000</v>
      </c>
      <c r="H240" s="154">
        <v>98000</v>
      </c>
      <c r="I240" s="154">
        <v>104000</v>
      </c>
      <c r="J240" s="154">
        <v>104000</v>
      </c>
      <c r="K240" s="154">
        <v>111000</v>
      </c>
    </row>
    <row r="241" spans="2:11" x14ac:dyDescent="0.25">
      <c r="B241" s="140" t="s">
        <v>12</v>
      </c>
      <c r="C241" s="154">
        <v>81000</v>
      </c>
      <c r="D241" s="154">
        <v>81000</v>
      </c>
      <c r="E241" s="154">
        <v>81000</v>
      </c>
      <c r="F241" s="154">
        <v>78000</v>
      </c>
      <c r="G241" s="154">
        <v>79000</v>
      </c>
      <c r="H241" s="154">
        <v>82000</v>
      </c>
      <c r="I241" s="154">
        <v>82000</v>
      </c>
      <c r="J241" s="154">
        <v>86000</v>
      </c>
      <c r="K241" s="154">
        <v>86000</v>
      </c>
    </row>
    <row r="242" spans="2:11" x14ac:dyDescent="0.25">
      <c r="B242" s="193" t="s">
        <v>62</v>
      </c>
      <c r="C242" s="154">
        <v>24000</v>
      </c>
      <c r="D242" s="154">
        <v>24000</v>
      </c>
      <c r="E242" s="154">
        <v>23000</v>
      </c>
      <c r="F242" s="154">
        <v>24000</v>
      </c>
      <c r="G242" s="154">
        <v>24000</v>
      </c>
      <c r="H242" s="154">
        <v>26000</v>
      </c>
      <c r="I242" s="154">
        <v>26000</v>
      </c>
      <c r="J242" s="154">
        <v>25000</v>
      </c>
      <c r="K242" s="154">
        <v>26000</v>
      </c>
    </row>
    <row r="243" spans="2:11" x14ac:dyDescent="0.25">
      <c r="B243" s="140" t="s">
        <v>30</v>
      </c>
      <c r="C243" s="154">
        <v>104000</v>
      </c>
      <c r="D243" s="154">
        <v>111000</v>
      </c>
      <c r="E243" s="154">
        <v>110000</v>
      </c>
      <c r="F243" s="154">
        <v>108000</v>
      </c>
      <c r="G243" s="154">
        <v>107000</v>
      </c>
      <c r="H243" s="154">
        <v>100000</v>
      </c>
      <c r="I243" s="154">
        <v>100000</v>
      </c>
      <c r="J243" s="154">
        <v>98000</v>
      </c>
      <c r="K243" s="154">
        <v>100000</v>
      </c>
    </row>
    <row r="244" spans="2:11" x14ac:dyDescent="0.25">
      <c r="B244" s="193" t="s">
        <v>5</v>
      </c>
      <c r="C244" s="154">
        <v>51000</v>
      </c>
      <c r="D244" s="154">
        <v>51000</v>
      </c>
      <c r="E244" s="154">
        <v>51000</v>
      </c>
      <c r="F244" s="154">
        <v>51000</v>
      </c>
      <c r="G244" s="154">
        <v>52000</v>
      </c>
      <c r="H244" s="154">
        <v>52000</v>
      </c>
      <c r="I244" s="154">
        <v>52000</v>
      </c>
      <c r="J244" s="154">
        <v>53000</v>
      </c>
      <c r="K244" s="154">
        <v>53000</v>
      </c>
    </row>
    <row r="245" spans="2:11" x14ac:dyDescent="0.25">
      <c r="B245" s="193" t="s">
        <v>6</v>
      </c>
      <c r="C245" s="154">
        <v>47000</v>
      </c>
      <c r="D245" s="154">
        <v>48000</v>
      </c>
      <c r="E245" s="154">
        <v>47000</v>
      </c>
      <c r="F245" s="154">
        <v>47000</v>
      </c>
      <c r="G245" s="154">
        <v>47000</v>
      </c>
      <c r="H245" s="154">
        <v>49000</v>
      </c>
      <c r="I245" s="154">
        <v>50000</v>
      </c>
      <c r="J245" s="154">
        <v>51000</v>
      </c>
      <c r="K245" s="154">
        <v>53000</v>
      </c>
    </row>
    <row r="246" spans="2:11" x14ac:dyDescent="0.25">
      <c r="B246" s="140" t="s">
        <v>7</v>
      </c>
      <c r="C246" s="154">
        <v>31000</v>
      </c>
      <c r="D246" s="154">
        <v>32000</v>
      </c>
      <c r="E246" s="154">
        <v>31000</v>
      </c>
      <c r="F246" s="154">
        <v>31000</v>
      </c>
      <c r="G246" s="154">
        <v>30000</v>
      </c>
      <c r="H246" s="154">
        <v>31000</v>
      </c>
      <c r="I246" s="154">
        <v>32000</v>
      </c>
      <c r="J246" s="154">
        <v>32000</v>
      </c>
      <c r="K246" s="154">
        <v>32000</v>
      </c>
    </row>
    <row r="248" spans="2:11" x14ac:dyDescent="0.25">
      <c r="B248" s="130" t="s">
        <v>65</v>
      </c>
      <c r="C248" s="139">
        <f t="shared" ref="C248:K248" si="87">SUM(C183:C246)</f>
        <v>4022000</v>
      </c>
      <c r="D248" s="139">
        <f t="shared" si="87"/>
        <v>4022000</v>
      </c>
      <c r="E248" s="139">
        <f t="shared" si="87"/>
        <v>4001000</v>
      </c>
      <c r="F248" s="139">
        <f t="shared" si="87"/>
        <v>4031000</v>
      </c>
      <c r="G248" s="139">
        <f t="shared" si="87"/>
        <v>4047000</v>
      </c>
      <c r="H248" s="139">
        <f t="shared" si="87"/>
        <v>4154000</v>
      </c>
      <c r="I248" s="139">
        <f t="shared" si="87"/>
        <v>4269000</v>
      </c>
      <c r="J248" s="139">
        <f t="shared" si="87"/>
        <v>4353000</v>
      </c>
      <c r="K248" s="139">
        <f t="shared" si="87"/>
        <v>4433000</v>
      </c>
    </row>
    <row r="249" spans="2:11" x14ac:dyDescent="0.25">
      <c r="B249" s="130" t="s">
        <v>90</v>
      </c>
      <c r="C249" s="154">
        <v>23065000</v>
      </c>
      <c r="D249" s="154">
        <v>23085000</v>
      </c>
      <c r="E249" s="154">
        <v>23073000</v>
      </c>
      <c r="F249" s="154">
        <v>23256000</v>
      </c>
      <c r="G249" s="154">
        <v>23561000</v>
      </c>
      <c r="H249" s="154">
        <v>24286000</v>
      </c>
      <c r="I249" s="154">
        <v>25044000</v>
      </c>
      <c r="J249" s="154">
        <v>25477000</v>
      </c>
      <c r="K249" s="154">
        <v>25820000</v>
      </c>
    </row>
    <row r="251" spans="2:11" x14ac:dyDescent="0.25">
      <c r="B251" s="317" t="s">
        <v>70</v>
      </c>
      <c r="C251" s="154">
        <v>438000</v>
      </c>
      <c r="D251" s="154">
        <v>442000</v>
      </c>
      <c r="E251" s="154">
        <v>429000</v>
      </c>
      <c r="F251" s="154">
        <v>432000</v>
      </c>
      <c r="G251" s="154">
        <v>437000</v>
      </c>
      <c r="H251" s="154">
        <v>434000</v>
      </c>
      <c r="I251" s="154">
        <v>449000</v>
      </c>
      <c r="J251" s="154">
        <v>445000</v>
      </c>
      <c r="K251" s="154">
        <v>463000</v>
      </c>
    </row>
    <row r="252" spans="2:11" x14ac:dyDescent="0.25">
      <c r="B252" s="317" t="s">
        <v>71</v>
      </c>
      <c r="C252" s="154">
        <v>393000</v>
      </c>
      <c r="D252" s="154">
        <v>395000</v>
      </c>
      <c r="E252" s="154">
        <v>401000</v>
      </c>
      <c r="F252" s="154">
        <v>400000</v>
      </c>
      <c r="G252" s="154">
        <v>402000</v>
      </c>
      <c r="H252" s="154">
        <v>424000</v>
      </c>
      <c r="I252" s="154">
        <v>436000</v>
      </c>
      <c r="J252" s="154">
        <v>444000</v>
      </c>
      <c r="K252" s="154">
        <v>458000</v>
      </c>
    </row>
    <row r="253" spans="2:11" ht="25.5" x14ac:dyDescent="0.25">
      <c r="B253" s="317" t="s">
        <v>72</v>
      </c>
      <c r="C253" s="154">
        <v>873000</v>
      </c>
      <c r="D253" s="154">
        <v>871000</v>
      </c>
      <c r="E253" s="154">
        <v>868000</v>
      </c>
      <c r="F253" s="154">
        <v>882000</v>
      </c>
      <c r="G253" s="154">
        <v>872000</v>
      </c>
      <c r="H253" s="154">
        <v>888000</v>
      </c>
      <c r="I253" s="154">
        <v>924000</v>
      </c>
      <c r="J253" s="154">
        <v>940000</v>
      </c>
      <c r="K253" s="154">
        <v>948000</v>
      </c>
    </row>
    <row r="254" spans="2:11" ht="19.5" customHeight="1" x14ac:dyDescent="0.25">
      <c r="B254" s="317" t="s">
        <v>73</v>
      </c>
      <c r="C254" s="154">
        <v>808000</v>
      </c>
      <c r="D254" s="154">
        <v>807000</v>
      </c>
      <c r="E254" s="154">
        <v>818000</v>
      </c>
      <c r="F254" s="154">
        <v>824000</v>
      </c>
      <c r="G254" s="154">
        <v>835000</v>
      </c>
      <c r="H254" s="154">
        <v>865000</v>
      </c>
      <c r="I254" s="154">
        <v>891000</v>
      </c>
      <c r="J254" s="154">
        <v>919000</v>
      </c>
      <c r="K254" s="154">
        <v>944000</v>
      </c>
    </row>
    <row r="255" spans="2:11" x14ac:dyDescent="0.25">
      <c r="B255" s="317" t="s">
        <v>74</v>
      </c>
      <c r="C255" s="154">
        <v>400000</v>
      </c>
      <c r="D255" s="154">
        <v>399000</v>
      </c>
      <c r="E255" s="154">
        <v>397000</v>
      </c>
      <c r="F255" s="154">
        <v>388000</v>
      </c>
      <c r="G255" s="154">
        <v>393000</v>
      </c>
      <c r="H255" s="154">
        <v>405000</v>
      </c>
      <c r="I255" s="154">
        <v>421000</v>
      </c>
      <c r="J255" s="154">
        <v>430000</v>
      </c>
      <c r="K255" s="154">
        <v>433000</v>
      </c>
    </row>
    <row r="256" spans="2:11" x14ac:dyDescent="0.25">
      <c r="B256" s="317" t="s">
        <v>75</v>
      </c>
      <c r="C256" s="154">
        <v>428000</v>
      </c>
      <c r="D256" s="154">
        <v>426000</v>
      </c>
      <c r="E256" s="154">
        <v>420000</v>
      </c>
      <c r="F256" s="154">
        <v>423000</v>
      </c>
      <c r="G256" s="154">
        <v>431000</v>
      </c>
      <c r="H256" s="154">
        <v>440000</v>
      </c>
      <c r="I256" s="154">
        <v>462000</v>
      </c>
      <c r="J256" s="154">
        <v>475000</v>
      </c>
      <c r="K256" s="154">
        <v>476000</v>
      </c>
    </row>
    <row r="257" spans="2:11" ht="25.5" x14ac:dyDescent="0.25">
      <c r="B257" s="317" t="s">
        <v>76</v>
      </c>
      <c r="C257" s="154">
        <v>420000</v>
      </c>
      <c r="D257" s="154">
        <v>422000</v>
      </c>
      <c r="E257" s="154">
        <v>417000</v>
      </c>
      <c r="F257" s="154">
        <v>423000</v>
      </c>
      <c r="G257" s="154">
        <v>424000</v>
      </c>
      <c r="H257" s="154">
        <v>438000</v>
      </c>
      <c r="I257" s="154">
        <v>459000</v>
      </c>
      <c r="J257" s="154">
        <v>459000</v>
      </c>
      <c r="K257" s="154">
        <v>468000</v>
      </c>
    </row>
    <row r="258" spans="2:11" x14ac:dyDescent="0.25">
      <c r="B258" s="317" t="s">
        <v>77</v>
      </c>
      <c r="C258" s="154">
        <v>259000</v>
      </c>
      <c r="D258" s="154">
        <v>259000</v>
      </c>
      <c r="E258" s="154">
        <v>255000</v>
      </c>
      <c r="F258" s="154">
        <v>261000</v>
      </c>
      <c r="G258" s="154">
        <v>260000</v>
      </c>
      <c r="H258" s="154">
        <v>267000</v>
      </c>
      <c r="I258" s="154">
        <v>280000</v>
      </c>
      <c r="J258" s="154">
        <v>285000</v>
      </c>
      <c r="K258" s="154">
        <v>291000</v>
      </c>
    </row>
    <row r="259" spans="2:11" x14ac:dyDescent="0.25">
      <c r="B259" s="317" t="s">
        <v>78</v>
      </c>
      <c r="C259" s="154">
        <v>224000</v>
      </c>
      <c r="D259" s="154">
        <v>223000</v>
      </c>
      <c r="E259" s="154">
        <v>219000</v>
      </c>
      <c r="F259" s="154">
        <v>222000</v>
      </c>
      <c r="G259" s="154">
        <v>221000</v>
      </c>
      <c r="H259" s="154">
        <v>227000</v>
      </c>
      <c r="I259" s="154">
        <v>235000</v>
      </c>
      <c r="J259" s="154">
        <v>247000</v>
      </c>
      <c r="K259" s="154">
        <v>264000</v>
      </c>
    </row>
    <row r="260" spans="2:11" x14ac:dyDescent="0.25">
      <c r="B260" s="318" t="s">
        <v>448</v>
      </c>
      <c r="C260" s="202">
        <f>SUM(C251:C259)</f>
        <v>4243000</v>
      </c>
      <c r="D260" s="202">
        <f t="shared" ref="D260:H260" si="88">SUM(D251:D259)</f>
        <v>4244000</v>
      </c>
      <c r="E260" s="202">
        <f t="shared" si="88"/>
        <v>4224000</v>
      </c>
      <c r="F260" s="202">
        <f t="shared" si="88"/>
        <v>4255000</v>
      </c>
      <c r="G260" s="202">
        <f t="shared" si="88"/>
        <v>4275000</v>
      </c>
      <c r="H260" s="202">
        <f t="shared" si="88"/>
        <v>4388000</v>
      </c>
      <c r="I260" s="202">
        <f>SUM(I251:I259)</f>
        <v>4557000</v>
      </c>
      <c r="J260" s="202">
        <f t="shared" ref="J260:K260" si="89">SUM(J251:J259)</f>
        <v>4644000</v>
      </c>
      <c r="K260" s="202">
        <f t="shared" si="89"/>
        <v>4745000</v>
      </c>
    </row>
  </sheetData>
  <conditionalFormatting sqref="B181">
    <cfRule type="duplicateValues" dxfId="13" priority="7"/>
  </conditionalFormatting>
  <conditionalFormatting sqref="B183:B249">
    <cfRule type="duplicateValues" dxfId="12" priority="9"/>
  </conditionalFormatting>
  <conditionalFormatting sqref="B170:B178">
    <cfRule type="duplicateValues" dxfId="11" priority="3"/>
  </conditionalFormatting>
  <conditionalFormatting sqref="B102:B169 B180">
    <cfRule type="duplicateValues" dxfId="10" priority="15"/>
  </conditionalFormatting>
  <conditionalFormatting sqref="B89:B97">
    <cfRule type="duplicateValues" dxfId="9" priority="2"/>
  </conditionalFormatting>
  <conditionalFormatting sqref="B21:B87">
    <cfRule type="duplicateValues" dxfId="8" priority="16"/>
  </conditionalFormatting>
  <conditionalFormatting sqref="B8:B16">
    <cfRule type="duplicateValues" dxfId="7" priority="1"/>
  </conditionalFormatting>
  <conditionalFormatting sqref="B5:B7 B18">
    <cfRule type="duplicateValues" dxfId="6" priority="17"/>
  </conditionalFormatting>
  <hyperlinks>
    <hyperlink ref="M1" location="Contents!A1" display="Table of Contents " xr:uid="{DAF04CAF-F91E-4D06-B4F9-AC18D3C12B3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0FADD-8443-45C9-AAF9-D3C60AE3CADC}">
  <dimension ref="B1:P30"/>
  <sheetViews>
    <sheetView zoomScale="70" zoomScaleNormal="70" workbookViewId="0">
      <selection activeCell="H1" sqref="H1"/>
    </sheetView>
  </sheetViews>
  <sheetFormatPr defaultRowHeight="15" x14ac:dyDescent="0.25"/>
  <cols>
    <col min="2" max="2" width="56.85546875" bestFit="1" customWidth="1"/>
    <col min="3" max="6" width="10.28515625" bestFit="1" customWidth="1"/>
    <col min="7" max="7" width="13.42578125" customWidth="1"/>
    <col min="8" max="8" width="18.5703125" customWidth="1"/>
    <col min="9" max="9" width="10" bestFit="1" customWidth="1"/>
    <col min="10" max="16" width="10.28515625" bestFit="1" customWidth="1"/>
  </cols>
  <sheetData>
    <row r="1" spans="2:8" s="725" customFormat="1" ht="26.25" x14ac:dyDescent="0.25">
      <c r="B1" s="292" t="s">
        <v>867</v>
      </c>
      <c r="H1" s="800" t="s">
        <v>876</v>
      </c>
    </row>
    <row r="2" spans="2:8" s="724" customFormat="1" x14ac:dyDescent="0.25"/>
    <row r="3" spans="2:8" s="724" customFormat="1" x14ac:dyDescent="0.25">
      <c r="B3" s="135" t="s">
        <v>735</v>
      </c>
      <c r="C3" s="730">
        <v>2016</v>
      </c>
      <c r="D3" s="730">
        <v>2017</v>
      </c>
      <c r="F3" s="7" t="s">
        <v>155</v>
      </c>
      <c r="G3" s="7" t="s">
        <v>156</v>
      </c>
      <c r="H3" s="7" t="s">
        <v>746</v>
      </c>
    </row>
    <row r="4" spans="2:8" s="724" customFormat="1" x14ac:dyDescent="0.25">
      <c r="B4" s="135" t="s">
        <v>739</v>
      </c>
      <c r="C4" s="728">
        <v>35849</v>
      </c>
      <c r="D4" s="728">
        <v>37701</v>
      </c>
      <c r="E4" s="93"/>
      <c r="F4" s="728">
        <f>D4-C4</f>
        <v>1852</v>
      </c>
      <c r="G4" s="634">
        <f>(D4-C4)/C4</f>
        <v>5.1661134201790845E-2</v>
      </c>
      <c r="H4" s="634">
        <f>D4/$D$14</f>
        <v>0.16756744744210852</v>
      </c>
    </row>
    <row r="5" spans="2:8" s="724" customFormat="1" x14ac:dyDescent="0.25">
      <c r="B5" s="135" t="s">
        <v>740</v>
      </c>
      <c r="C5" s="728">
        <v>10109</v>
      </c>
      <c r="D5" s="728">
        <v>10247</v>
      </c>
      <c r="E5" s="93"/>
      <c r="F5" s="728">
        <f t="shared" ref="F5:F14" si="0">D5-C5</f>
        <v>138</v>
      </c>
      <c r="G5" s="634">
        <f t="shared" ref="G5:G14" si="1">(D5-C5)/C5</f>
        <v>1.3651201899297655E-2</v>
      </c>
      <c r="H5" s="634">
        <f t="shared" ref="H5:H14" si="2">D5/$D$14</f>
        <v>4.5544246410951596E-2</v>
      </c>
    </row>
    <row r="6" spans="2:8" s="724" customFormat="1" x14ac:dyDescent="0.25">
      <c r="B6" s="135" t="s">
        <v>741</v>
      </c>
      <c r="C6" s="728">
        <v>18274</v>
      </c>
      <c r="D6" s="728">
        <v>18320</v>
      </c>
      <c r="E6" s="93"/>
      <c r="F6" s="728">
        <f t="shared" si="0"/>
        <v>46</v>
      </c>
      <c r="G6" s="634">
        <f t="shared" si="1"/>
        <v>2.5172376053409213E-3</v>
      </c>
      <c r="H6" s="634">
        <f t="shared" si="2"/>
        <v>8.1425841148495492E-2</v>
      </c>
    </row>
    <row r="7" spans="2:8" s="724" customFormat="1" x14ac:dyDescent="0.25">
      <c r="B7" s="135" t="s">
        <v>742</v>
      </c>
      <c r="C7" s="728">
        <v>11570</v>
      </c>
      <c r="D7" s="728">
        <v>11781</v>
      </c>
      <c r="E7" s="93"/>
      <c r="F7" s="728">
        <f t="shared" si="0"/>
        <v>211</v>
      </c>
      <c r="G7" s="634">
        <f t="shared" si="1"/>
        <v>1.8236819360414866E-2</v>
      </c>
      <c r="H7" s="634">
        <f t="shared" si="2"/>
        <v>5.236232721454287E-2</v>
      </c>
    </row>
    <row r="8" spans="2:8" s="724" customFormat="1" x14ac:dyDescent="0.25">
      <c r="B8" s="135" t="s">
        <v>743</v>
      </c>
      <c r="C8" s="728">
        <v>59833</v>
      </c>
      <c r="D8" s="728">
        <v>61709</v>
      </c>
      <c r="E8" s="93"/>
      <c r="F8" s="728">
        <f t="shared" si="0"/>
        <v>1876</v>
      </c>
      <c r="G8" s="634">
        <f t="shared" si="1"/>
        <v>3.1353935119415706E-2</v>
      </c>
      <c r="H8" s="634">
        <f t="shared" si="2"/>
        <v>0.27427441219609761</v>
      </c>
    </row>
    <row r="9" spans="2:8" s="724" customFormat="1" x14ac:dyDescent="0.25">
      <c r="B9" s="135" t="s">
        <v>744</v>
      </c>
      <c r="C9" s="728">
        <v>7936</v>
      </c>
      <c r="D9" s="728">
        <v>8406</v>
      </c>
      <c r="E9" s="93"/>
      <c r="F9" s="728">
        <f t="shared" si="0"/>
        <v>470</v>
      </c>
      <c r="G9" s="634">
        <f t="shared" si="1"/>
        <v>5.9223790322580648E-2</v>
      </c>
      <c r="H9" s="634">
        <f t="shared" si="2"/>
        <v>3.7361660518245257E-2</v>
      </c>
    </row>
    <row r="10" spans="2:8" s="724" customFormat="1" x14ac:dyDescent="0.25">
      <c r="B10" s="135" t="s">
        <v>524</v>
      </c>
      <c r="C10" s="728">
        <v>14945</v>
      </c>
      <c r="D10" s="728">
        <v>15689</v>
      </c>
      <c r="E10" s="93"/>
      <c r="F10" s="728">
        <f t="shared" si="0"/>
        <v>744</v>
      </c>
      <c r="G10" s="634">
        <f t="shared" si="1"/>
        <v>4.9782535965205751E-2</v>
      </c>
      <c r="H10" s="634">
        <f t="shared" si="2"/>
        <v>6.9731988088359481E-2</v>
      </c>
    </row>
    <row r="11" spans="2:8" s="724" customFormat="1" x14ac:dyDescent="0.25">
      <c r="B11" s="135" t="s">
        <v>736</v>
      </c>
      <c r="C11" s="728">
        <v>26658</v>
      </c>
      <c r="D11" s="728">
        <v>27358</v>
      </c>
      <c r="E11" s="93"/>
      <c r="F11" s="728">
        <f t="shared" si="0"/>
        <v>700</v>
      </c>
      <c r="G11" s="634">
        <f t="shared" si="1"/>
        <v>2.6258534023557656E-2</v>
      </c>
      <c r="H11" s="634">
        <f t="shared" si="2"/>
        <v>0.12159651540068447</v>
      </c>
    </row>
    <row r="12" spans="2:8" s="724" customFormat="1" x14ac:dyDescent="0.25">
      <c r="B12" s="135" t="s">
        <v>737</v>
      </c>
      <c r="C12" s="728">
        <v>23737</v>
      </c>
      <c r="D12" s="728">
        <v>24290</v>
      </c>
      <c r="E12" s="93"/>
      <c r="F12" s="728">
        <f t="shared" si="0"/>
        <v>553</v>
      </c>
      <c r="G12" s="634">
        <f t="shared" si="1"/>
        <v>2.3296962547920966E-2</v>
      </c>
      <c r="H12" s="634">
        <f t="shared" si="2"/>
        <v>0.10796035379350194</v>
      </c>
    </row>
    <row r="13" spans="2:8" s="724" customFormat="1" x14ac:dyDescent="0.25">
      <c r="B13" s="135" t="s">
        <v>738</v>
      </c>
      <c r="C13" s="728">
        <v>9157</v>
      </c>
      <c r="D13" s="728">
        <v>9489</v>
      </c>
      <c r="E13" s="93"/>
      <c r="F13" s="728">
        <f t="shared" si="0"/>
        <v>332</v>
      </c>
      <c r="G13" s="634">
        <f t="shared" si="1"/>
        <v>3.6256415856721631E-2</v>
      </c>
      <c r="H13" s="634">
        <f t="shared" si="2"/>
        <v>4.2175207787012753E-2</v>
      </c>
    </row>
    <row r="14" spans="2:8" s="724" customFormat="1" x14ac:dyDescent="0.25">
      <c r="B14" s="135" t="s">
        <v>389</v>
      </c>
      <c r="C14" s="126">
        <f t="shared" ref="C14" si="3">SUM(C4:C13)</f>
        <v>218068</v>
      </c>
      <c r="D14" s="126">
        <f t="shared" ref="D14" si="4">SUM(D4:D13)</f>
        <v>224990</v>
      </c>
      <c r="E14" s="93"/>
      <c r="F14" s="728">
        <f t="shared" si="0"/>
        <v>6922</v>
      </c>
      <c r="G14" s="634">
        <f t="shared" si="1"/>
        <v>3.174239228130675E-2</v>
      </c>
      <c r="H14" s="634">
        <f t="shared" si="2"/>
        <v>1</v>
      </c>
    </row>
    <row r="15" spans="2:8" s="724" customFormat="1" x14ac:dyDescent="0.25"/>
    <row r="16" spans="2:8" s="724" customFormat="1" x14ac:dyDescent="0.25"/>
    <row r="17" spans="2:16" s="724" customFormat="1" x14ac:dyDescent="0.25"/>
    <row r="18" spans="2:16" x14ac:dyDescent="0.25">
      <c r="C18" s="807" t="s">
        <v>745</v>
      </c>
      <c r="D18" s="807"/>
      <c r="E18" s="807"/>
      <c r="F18" s="807"/>
      <c r="G18" s="807"/>
      <c r="H18" s="807"/>
      <c r="I18" s="807"/>
      <c r="J18" s="807"/>
      <c r="K18" s="807"/>
      <c r="L18" s="807"/>
      <c r="M18" s="807"/>
      <c r="N18" s="807"/>
      <c r="O18" s="807"/>
      <c r="P18" s="807"/>
    </row>
    <row r="19" spans="2:16" x14ac:dyDescent="0.25">
      <c r="B19" s="135" t="s">
        <v>735</v>
      </c>
      <c r="C19" s="729">
        <v>2004</v>
      </c>
      <c r="D19" s="729">
        <v>2005</v>
      </c>
      <c r="E19" s="729">
        <v>2006</v>
      </c>
      <c r="F19" s="729">
        <v>2007</v>
      </c>
      <c r="G19" s="729">
        <v>2008</v>
      </c>
      <c r="H19" s="729">
        <v>2009</v>
      </c>
      <c r="I19" s="729">
        <v>2010</v>
      </c>
      <c r="J19" s="729">
        <v>2011</v>
      </c>
      <c r="K19" s="729">
        <v>2012</v>
      </c>
      <c r="L19" s="729">
        <v>2013</v>
      </c>
      <c r="M19" s="729">
        <v>2014</v>
      </c>
      <c r="N19" s="730">
        <v>2015</v>
      </c>
      <c r="O19" s="730">
        <v>2016</v>
      </c>
      <c r="P19" s="730">
        <v>2017</v>
      </c>
    </row>
    <row r="20" spans="2:16" x14ac:dyDescent="0.25">
      <c r="B20" s="135" t="s">
        <v>739</v>
      </c>
      <c r="C20" s="778">
        <v>26022</v>
      </c>
      <c r="D20" s="778">
        <v>26705</v>
      </c>
      <c r="E20" s="778">
        <v>26436</v>
      </c>
      <c r="F20" s="778">
        <v>26636</v>
      </c>
      <c r="G20" s="778">
        <v>26473</v>
      </c>
      <c r="H20" s="778">
        <v>23081</v>
      </c>
      <c r="I20" s="778">
        <v>25516</v>
      </c>
      <c r="J20" s="778">
        <v>27909</v>
      </c>
      <c r="K20" s="778">
        <v>28303</v>
      </c>
      <c r="L20" s="778">
        <v>31327</v>
      </c>
      <c r="M20" s="778">
        <v>33180</v>
      </c>
      <c r="N20" s="778">
        <v>34533</v>
      </c>
      <c r="O20" s="778">
        <v>35849</v>
      </c>
      <c r="P20" s="778">
        <v>37701</v>
      </c>
    </row>
    <row r="21" spans="2:16" x14ac:dyDescent="0.25">
      <c r="B21" s="135" t="s">
        <v>740</v>
      </c>
      <c r="C21" s="778">
        <v>6305</v>
      </c>
      <c r="D21" s="778">
        <v>6608</v>
      </c>
      <c r="E21" s="778">
        <v>6900</v>
      </c>
      <c r="F21" s="778">
        <v>7129</v>
      </c>
      <c r="G21" s="778">
        <v>7457</v>
      </c>
      <c r="H21" s="778">
        <v>6999</v>
      </c>
      <c r="I21" s="778">
        <v>7565</v>
      </c>
      <c r="J21" s="778">
        <v>7830</v>
      </c>
      <c r="K21" s="778">
        <v>7797</v>
      </c>
      <c r="L21" s="778">
        <v>8223</v>
      </c>
      <c r="M21" s="778">
        <v>8919</v>
      </c>
      <c r="N21" s="778">
        <v>10001</v>
      </c>
      <c r="O21" s="778">
        <v>10109</v>
      </c>
      <c r="P21" s="778">
        <v>10247</v>
      </c>
    </row>
    <row r="22" spans="2:16" x14ac:dyDescent="0.25">
      <c r="B22" s="135" t="s">
        <v>741</v>
      </c>
      <c r="C22" s="778">
        <v>12008</v>
      </c>
      <c r="D22" s="778">
        <v>12817</v>
      </c>
      <c r="E22" s="778">
        <v>13383</v>
      </c>
      <c r="F22" s="778">
        <v>13934</v>
      </c>
      <c r="G22" s="778">
        <v>14153</v>
      </c>
      <c r="H22" s="778">
        <v>14933</v>
      </c>
      <c r="I22" s="778">
        <v>15856</v>
      </c>
      <c r="J22" s="778">
        <v>16192</v>
      </c>
      <c r="K22" s="778">
        <v>16706</v>
      </c>
      <c r="L22" s="778">
        <v>16497</v>
      </c>
      <c r="M22" s="778">
        <v>16853</v>
      </c>
      <c r="N22" s="778">
        <v>17190</v>
      </c>
      <c r="O22" s="778">
        <v>18274</v>
      </c>
      <c r="P22" s="778">
        <v>18320</v>
      </c>
    </row>
    <row r="23" spans="2:16" x14ac:dyDescent="0.25">
      <c r="B23" s="135" t="s">
        <v>742</v>
      </c>
      <c r="C23" s="778">
        <v>6567</v>
      </c>
      <c r="D23" s="778">
        <v>6151</v>
      </c>
      <c r="E23" s="778">
        <v>6754</v>
      </c>
      <c r="F23" s="778">
        <v>6951</v>
      </c>
      <c r="G23" s="778">
        <v>7372</v>
      </c>
      <c r="H23" s="778">
        <v>8271</v>
      </c>
      <c r="I23" s="778">
        <v>8041</v>
      </c>
      <c r="J23" s="778">
        <v>7986</v>
      </c>
      <c r="K23" s="778">
        <v>9102</v>
      </c>
      <c r="L23" s="778">
        <v>10209</v>
      </c>
      <c r="M23" s="778">
        <v>10892</v>
      </c>
      <c r="N23" s="778">
        <v>11067</v>
      </c>
      <c r="O23" s="778">
        <v>11570</v>
      </c>
      <c r="P23" s="778">
        <v>11781</v>
      </c>
    </row>
    <row r="24" spans="2:16" x14ac:dyDescent="0.25">
      <c r="B24" s="135" t="s">
        <v>743</v>
      </c>
      <c r="C24" s="778">
        <v>41277</v>
      </c>
      <c r="D24" s="778">
        <v>43895</v>
      </c>
      <c r="E24" s="778">
        <v>46931</v>
      </c>
      <c r="F24" s="778">
        <v>48915</v>
      </c>
      <c r="G24" s="778">
        <v>50329</v>
      </c>
      <c r="H24" s="778">
        <v>48879</v>
      </c>
      <c r="I24" s="778">
        <v>48156</v>
      </c>
      <c r="J24" s="778">
        <v>49429</v>
      </c>
      <c r="K24" s="778">
        <v>51559</v>
      </c>
      <c r="L24" s="778">
        <v>52980</v>
      </c>
      <c r="M24" s="778">
        <v>55982</v>
      </c>
      <c r="N24" s="778">
        <v>57965</v>
      </c>
      <c r="O24" s="778">
        <v>59833</v>
      </c>
      <c r="P24" s="778">
        <v>61709</v>
      </c>
    </row>
    <row r="25" spans="2:16" x14ac:dyDescent="0.25">
      <c r="B25" s="135" t="s">
        <v>744</v>
      </c>
      <c r="C25" s="778">
        <v>6008</v>
      </c>
      <c r="D25" s="778">
        <v>6175</v>
      </c>
      <c r="E25" s="778">
        <v>6399</v>
      </c>
      <c r="F25" s="778">
        <v>6533</v>
      </c>
      <c r="G25" s="778">
        <v>6768</v>
      </c>
      <c r="H25" s="778">
        <v>6650</v>
      </c>
      <c r="I25" s="778">
        <v>6671</v>
      </c>
      <c r="J25" s="778">
        <v>6776</v>
      </c>
      <c r="K25" s="778">
        <v>6898</v>
      </c>
      <c r="L25" s="778">
        <v>7216</v>
      </c>
      <c r="M25" s="778">
        <v>7418</v>
      </c>
      <c r="N25" s="778">
        <v>7639</v>
      </c>
      <c r="O25" s="778">
        <v>7936</v>
      </c>
      <c r="P25" s="778">
        <v>8406</v>
      </c>
    </row>
    <row r="26" spans="2:16" x14ac:dyDescent="0.25">
      <c r="B26" s="135" t="s">
        <v>524</v>
      </c>
      <c r="C26" s="778">
        <v>11615</v>
      </c>
      <c r="D26" s="778">
        <v>12896</v>
      </c>
      <c r="E26" s="778">
        <v>14094</v>
      </c>
      <c r="F26" s="778">
        <v>14560</v>
      </c>
      <c r="G26" s="778">
        <v>13467</v>
      </c>
      <c r="H26" s="778">
        <v>11257</v>
      </c>
      <c r="I26" s="778">
        <v>11843</v>
      </c>
      <c r="J26" s="778">
        <v>12550</v>
      </c>
      <c r="K26" s="778">
        <v>12581</v>
      </c>
      <c r="L26" s="778">
        <v>13081</v>
      </c>
      <c r="M26" s="778">
        <v>13969</v>
      </c>
      <c r="N26" s="778">
        <v>14769</v>
      </c>
      <c r="O26" s="778">
        <v>14945</v>
      </c>
      <c r="P26" s="778">
        <v>15689</v>
      </c>
    </row>
    <row r="27" spans="2:16" x14ac:dyDescent="0.25">
      <c r="B27" s="135" t="s">
        <v>736</v>
      </c>
      <c r="C27" s="778">
        <v>19010</v>
      </c>
      <c r="D27" s="778">
        <v>19153</v>
      </c>
      <c r="E27" s="778">
        <v>19605</v>
      </c>
      <c r="F27" s="778">
        <v>20017</v>
      </c>
      <c r="G27" s="778">
        <v>20592</v>
      </c>
      <c r="H27" s="778">
        <v>20427</v>
      </c>
      <c r="I27" s="778">
        <v>21628</v>
      </c>
      <c r="J27" s="778">
        <v>22192</v>
      </c>
      <c r="K27" s="778">
        <v>22955</v>
      </c>
      <c r="L27" s="778">
        <v>23624</v>
      </c>
      <c r="M27" s="778">
        <v>24734</v>
      </c>
      <c r="N27" s="778">
        <v>24938</v>
      </c>
      <c r="O27" s="778">
        <v>26658</v>
      </c>
      <c r="P27" s="778">
        <v>27358</v>
      </c>
    </row>
    <row r="28" spans="2:16" x14ac:dyDescent="0.25">
      <c r="B28" s="135" t="s">
        <v>737</v>
      </c>
      <c r="C28" s="778">
        <v>16787</v>
      </c>
      <c r="D28" s="778">
        <v>18375</v>
      </c>
      <c r="E28" s="778">
        <v>19062</v>
      </c>
      <c r="F28" s="778">
        <v>20209</v>
      </c>
      <c r="G28" s="778">
        <v>21794</v>
      </c>
      <c r="H28" s="778">
        <v>22474</v>
      </c>
      <c r="I28" s="778">
        <v>23199</v>
      </c>
      <c r="J28" s="778">
        <v>23255</v>
      </c>
      <c r="K28" s="778">
        <v>22836</v>
      </c>
      <c r="L28" s="778">
        <v>23036</v>
      </c>
      <c r="M28" s="778">
        <v>23311</v>
      </c>
      <c r="N28" s="778">
        <v>23454</v>
      </c>
      <c r="O28" s="778">
        <v>23737</v>
      </c>
      <c r="P28" s="778">
        <v>24290</v>
      </c>
    </row>
    <row r="29" spans="2:16" x14ac:dyDescent="0.25">
      <c r="B29" s="135" t="s">
        <v>738</v>
      </c>
      <c r="C29" s="778">
        <v>6083</v>
      </c>
      <c r="D29" s="778">
        <v>6495</v>
      </c>
      <c r="E29" s="778">
        <v>6776</v>
      </c>
      <c r="F29" s="778">
        <v>6950</v>
      </c>
      <c r="G29" s="778">
        <v>6820</v>
      </c>
      <c r="H29" s="778">
        <v>6378</v>
      </c>
      <c r="I29" s="778">
        <v>6373</v>
      </c>
      <c r="J29" s="778">
        <v>6737</v>
      </c>
      <c r="K29" s="778">
        <v>7404</v>
      </c>
      <c r="L29" s="778">
        <v>7811</v>
      </c>
      <c r="M29" s="778">
        <v>8205</v>
      </c>
      <c r="N29" s="778">
        <v>8595</v>
      </c>
      <c r="O29" s="778">
        <v>9157</v>
      </c>
      <c r="P29" s="778">
        <v>9489</v>
      </c>
    </row>
    <row r="30" spans="2:16" x14ac:dyDescent="0.25">
      <c r="B30" s="672" t="s">
        <v>389</v>
      </c>
      <c r="C30" s="778">
        <f>SUM(C20:C29)</f>
        <v>151682</v>
      </c>
      <c r="D30" s="778">
        <f t="shared" ref="D30:P30" si="5">SUM(D20:D29)</f>
        <v>159270</v>
      </c>
      <c r="E30" s="778">
        <f t="shared" si="5"/>
        <v>166340</v>
      </c>
      <c r="F30" s="778">
        <f t="shared" si="5"/>
        <v>171834</v>
      </c>
      <c r="G30" s="778">
        <f t="shared" si="5"/>
        <v>175225</v>
      </c>
      <c r="H30" s="778">
        <f t="shared" si="5"/>
        <v>169349</v>
      </c>
      <c r="I30" s="778">
        <f t="shared" si="5"/>
        <v>174848</v>
      </c>
      <c r="J30" s="778">
        <f t="shared" si="5"/>
        <v>180856</v>
      </c>
      <c r="K30" s="778">
        <f t="shared" si="5"/>
        <v>186141</v>
      </c>
      <c r="L30" s="778">
        <f t="shared" si="5"/>
        <v>194004</v>
      </c>
      <c r="M30" s="778">
        <f t="shared" si="5"/>
        <v>203463</v>
      </c>
      <c r="N30" s="778">
        <f t="shared" si="5"/>
        <v>210151</v>
      </c>
      <c r="O30" s="778">
        <f t="shared" si="5"/>
        <v>218068</v>
      </c>
      <c r="P30" s="778">
        <f t="shared" si="5"/>
        <v>224990</v>
      </c>
    </row>
  </sheetData>
  <mergeCells count="1">
    <mergeCell ref="C18:P18"/>
  </mergeCells>
  <hyperlinks>
    <hyperlink ref="H1" location="Contents!A1" display="Table of Contents " xr:uid="{20243982-1D25-4D71-98DB-0115CB32B4D8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6E13-E9C7-4D29-A401-B641EE742ED3}">
  <dimension ref="A1:AL86"/>
  <sheetViews>
    <sheetView topLeftCell="A34" zoomScale="70" zoomScaleNormal="70" workbookViewId="0">
      <selection activeCell="Q50" sqref="Q50"/>
    </sheetView>
  </sheetViews>
  <sheetFormatPr defaultRowHeight="15" x14ac:dyDescent="0.25"/>
  <cols>
    <col min="1" max="1" width="9.140625" style="93"/>
    <col min="2" max="2" width="28.7109375" style="93" customWidth="1"/>
    <col min="3" max="3" width="15.7109375" style="93" bestFit="1" customWidth="1"/>
    <col min="4" max="4" width="15.28515625" style="93" bestFit="1" customWidth="1"/>
    <col min="5" max="16" width="15.7109375" style="93" bestFit="1" customWidth="1"/>
    <col min="17" max="17" width="9.140625" style="93"/>
    <col min="18" max="18" width="10.5703125" style="93" bestFit="1" customWidth="1"/>
    <col min="19" max="19" width="13.5703125" style="93" bestFit="1" customWidth="1"/>
    <col min="21" max="21" width="33.5703125" style="93" bestFit="1" customWidth="1"/>
    <col min="22" max="23" width="16.42578125" style="93" bestFit="1" customWidth="1"/>
    <col min="24" max="26" width="15.85546875" style="93" bestFit="1" customWidth="1"/>
    <col min="27" max="28" width="16.42578125" style="93" bestFit="1" customWidth="1"/>
    <col min="29" max="29" width="15.42578125" style="93" bestFit="1" customWidth="1"/>
    <col min="30" max="30" width="15.85546875" style="93" bestFit="1" customWidth="1"/>
    <col min="31" max="31" width="15.42578125" style="93" bestFit="1" customWidth="1"/>
    <col min="32" max="32" width="16.42578125" style="93" bestFit="1" customWidth="1"/>
    <col min="33" max="33" width="16.85546875" style="93" bestFit="1" customWidth="1"/>
    <col min="34" max="34" width="17.28515625" style="93" bestFit="1" customWidth="1"/>
    <col min="35" max="35" width="16.85546875" style="93" bestFit="1" customWidth="1"/>
    <col min="36" max="36" width="9.140625" style="93"/>
    <col min="37" max="37" width="10.5703125" style="93" bestFit="1" customWidth="1"/>
    <col min="38" max="38" width="13.5703125" style="93" bestFit="1" customWidth="1"/>
  </cols>
  <sheetData>
    <row r="1" spans="1:38" s="725" customFormat="1" x14ac:dyDescent="0.25">
      <c r="A1" s="121" t="s">
        <v>871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800" t="s">
        <v>876</v>
      </c>
      <c r="Q1" s="93"/>
      <c r="R1" s="93"/>
      <c r="S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</row>
    <row r="2" spans="1:38" s="725" customFormat="1" x14ac:dyDescent="0.25">
      <c r="A2" s="121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</row>
    <row r="3" spans="1:38" x14ac:dyDescent="0.25">
      <c r="A3" s="121" t="s">
        <v>725</v>
      </c>
      <c r="U3" s="121" t="s">
        <v>726</v>
      </c>
    </row>
    <row r="4" spans="1:38" x14ac:dyDescent="0.25">
      <c r="R4" s="807" t="s">
        <v>732</v>
      </c>
      <c r="S4" s="807"/>
      <c r="AK4" s="807" t="s">
        <v>732</v>
      </c>
      <c r="AL4" s="807"/>
    </row>
    <row r="5" spans="1:38" x14ac:dyDescent="0.25">
      <c r="B5" s="195" t="s">
        <v>92</v>
      </c>
      <c r="C5" s="38">
        <v>2004</v>
      </c>
      <c r="D5" s="38">
        <v>2005</v>
      </c>
      <c r="E5" s="38">
        <v>2006</v>
      </c>
      <c r="F5" s="38">
        <v>2007</v>
      </c>
      <c r="G5" s="38">
        <v>2008</v>
      </c>
      <c r="H5" s="38">
        <v>2009</v>
      </c>
      <c r="I5" s="38">
        <v>2010</v>
      </c>
      <c r="J5" s="38">
        <v>2011</v>
      </c>
      <c r="K5" s="38">
        <v>2012</v>
      </c>
      <c r="L5" s="38">
        <v>2013</v>
      </c>
      <c r="M5" s="38">
        <v>2014</v>
      </c>
      <c r="N5" s="38">
        <v>2015</v>
      </c>
      <c r="O5" s="38">
        <v>2016</v>
      </c>
      <c r="P5" s="38">
        <v>2017</v>
      </c>
      <c r="R5" s="125" t="s">
        <v>155</v>
      </c>
      <c r="S5" s="125" t="s">
        <v>731</v>
      </c>
      <c r="U5" s="195" t="s">
        <v>92</v>
      </c>
      <c r="V5" s="38">
        <v>2004</v>
      </c>
      <c r="W5" s="38">
        <v>2005</v>
      </c>
      <c r="X5" s="38">
        <v>2006</v>
      </c>
      <c r="Y5" s="38">
        <v>2007</v>
      </c>
      <c r="Z5" s="38">
        <v>2008</v>
      </c>
      <c r="AA5" s="38">
        <v>2009</v>
      </c>
      <c r="AB5" s="38">
        <v>2010</v>
      </c>
      <c r="AC5" s="38">
        <v>2011</v>
      </c>
      <c r="AD5" s="38">
        <v>2012</v>
      </c>
      <c r="AE5" s="38">
        <v>2013</v>
      </c>
      <c r="AF5" s="38">
        <v>2014</v>
      </c>
      <c r="AG5" s="38">
        <v>2015</v>
      </c>
      <c r="AH5" s="38">
        <v>2016</v>
      </c>
      <c r="AI5" s="38">
        <v>2017</v>
      </c>
      <c r="AK5" s="125" t="s">
        <v>155</v>
      </c>
      <c r="AL5" s="125" t="s">
        <v>731</v>
      </c>
    </row>
    <row r="6" spans="1:38" x14ac:dyDescent="0.25">
      <c r="B6" s="140" t="s">
        <v>24</v>
      </c>
      <c r="C6" s="393">
        <v>11067</v>
      </c>
      <c r="D6" s="393">
        <v>11200</v>
      </c>
      <c r="E6" s="393">
        <v>11617</v>
      </c>
      <c r="F6" s="393">
        <v>11951</v>
      </c>
      <c r="G6" s="393">
        <v>12334</v>
      </c>
      <c r="H6" s="393">
        <v>12741</v>
      </c>
      <c r="I6" s="393">
        <v>13061</v>
      </c>
      <c r="J6" s="393">
        <v>13330</v>
      </c>
      <c r="K6" s="393">
        <v>13881</v>
      </c>
      <c r="L6" s="393">
        <v>14240</v>
      </c>
      <c r="M6" s="393">
        <v>14830</v>
      </c>
      <c r="N6" s="393">
        <v>15557</v>
      </c>
      <c r="O6" s="393">
        <v>15775</v>
      </c>
      <c r="P6" s="393">
        <v>16065</v>
      </c>
      <c r="R6" s="126">
        <f>P6-O6</f>
        <v>290</v>
      </c>
      <c r="S6" s="127">
        <f>(P6-O6)/O6</f>
        <v>1.838351822503962E-2</v>
      </c>
      <c r="U6" s="140" t="s">
        <v>24</v>
      </c>
      <c r="V6" s="393">
        <v>11041</v>
      </c>
      <c r="W6" s="393">
        <v>11038</v>
      </c>
      <c r="X6" s="393">
        <v>11380</v>
      </c>
      <c r="Y6" s="393">
        <v>11614</v>
      </c>
      <c r="Z6" s="393">
        <v>11871</v>
      </c>
      <c r="AA6" s="393">
        <v>12134</v>
      </c>
      <c r="AB6" s="393">
        <v>12309</v>
      </c>
      <c r="AC6" s="393">
        <v>12408</v>
      </c>
      <c r="AD6" s="393">
        <v>12791</v>
      </c>
      <c r="AE6" s="393">
        <v>13038</v>
      </c>
      <c r="AF6" s="393">
        <v>13463</v>
      </c>
      <c r="AG6" s="393">
        <v>13978</v>
      </c>
      <c r="AH6" s="393">
        <v>13984</v>
      </c>
      <c r="AI6" s="393">
        <v>14128</v>
      </c>
      <c r="AK6" s="126">
        <f>AI6-AH6</f>
        <v>144</v>
      </c>
      <c r="AL6" s="127">
        <f>(AI6-AH6)/AH6</f>
        <v>1.0297482837528604E-2</v>
      </c>
    </row>
    <row r="7" spans="1:38" x14ac:dyDescent="0.25">
      <c r="B7" s="140" t="s">
        <v>2</v>
      </c>
      <c r="C7" s="393">
        <v>1328</v>
      </c>
      <c r="D7" s="393">
        <v>1392</v>
      </c>
      <c r="E7" s="393">
        <v>1474</v>
      </c>
      <c r="F7" s="393">
        <v>1483</v>
      </c>
      <c r="G7" s="393">
        <v>1534</v>
      </c>
      <c r="H7" s="393">
        <v>1554</v>
      </c>
      <c r="I7" s="393">
        <v>1539</v>
      </c>
      <c r="J7" s="393">
        <v>1575</v>
      </c>
      <c r="K7" s="393">
        <v>1645</v>
      </c>
      <c r="L7" s="393">
        <v>1708</v>
      </c>
      <c r="M7" s="393">
        <v>1782</v>
      </c>
      <c r="N7" s="393">
        <v>1901</v>
      </c>
      <c r="O7" s="393">
        <v>1934</v>
      </c>
      <c r="P7" s="393">
        <v>2017</v>
      </c>
      <c r="R7" s="126">
        <f t="shared" ref="R7:R70" si="0">P7-O7</f>
        <v>83</v>
      </c>
      <c r="S7" s="127">
        <f t="shared" ref="S7:S70" si="1">(P7-O7)/O7</f>
        <v>4.2916235780765255E-2</v>
      </c>
      <c r="U7" s="140" t="s">
        <v>2</v>
      </c>
      <c r="V7" s="393">
        <v>14668</v>
      </c>
      <c r="W7" s="393">
        <v>15288</v>
      </c>
      <c r="X7" s="393">
        <v>16065</v>
      </c>
      <c r="Y7" s="393">
        <v>16020</v>
      </c>
      <c r="Z7" s="393">
        <v>16478</v>
      </c>
      <c r="AA7" s="393">
        <v>16630</v>
      </c>
      <c r="AB7" s="393">
        <v>16463</v>
      </c>
      <c r="AC7" s="393">
        <v>16807</v>
      </c>
      <c r="AD7" s="393">
        <v>17444</v>
      </c>
      <c r="AE7" s="393">
        <v>18017</v>
      </c>
      <c r="AF7" s="393">
        <v>18658</v>
      </c>
      <c r="AG7" s="393">
        <v>19841</v>
      </c>
      <c r="AH7" s="393">
        <v>19988</v>
      </c>
      <c r="AI7" s="393">
        <v>20664</v>
      </c>
      <c r="AK7" s="126">
        <f t="shared" ref="AK7:AK70" si="2">AI7-AH7</f>
        <v>676</v>
      </c>
      <c r="AL7" s="127">
        <f t="shared" ref="AL7:AL70" si="3">(AI7-AH7)/AH7</f>
        <v>3.3820292175305182E-2</v>
      </c>
    </row>
    <row r="8" spans="1:38" x14ac:dyDescent="0.25">
      <c r="B8" s="140" t="s">
        <v>16</v>
      </c>
      <c r="C8" s="393">
        <v>1211</v>
      </c>
      <c r="D8" s="393">
        <v>1265</v>
      </c>
      <c r="E8" s="393">
        <v>1322</v>
      </c>
      <c r="F8" s="393">
        <v>1372</v>
      </c>
      <c r="G8" s="393">
        <v>1425</v>
      </c>
      <c r="H8" s="393">
        <v>1467</v>
      </c>
      <c r="I8" s="393">
        <v>1471</v>
      </c>
      <c r="J8" s="393">
        <v>1497</v>
      </c>
      <c r="K8" s="393">
        <v>1558</v>
      </c>
      <c r="L8" s="393">
        <v>1612</v>
      </c>
      <c r="M8" s="393">
        <v>1661</v>
      </c>
      <c r="N8" s="393">
        <v>1755</v>
      </c>
      <c r="O8" s="393">
        <v>1746</v>
      </c>
      <c r="P8" s="393">
        <v>1769</v>
      </c>
      <c r="R8" s="126">
        <f t="shared" si="0"/>
        <v>23</v>
      </c>
      <c r="S8" s="127">
        <f t="shared" si="1"/>
        <v>1.3172966781214204E-2</v>
      </c>
      <c r="U8" s="140" t="s">
        <v>16</v>
      </c>
      <c r="V8" s="393">
        <v>12859</v>
      </c>
      <c r="W8" s="393">
        <v>13343</v>
      </c>
      <c r="X8" s="393">
        <v>13913</v>
      </c>
      <c r="Y8" s="393">
        <v>14382</v>
      </c>
      <c r="Z8" s="393">
        <v>14848</v>
      </c>
      <c r="AA8" s="393">
        <v>15197</v>
      </c>
      <c r="AB8" s="393">
        <v>15183</v>
      </c>
      <c r="AC8" s="393">
        <v>15341</v>
      </c>
      <c r="AD8" s="393">
        <v>15912</v>
      </c>
      <c r="AE8" s="393">
        <v>16430</v>
      </c>
      <c r="AF8" s="393">
        <v>16864</v>
      </c>
      <c r="AG8" s="393">
        <v>17821</v>
      </c>
      <c r="AH8" s="393">
        <v>17722</v>
      </c>
      <c r="AI8" s="393">
        <v>17850</v>
      </c>
      <c r="AK8" s="126">
        <f t="shared" si="2"/>
        <v>128</v>
      </c>
      <c r="AL8" s="127">
        <f t="shared" si="3"/>
        <v>7.222661099198736E-3</v>
      </c>
    </row>
    <row r="9" spans="1:38" x14ac:dyDescent="0.25">
      <c r="B9" s="140" t="s">
        <v>26</v>
      </c>
      <c r="C9" s="393">
        <v>3452</v>
      </c>
      <c r="D9" s="393">
        <v>3416</v>
      </c>
      <c r="E9" s="393">
        <v>3486</v>
      </c>
      <c r="F9" s="393">
        <v>3683</v>
      </c>
      <c r="G9" s="393">
        <v>3807</v>
      </c>
      <c r="H9" s="393">
        <v>3963</v>
      </c>
      <c r="I9" s="393">
        <v>4059</v>
      </c>
      <c r="J9" s="393">
        <v>4175</v>
      </c>
      <c r="K9" s="393">
        <v>4342</v>
      </c>
      <c r="L9" s="393">
        <v>4501</v>
      </c>
      <c r="M9" s="393">
        <v>4654</v>
      </c>
      <c r="N9" s="393">
        <v>4890</v>
      </c>
      <c r="O9" s="393">
        <v>5069</v>
      </c>
      <c r="P9" s="393">
        <v>5206</v>
      </c>
      <c r="R9" s="126">
        <f t="shared" si="0"/>
        <v>137</v>
      </c>
      <c r="S9" s="127">
        <f t="shared" si="1"/>
        <v>2.7027027027027029E-2</v>
      </c>
      <c r="U9" s="140" t="s">
        <v>26</v>
      </c>
      <c r="V9" s="393">
        <v>11576</v>
      </c>
      <c r="W9" s="393">
        <v>11448</v>
      </c>
      <c r="X9" s="393">
        <v>11614</v>
      </c>
      <c r="Y9" s="393">
        <v>12217</v>
      </c>
      <c r="Z9" s="393">
        <v>12475</v>
      </c>
      <c r="AA9" s="393">
        <v>12891</v>
      </c>
      <c r="AB9" s="393">
        <v>13025</v>
      </c>
      <c r="AC9" s="393">
        <v>13173</v>
      </c>
      <c r="AD9" s="393">
        <v>13463</v>
      </c>
      <c r="AE9" s="393">
        <v>13705</v>
      </c>
      <c r="AF9" s="393">
        <v>13892</v>
      </c>
      <c r="AG9" s="393">
        <v>14202</v>
      </c>
      <c r="AH9" s="393">
        <v>14351</v>
      </c>
      <c r="AI9" s="393">
        <v>14455</v>
      </c>
      <c r="AK9" s="126">
        <f t="shared" si="2"/>
        <v>104</v>
      </c>
      <c r="AL9" s="127">
        <f t="shared" si="3"/>
        <v>7.2468817504006688E-3</v>
      </c>
    </row>
    <row r="10" spans="1:38" x14ac:dyDescent="0.25">
      <c r="B10" s="140" t="s">
        <v>27</v>
      </c>
      <c r="C10" s="393">
        <v>3626</v>
      </c>
      <c r="D10" s="393">
        <v>3667</v>
      </c>
      <c r="E10" s="393">
        <v>3776</v>
      </c>
      <c r="F10" s="393">
        <v>3856</v>
      </c>
      <c r="G10" s="393">
        <v>3927</v>
      </c>
      <c r="H10" s="393">
        <v>4118</v>
      </c>
      <c r="I10" s="393">
        <v>4204</v>
      </c>
      <c r="J10" s="393">
        <v>4264</v>
      </c>
      <c r="K10" s="393">
        <v>4464</v>
      </c>
      <c r="L10" s="393">
        <v>4588</v>
      </c>
      <c r="M10" s="393">
        <v>4712</v>
      </c>
      <c r="N10" s="393">
        <v>4916</v>
      </c>
      <c r="O10" s="393">
        <v>4957</v>
      </c>
      <c r="P10" s="393">
        <v>5014</v>
      </c>
      <c r="R10" s="126">
        <f t="shared" si="0"/>
        <v>57</v>
      </c>
      <c r="S10" s="127">
        <f t="shared" si="1"/>
        <v>1.1498890457938268E-2</v>
      </c>
      <c r="U10" s="140" t="s">
        <v>27</v>
      </c>
      <c r="V10" s="393">
        <v>11843</v>
      </c>
      <c r="W10" s="393">
        <v>11945</v>
      </c>
      <c r="X10" s="393">
        <v>12267</v>
      </c>
      <c r="Y10" s="393">
        <v>12491</v>
      </c>
      <c r="Z10" s="393">
        <v>12651</v>
      </c>
      <c r="AA10" s="393">
        <v>13239</v>
      </c>
      <c r="AB10" s="393">
        <v>13464</v>
      </c>
      <c r="AC10" s="393">
        <v>13611</v>
      </c>
      <c r="AD10" s="393">
        <v>14238</v>
      </c>
      <c r="AE10" s="393">
        <v>14595</v>
      </c>
      <c r="AF10" s="393">
        <v>14927</v>
      </c>
      <c r="AG10" s="393">
        <v>15541</v>
      </c>
      <c r="AH10" s="393">
        <v>15609</v>
      </c>
      <c r="AI10" s="393">
        <v>15698</v>
      </c>
      <c r="AK10" s="126">
        <f t="shared" si="2"/>
        <v>89</v>
      </c>
      <c r="AL10" s="127">
        <f t="shared" si="3"/>
        <v>5.7018386828111989E-3</v>
      </c>
    </row>
    <row r="11" spans="1:38" x14ac:dyDescent="0.25">
      <c r="B11" s="140" t="s">
        <v>17</v>
      </c>
      <c r="C11" s="393">
        <v>1370</v>
      </c>
      <c r="D11" s="393">
        <v>1417</v>
      </c>
      <c r="E11" s="393">
        <v>1495</v>
      </c>
      <c r="F11" s="393">
        <v>1571</v>
      </c>
      <c r="G11" s="393">
        <v>1643</v>
      </c>
      <c r="H11" s="393">
        <v>1698</v>
      </c>
      <c r="I11" s="393">
        <v>1716</v>
      </c>
      <c r="J11" s="393">
        <v>1749</v>
      </c>
      <c r="K11" s="393">
        <v>1818</v>
      </c>
      <c r="L11" s="393">
        <v>1887</v>
      </c>
      <c r="M11" s="393">
        <v>1952</v>
      </c>
      <c r="N11" s="393">
        <v>2072</v>
      </c>
      <c r="O11" s="393">
        <v>2066</v>
      </c>
      <c r="P11" s="393">
        <v>2079</v>
      </c>
      <c r="R11" s="126">
        <f t="shared" si="0"/>
        <v>13</v>
      </c>
      <c r="S11" s="127">
        <f t="shared" si="1"/>
        <v>6.2923523717328175E-3</v>
      </c>
      <c r="U11" s="140" t="s">
        <v>17</v>
      </c>
      <c r="V11" s="393">
        <v>12824</v>
      </c>
      <c r="W11" s="393">
        <v>13166</v>
      </c>
      <c r="X11" s="393">
        <v>13787</v>
      </c>
      <c r="Y11" s="393">
        <v>14311</v>
      </c>
      <c r="Z11" s="393">
        <v>14773</v>
      </c>
      <c r="AA11" s="393">
        <v>15159</v>
      </c>
      <c r="AB11" s="393">
        <v>15187</v>
      </c>
      <c r="AC11" s="393">
        <v>15361</v>
      </c>
      <c r="AD11" s="393">
        <v>15882</v>
      </c>
      <c r="AE11" s="393">
        <v>16420</v>
      </c>
      <c r="AF11" s="393">
        <v>16867</v>
      </c>
      <c r="AG11" s="393">
        <v>17832</v>
      </c>
      <c r="AH11" s="393">
        <v>17671</v>
      </c>
      <c r="AI11" s="393">
        <v>17690</v>
      </c>
      <c r="AK11" s="126">
        <f t="shared" si="2"/>
        <v>19</v>
      </c>
      <c r="AL11" s="127">
        <f t="shared" si="3"/>
        <v>1.0752079678569408E-3</v>
      </c>
    </row>
    <row r="12" spans="1:38" x14ac:dyDescent="0.25">
      <c r="B12" s="140" t="s">
        <v>1</v>
      </c>
      <c r="C12" s="393">
        <v>2408</v>
      </c>
      <c r="D12" s="393">
        <v>2477</v>
      </c>
      <c r="E12" s="393">
        <v>2647</v>
      </c>
      <c r="F12" s="393">
        <v>2709</v>
      </c>
      <c r="G12" s="393">
        <v>2844</v>
      </c>
      <c r="H12" s="393">
        <v>2925</v>
      </c>
      <c r="I12" s="393">
        <v>2986</v>
      </c>
      <c r="J12" s="393">
        <v>3097</v>
      </c>
      <c r="K12" s="393">
        <v>3202</v>
      </c>
      <c r="L12" s="393">
        <v>3328</v>
      </c>
      <c r="M12" s="393">
        <v>3371</v>
      </c>
      <c r="N12" s="393">
        <v>3565</v>
      </c>
      <c r="O12" s="393">
        <v>3577</v>
      </c>
      <c r="P12" s="393">
        <v>3592</v>
      </c>
      <c r="R12" s="126">
        <f t="shared" si="0"/>
        <v>15</v>
      </c>
      <c r="S12" s="127">
        <f t="shared" si="1"/>
        <v>4.1934582051998881E-3</v>
      </c>
      <c r="U12" s="140" t="s">
        <v>1</v>
      </c>
      <c r="V12" s="393">
        <v>13682</v>
      </c>
      <c r="W12" s="393">
        <v>14029</v>
      </c>
      <c r="X12" s="393">
        <v>14860</v>
      </c>
      <c r="Y12" s="393">
        <v>15053</v>
      </c>
      <c r="Z12" s="393">
        <v>15645</v>
      </c>
      <c r="AA12" s="393">
        <v>16038</v>
      </c>
      <c r="AB12" s="393">
        <v>16327</v>
      </c>
      <c r="AC12" s="393">
        <v>16865</v>
      </c>
      <c r="AD12" s="393">
        <v>17288</v>
      </c>
      <c r="AE12" s="393">
        <v>17852</v>
      </c>
      <c r="AF12" s="393">
        <v>17956</v>
      </c>
      <c r="AG12" s="393">
        <v>18913</v>
      </c>
      <c r="AH12" s="393">
        <v>18875</v>
      </c>
      <c r="AI12" s="393">
        <v>18804</v>
      </c>
      <c r="AK12" s="126">
        <f t="shared" si="2"/>
        <v>-71</v>
      </c>
      <c r="AL12" s="127">
        <f t="shared" si="3"/>
        <v>-3.7615894039735101E-3</v>
      </c>
    </row>
    <row r="13" spans="1:38" x14ac:dyDescent="0.25">
      <c r="B13" s="140" t="s">
        <v>18</v>
      </c>
      <c r="C13" s="393">
        <v>1310</v>
      </c>
      <c r="D13" s="393">
        <v>1350</v>
      </c>
      <c r="E13" s="393">
        <v>1419</v>
      </c>
      <c r="F13" s="393">
        <v>1471</v>
      </c>
      <c r="G13" s="393">
        <v>1539</v>
      </c>
      <c r="H13" s="393">
        <v>1549</v>
      </c>
      <c r="I13" s="393">
        <v>1566</v>
      </c>
      <c r="J13" s="393">
        <v>1572</v>
      </c>
      <c r="K13" s="393">
        <v>1631</v>
      </c>
      <c r="L13" s="393">
        <v>1681</v>
      </c>
      <c r="M13" s="393">
        <v>1733</v>
      </c>
      <c r="N13" s="393">
        <v>1839</v>
      </c>
      <c r="O13" s="393">
        <v>1828</v>
      </c>
      <c r="P13" s="393">
        <v>1847</v>
      </c>
      <c r="R13" s="126">
        <f t="shared" si="0"/>
        <v>19</v>
      </c>
      <c r="S13" s="127">
        <f t="shared" si="1"/>
        <v>1.0393873085339168E-2</v>
      </c>
      <c r="U13" s="140" t="s">
        <v>18</v>
      </c>
      <c r="V13" s="393">
        <v>13702</v>
      </c>
      <c r="W13" s="393">
        <v>14016</v>
      </c>
      <c r="X13" s="393">
        <v>14563</v>
      </c>
      <c r="Y13" s="393">
        <v>14930</v>
      </c>
      <c r="Z13" s="393">
        <v>15467</v>
      </c>
      <c r="AA13" s="393">
        <v>15488</v>
      </c>
      <c r="AB13" s="393">
        <v>15592</v>
      </c>
      <c r="AC13" s="393">
        <v>15581</v>
      </c>
      <c r="AD13" s="393">
        <v>16125</v>
      </c>
      <c r="AE13" s="393">
        <v>16527</v>
      </c>
      <c r="AF13" s="393">
        <v>16978</v>
      </c>
      <c r="AG13" s="393">
        <v>17925</v>
      </c>
      <c r="AH13" s="393">
        <v>17778</v>
      </c>
      <c r="AI13" s="393">
        <v>17844</v>
      </c>
      <c r="AK13" s="126">
        <f t="shared" si="2"/>
        <v>66</v>
      </c>
      <c r="AL13" s="127">
        <f t="shared" si="3"/>
        <v>3.7124535943300709E-3</v>
      </c>
    </row>
    <row r="14" spans="1:38" x14ac:dyDescent="0.25">
      <c r="B14" s="140" t="s">
        <v>3</v>
      </c>
      <c r="C14" s="393">
        <v>1054</v>
      </c>
      <c r="D14" s="393">
        <v>1103</v>
      </c>
      <c r="E14" s="393">
        <v>1165</v>
      </c>
      <c r="F14" s="393">
        <v>1177</v>
      </c>
      <c r="G14" s="393">
        <v>1200</v>
      </c>
      <c r="H14" s="393">
        <v>1209</v>
      </c>
      <c r="I14" s="393">
        <v>1205</v>
      </c>
      <c r="J14" s="393">
        <v>1236</v>
      </c>
      <c r="K14" s="393">
        <v>1276</v>
      </c>
      <c r="L14" s="393">
        <v>1332</v>
      </c>
      <c r="M14" s="393">
        <v>1381</v>
      </c>
      <c r="N14" s="393">
        <v>1457</v>
      </c>
      <c r="O14" s="393">
        <v>1481</v>
      </c>
      <c r="P14" s="393">
        <v>1537</v>
      </c>
      <c r="R14" s="126">
        <f t="shared" si="0"/>
        <v>56</v>
      </c>
      <c r="S14" s="127">
        <f t="shared" si="1"/>
        <v>3.7812288993923027E-2</v>
      </c>
      <c r="U14" s="140" t="s">
        <v>3</v>
      </c>
      <c r="V14" s="393">
        <v>14410</v>
      </c>
      <c r="W14" s="393">
        <v>15020</v>
      </c>
      <c r="X14" s="393">
        <v>15793</v>
      </c>
      <c r="Y14" s="393">
        <v>15903</v>
      </c>
      <c r="Z14" s="393">
        <v>16171</v>
      </c>
      <c r="AA14" s="393">
        <v>16304</v>
      </c>
      <c r="AB14" s="393">
        <v>16172</v>
      </c>
      <c r="AC14" s="393">
        <v>16545</v>
      </c>
      <c r="AD14" s="393">
        <v>16994</v>
      </c>
      <c r="AE14" s="393">
        <v>17633</v>
      </c>
      <c r="AF14" s="393">
        <v>18115</v>
      </c>
      <c r="AG14" s="393">
        <v>19142</v>
      </c>
      <c r="AH14" s="393">
        <v>19348</v>
      </c>
      <c r="AI14" s="393">
        <v>19916</v>
      </c>
      <c r="AK14" s="126">
        <f t="shared" si="2"/>
        <v>568</v>
      </c>
      <c r="AL14" s="127">
        <f t="shared" si="3"/>
        <v>2.9357039487285509E-2</v>
      </c>
    </row>
    <row r="15" spans="1:38" x14ac:dyDescent="0.25">
      <c r="B15" s="140" t="s">
        <v>19</v>
      </c>
      <c r="C15" s="393">
        <v>1555</v>
      </c>
      <c r="D15" s="393">
        <v>1623</v>
      </c>
      <c r="E15" s="393">
        <v>1698</v>
      </c>
      <c r="F15" s="393">
        <v>1756</v>
      </c>
      <c r="G15" s="393">
        <v>1819</v>
      </c>
      <c r="H15" s="393">
        <v>1861</v>
      </c>
      <c r="I15" s="393">
        <v>1861</v>
      </c>
      <c r="J15" s="393">
        <v>1892</v>
      </c>
      <c r="K15" s="393">
        <v>1969</v>
      </c>
      <c r="L15" s="393">
        <v>2059</v>
      </c>
      <c r="M15" s="393">
        <v>2119</v>
      </c>
      <c r="N15" s="393">
        <v>2252</v>
      </c>
      <c r="O15" s="393">
        <v>2262</v>
      </c>
      <c r="P15" s="393">
        <v>2272</v>
      </c>
      <c r="R15" s="126">
        <f t="shared" si="0"/>
        <v>10</v>
      </c>
      <c r="S15" s="127">
        <f t="shared" si="1"/>
        <v>4.4208664898320073E-3</v>
      </c>
      <c r="U15" s="140" t="s">
        <v>19</v>
      </c>
      <c r="V15" s="393">
        <v>12632</v>
      </c>
      <c r="W15" s="393">
        <v>13175</v>
      </c>
      <c r="X15" s="393">
        <v>13783</v>
      </c>
      <c r="Y15" s="393">
        <v>14218</v>
      </c>
      <c r="Z15" s="393">
        <v>14767</v>
      </c>
      <c r="AA15" s="393">
        <v>15119</v>
      </c>
      <c r="AB15" s="393">
        <v>15087</v>
      </c>
      <c r="AC15" s="393">
        <v>15269</v>
      </c>
      <c r="AD15" s="393">
        <v>15869</v>
      </c>
      <c r="AE15" s="393">
        <v>16447</v>
      </c>
      <c r="AF15" s="393">
        <v>16817</v>
      </c>
      <c r="AG15" s="393">
        <v>17752</v>
      </c>
      <c r="AH15" s="393">
        <v>17657</v>
      </c>
      <c r="AI15" s="393">
        <v>17619</v>
      </c>
      <c r="AK15" s="126">
        <f t="shared" si="2"/>
        <v>-38</v>
      </c>
      <c r="AL15" s="127">
        <f t="shared" si="3"/>
        <v>-2.1521209718525229E-3</v>
      </c>
    </row>
    <row r="16" spans="1:38" x14ac:dyDescent="0.25">
      <c r="B16" s="140" t="s">
        <v>8</v>
      </c>
      <c r="C16" s="393">
        <v>918</v>
      </c>
      <c r="D16" s="393">
        <v>937</v>
      </c>
      <c r="E16" s="393">
        <v>967</v>
      </c>
      <c r="F16" s="393">
        <v>993</v>
      </c>
      <c r="G16" s="393">
        <v>1030</v>
      </c>
      <c r="H16" s="393">
        <v>1063</v>
      </c>
      <c r="I16" s="393">
        <v>1051</v>
      </c>
      <c r="J16" s="393">
        <v>1067</v>
      </c>
      <c r="K16" s="393">
        <v>1111</v>
      </c>
      <c r="L16" s="393">
        <v>1147</v>
      </c>
      <c r="M16" s="393">
        <v>1189</v>
      </c>
      <c r="N16" s="393">
        <v>1285</v>
      </c>
      <c r="O16" s="393">
        <v>1340</v>
      </c>
      <c r="P16" s="393">
        <v>1381</v>
      </c>
      <c r="R16" s="126">
        <f t="shared" si="0"/>
        <v>41</v>
      </c>
      <c r="S16" s="127">
        <f t="shared" si="1"/>
        <v>3.0597014925373135E-2</v>
      </c>
      <c r="U16" s="140" t="s">
        <v>8</v>
      </c>
      <c r="V16" s="393">
        <v>14858</v>
      </c>
      <c r="W16" s="393">
        <v>15141</v>
      </c>
      <c r="X16" s="393">
        <v>15616</v>
      </c>
      <c r="Y16" s="393">
        <v>16060</v>
      </c>
      <c r="Z16" s="393">
        <v>16620</v>
      </c>
      <c r="AA16" s="393">
        <v>17112</v>
      </c>
      <c r="AB16" s="393">
        <v>16931</v>
      </c>
      <c r="AC16" s="393">
        <v>17190</v>
      </c>
      <c r="AD16" s="393">
        <v>17860</v>
      </c>
      <c r="AE16" s="393">
        <v>18459</v>
      </c>
      <c r="AF16" s="393">
        <v>19034</v>
      </c>
      <c r="AG16" s="393">
        <v>20470</v>
      </c>
      <c r="AH16" s="393">
        <v>21199</v>
      </c>
      <c r="AI16" s="393">
        <v>21557</v>
      </c>
      <c r="AK16" s="126">
        <f t="shared" si="2"/>
        <v>358</v>
      </c>
      <c r="AL16" s="127">
        <f t="shared" si="3"/>
        <v>1.6887589037218736E-2</v>
      </c>
    </row>
    <row r="17" spans="2:38" x14ac:dyDescent="0.25">
      <c r="B17" s="140" t="s">
        <v>9</v>
      </c>
      <c r="C17" s="393">
        <v>1742</v>
      </c>
      <c r="D17" s="393">
        <v>1780</v>
      </c>
      <c r="E17" s="393">
        <v>1857</v>
      </c>
      <c r="F17" s="393">
        <v>1931</v>
      </c>
      <c r="G17" s="393">
        <v>2006</v>
      </c>
      <c r="H17" s="393">
        <v>2078</v>
      </c>
      <c r="I17" s="393">
        <v>2070</v>
      </c>
      <c r="J17" s="393">
        <v>2153</v>
      </c>
      <c r="K17" s="393">
        <v>2228</v>
      </c>
      <c r="L17" s="393">
        <v>2307</v>
      </c>
      <c r="M17" s="393">
        <v>2387</v>
      </c>
      <c r="N17" s="393">
        <v>2559</v>
      </c>
      <c r="O17" s="393">
        <v>2668</v>
      </c>
      <c r="P17" s="393">
        <v>2741</v>
      </c>
      <c r="R17" s="126">
        <f t="shared" si="0"/>
        <v>73</v>
      </c>
      <c r="S17" s="127">
        <f t="shared" si="1"/>
        <v>2.7361319340329836E-2</v>
      </c>
      <c r="U17" s="140" t="s">
        <v>9</v>
      </c>
      <c r="V17" s="393">
        <v>14437</v>
      </c>
      <c r="W17" s="393">
        <v>14705</v>
      </c>
      <c r="X17" s="393">
        <v>15251</v>
      </c>
      <c r="Y17" s="393">
        <v>15742</v>
      </c>
      <c r="Z17" s="393">
        <v>16195</v>
      </c>
      <c r="AA17" s="393">
        <v>16717</v>
      </c>
      <c r="AB17" s="393">
        <v>16590</v>
      </c>
      <c r="AC17" s="393">
        <v>17168</v>
      </c>
      <c r="AD17" s="393">
        <v>17699</v>
      </c>
      <c r="AE17" s="393">
        <v>18291</v>
      </c>
      <c r="AF17" s="393">
        <v>18897</v>
      </c>
      <c r="AG17" s="393">
        <v>20216</v>
      </c>
      <c r="AH17" s="393">
        <v>20894</v>
      </c>
      <c r="AI17" s="393">
        <v>21308</v>
      </c>
      <c r="AK17" s="126">
        <f t="shared" si="2"/>
        <v>414</v>
      </c>
      <c r="AL17" s="127">
        <f t="shared" si="3"/>
        <v>1.9814300756197951E-2</v>
      </c>
    </row>
    <row r="18" spans="2:38" x14ac:dyDescent="0.25">
      <c r="B18" s="140" t="s">
        <v>4</v>
      </c>
      <c r="C18" s="393">
        <v>1135</v>
      </c>
      <c r="D18" s="393">
        <v>1187</v>
      </c>
      <c r="E18" s="393">
        <v>1267</v>
      </c>
      <c r="F18" s="393">
        <v>1286</v>
      </c>
      <c r="G18" s="393">
        <v>1328</v>
      </c>
      <c r="H18" s="393">
        <v>1380</v>
      </c>
      <c r="I18" s="393">
        <v>1369</v>
      </c>
      <c r="J18" s="393">
        <v>1397</v>
      </c>
      <c r="K18" s="393">
        <v>1448</v>
      </c>
      <c r="L18" s="393">
        <v>1511</v>
      </c>
      <c r="M18" s="393">
        <v>1554</v>
      </c>
      <c r="N18" s="393">
        <v>1643</v>
      </c>
      <c r="O18" s="393">
        <v>1661</v>
      </c>
      <c r="P18" s="393">
        <v>1718</v>
      </c>
      <c r="R18" s="126">
        <f t="shared" si="0"/>
        <v>57</v>
      </c>
      <c r="S18" s="127">
        <f t="shared" si="1"/>
        <v>3.4316676700782658E-2</v>
      </c>
      <c r="U18" s="140" t="s">
        <v>4</v>
      </c>
      <c r="V18" s="393">
        <v>14247</v>
      </c>
      <c r="W18" s="393">
        <v>14812</v>
      </c>
      <c r="X18" s="393">
        <v>15628</v>
      </c>
      <c r="Y18" s="393">
        <v>15723</v>
      </c>
      <c r="Z18" s="393">
        <v>16057</v>
      </c>
      <c r="AA18" s="393">
        <v>16608</v>
      </c>
      <c r="AB18" s="393">
        <v>16378</v>
      </c>
      <c r="AC18" s="393">
        <v>16563</v>
      </c>
      <c r="AD18" s="393">
        <v>17145</v>
      </c>
      <c r="AE18" s="393">
        <v>17882</v>
      </c>
      <c r="AF18" s="393">
        <v>18393</v>
      </c>
      <c r="AG18" s="393">
        <v>19365</v>
      </c>
      <c r="AH18" s="393">
        <v>19526</v>
      </c>
      <c r="AI18" s="393">
        <v>20168</v>
      </c>
      <c r="AK18" s="126">
        <f t="shared" si="2"/>
        <v>642</v>
      </c>
      <c r="AL18" s="127">
        <f t="shared" si="3"/>
        <v>3.2879237939158049E-2</v>
      </c>
    </row>
    <row r="19" spans="2:38" x14ac:dyDescent="0.25">
      <c r="B19" s="140" t="s">
        <v>10</v>
      </c>
      <c r="C19" s="393">
        <v>1339</v>
      </c>
      <c r="D19" s="393">
        <v>1368</v>
      </c>
      <c r="E19" s="393">
        <v>1452</v>
      </c>
      <c r="F19" s="393">
        <v>1522</v>
      </c>
      <c r="G19" s="393">
        <v>1603</v>
      </c>
      <c r="H19" s="393">
        <v>1654</v>
      </c>
      <c r="I19" s="393">
        <v>1670</v>
      </c>
      <c r="J19" s="393">
        <v>1723</v>
      </c>
      <c r="K19" s="393">
        <v>1806</v>
      </c>
      <c r="L19" s="393">
        <v>1884</v>
      </c>
      <c r="M19" s="393">
        <v>1988</v>
      </c>
      <c r="N19" s="393">
        <v>2149</v>
      </c>
      <c r="O19" s="393">
        <v>2237</v>
      </c>
      <c r="P19" s="393">
        <v>2307</v>
      </c>
      <c r="R19" s="126">
        <f t="shared" si="0"/>
        <v>70</v>
      </c>
      <c r="S19" s="127">
        <f t="shared" si="1"/>
        <v>3.1291908806437195E-2</v>
      </c>
      <c r="U19" s="140" t="s">
        <v>10</v>
      </c>
      <c r="V19" s="393">
        <v>14882</v>
      </c>
      <c r="W19" s="393">
        <v>14986</v>
      </c>
      <c r="X19" s="393">
        <v>15607</v>
      </c>
      <c r="Y19" s="393">
        <v>16063</v>
      </c>
      <c r="Z19" s="393">
        <v>16624</v>
      </c>
      <c r="AA19" s="393">
        <v>16937</v>
      </c>
      <c r="AB19" s="393">
        <v>16862</v>
      </c>
      <c r="AC19" s="393">
        <v>17140</v>
      </c>
      <c r="AD19" s="393">
        <v>17872</v>
      </c>
      <c r="AE19" s="393">
        <v>18508</v>
      </c>
      <c r="AF19" s="393">
        <v>19266</v>
      </c>
      <c r="AG19" s="393">
        <v>20577</v>
      </c>
      <c r="AH19" s="393">
        <v>21250</v>
      </c>
      <c r="AI19" s="393">
        <v>21697</v>
      </c>
      <c r="AK19" s="126">
        <f t="shared" si="2"/>
        <v>447</v>
      </c>
      <c r="AL19" s="127">
        <f t="shared" si="3"/>
        <v>2.1035294117647058E-2</v>
      </c>
    </row>
    <row r="20" spans="2:38" x14ac:dyDescent="0.25">
      <c r="B20" s="140" t="s">
        <v>28</v>
      </c>
      <c r="C20" s="393">
        <v>2943</v>
      </c>
      <c r="D20" s="393">
        <v>2984</v>
      </c>
      <c r="E20" s="393">
        <v>3058</v>
      </c>
      <c r="F20" s="393">
        <v>3137</v>
      </c>
      <c r="G20" s="393">
        <v>3232</v>
      </c>
      <c r="H20" s="393">
        <v>3390</v>
      </c>
      <c r="I20" s="393">
        <v>3472</v>
      </c>
      <c r="J20" s="393">
        <v>3566</v>
      </c>
      <c r="K20" s="393">
        <v>3724</v>
      </c>
      <c r="L20" s="393">
        <v>3807</v>
      </c>
      <c r="M20" s="393">
        <v>3982</v>
      </c>
      <c r="N20" s="393">
        <v>4201</v>
      </c>
      <c r="O20" s="393">
        <v>4278</v>
      </c>
      <c r="P20" s="393">
        <v>4348</v>
      </c>
      <c r="R20" s="126">
        <f t="shared" si="0"/>
        <v>70</v>
      </c>
      <c r="S20" s="127">
        <f t="shared" si="1"/>
        <v>1.6362786348761104E-2</v>
      </c>
      <c r="U20" s="140" t="s">
        <v>28</v>
      </c>
      <c r="V20" s="393">
        <v>10189</v>
      </c>
      <c r="W20" s="393">
        <v>10275</v>
      </c>
      <c r="X20" s="393">
        <v>10454</v>
      </c>
      <c r="Y20" s="393">
        <v>10647</v>
      </c>
      <c r="Z20" s="393">
        <v>10833</v>
      </c>
      <c r="AA20" s="393">
        <v>11213</v>
      </c>
      <c r="AB20" s="393">
        <v>11340</v>
      </c>
      <c r="AC20" s="393">
        <v>11540</v>
      </c>
      <c r="AD20" s="393">
        <v>11964</v>
      </c>
      <c r="AE20" s="393">
        <v>12123</v>
      </c>
      <c r="AF20" s="393">
        <v>12589</v>
      </c>
      <c r="AG20" s="393">
        <v>13165</v>
      </c>
      <c r="AH20" s="393">
        <v>13259</v>
      </c>
      <c r="AI20" s="393">
        <v>13359</v>
      </c>
      <c r="AK20" s="126">
        <f t="shared" si="2"/>
        <v>100</v>
      </c>
      <c r="AL20" s="127">
        <f t="shared" si="3"/>
        <v>7.5420469115317895E-3</v>
      </c>
    </row>
    <row r="21" spans="2:38" x14ac:dyDescent="0.25">
      <c r="B21" s="140" t="s">
        <v>14</v>
      </c>
      <c r="C21" s="393">
        <v>3955</v>
      </c>
      <c r="D21" s="393">
        <v>4068</v>
      </c>
      <c r="E21" s="393">
        <v>4337</v>
      </c>
      <c r="F21" s="393">
        <v>4489</v>
      </c>
      <c r="G21" s="393">
        <v>4780</v>
      </c>
      <c r="H21" s="393">
        <v>4933</v>
      </c>
      <c r="I21" s="393">
        <v>4931</v>
      </c>
      <c r="J21" s="393">
        <v>5079</v>
      </c>
      <c r="K21" s="393">
        <v>5216</v>
      </c>
      <c r="L21" s="393">
        <v>5331</v>
      </c>
      <c r="M21" s="393">
        <v>5462</v>
      </c>
      <c r="N21" s="393">
        <v>5823</v>
      </c>
      <c r="O21" s="393">
        <v>5954</v>
      </c>
      <c r="P21" s="393">
        <v>6074</v>
      </c>
      <c r="R21" s="126">
        <f t="shared" si="0"/>
        <v>120</v>
      </c>
      <c r="S21" s="127">
        <f t="shared" si="1"/>
        <v>2.0154517971111858E-2</v>
      </c>
      <c r="U21" s="140" t="s">
        <v>14</v>
      </c>
      <c r="V21" s="393">
        <v>13693</v>
      </c>
      <c r="W21" s="393">
        <v>13953</v>
      </c>
      <c r="X21" s="393">
        <v>14726</v>
      </c>
      <c r="Y21" s="393">
        <v>15081</v>
      </c>
      <c r="Z21" s="393">
        <v>15908</v>
      </c>
      <c r="AA21" s="393">
        <v>16331</v>
      </c>
      <c r="AB21" s="393">
        <v>16191</v>
      </c>
      <c r="AC21" s="393">
        <v>16538</v>
      </c>
      <c r="AD21" s="393">
        <v>16913</v>
      </c>
      <c r="AE21" s="393">
        <v>17248</v>
      </c>
      <c r="AF21" s="393">
        <v>17575</v>
      </c>
      <c r="AG21" s="393">
        <v>18649</v>
      </c>
      <c r="AH21" s="393">
        <v>18937</v>
      </c>
      <c r="AI21" s="393">
        <v>19133</v>
      </c>
      <c r="AK21" s="126">
        <f t="shared" si="2"/>
        <v>196</v>
      </c>
      <c r="AL21" s="127">
        <f t="shared" si="3"/>
        <v>1.0350108253683266E-2</v>
      </c>
    </row>
    <row r="22" spans="2:38" x14ac:dyDescent="0.25">
      <c r="B22" s="140" t="s">
        <v>25</v>
      </c>
      <c r="C22" s="393">
        <v>3265</v>
      </c>
      <c r="D22" s="393">
        <v>3330</v>
      </c>
      <c r="E22" s="393">
        <v>3390</v>
      </c>
      <c r="F22" s="393">
        <v>3490</v>
      </c>
      <c r="G22" s="393">
        <v>3562</v>
      </c>
      <c r="H22" s="393">
        <v>3634</v>
      </c>
      <c r="I22" s="393">
        <v>3648</v>
      </c>
      <c r="J22" s="393">
        <v>3740</v>
      </c>
      <c r="K22" s="393">
        <v>3902</v>
      </c>
      <c r="L22" s="393">
        <v>4143</v>
      </c>
      <c r="M22" s="393">
        <v>4286</v>
      </c>
      <c r="N22" s="393">
        <v>4583</v>
      </c>
      <c r="O22" s="393">
        <v>4618</v>
      </c>
      <c r="P22" s="393">
        <v>4660</v>
      </c>
      <c r="R22" s="126">
        <f t="shared" si="0"/>
        <v>42</v>
      </c>
      <c r="S22" s="127">
        <f t="shared" si="1"/>
        <v>9.0948462537895191E-3</v>
      </c>
      <c r="U22" s="140" t="s">
        <v>25</v>
      </c>
      <c r="V22" s="393">
        <v>16230</v>
      </c>
      <c r="W22" s="393">
        <v>16522</v>
      </c>
      <c r="X22" s="393">
        <v>16755</v>
      </c>
      <c r="Y22" s="393">
        <v>17178</v>
      </c>
      <c r="Z22" s="393">
        <v>17396</v>
      </c>
      <c r="AA22" s="393">
        <v>17686</v>
      </c>
      <c r="AB22" s="393">
        <v>17679</v>
      </c>
      <c r="AC22" s="393">
        <v>18080</v>
      </c>
      <c r="AD22" s="393">
        <v>18811</v>
      </c>
      <c r="AE22" s="393">
        <v>19811</v>
      </c>
      <c r="AF22" s="393">
        <v>20387</v>
      </c>
      <c r="AG22" s="393">
        <v>21737</v>
      </c>
      <c r="AH22" s="393">
        <v>21766</v>
      </c>
      <c r="AI22" s="393">
        <v>21782</v>
      </c>
      <c r="AK22" s="126">
        <f t="shared" si="2"/>
        <v>16</v>
      </c>
      <c r="AL22" s="127">
        <f t="shared" si="3"/>
        <v>7.3509142699623264E-4</v>
      </c>
    </row>
    <row r="23" spans="2:38" x14ac:dyDescent="0.25">
      <c r="B23" s="140" t="s">
        <v>20</v>
      </c>
      <c r="C23" s="393">
        <v>1425</v>
      </c>
      <c r="D23" s="393">
        <v>1465</v>
      </c>
      <c r="E23" s="393">
        <v>1526</v>
      </c>
      <c r="F23" s="393">
        <v>1583</v>
      </c>
      <c r="G23" s="393">
        <v>1638</v>
      </c>
      <c r="H23" s="393">
        <v>1659</v>
      </c>
      <c r="I23" s="393">
        <v>1671</v>
      </c>
      <c r="J23" s="393">
        <v>1686</v>
      </c>
      <c r="K23" s="393">
        <v>1753</v>
      </c>
      <c r="L23" s="393">
        <v>1834</v>
      </c>
      <c r="M23" s="393">
        <v>1884</v>
      </c>
      <c r="N23" s="393">
        <v>1986</v>
      </c>
      <c r="O23" s="393">
        <v>1980</v>
      </c>
      <c r="P23" s="393">
        <v>1994</v>
      </c>
      <c r="R23" s="126">
        <f t="shared" si="0"/>
        <v>14</v>
      </c>
      <c r="S23" s="127">
        <f t="shared" si="1"/>
        <v>7.0707070707070711E-3</v>
      </c>
      <c r="U23" s="140" t="s">
        <v>20</v>
      </c>
      <c r="V23" s="393">
        <v>13408</v>
      </c>
      <c r="W23" s="393">
        <v>13768</v>
      </c>
      <c r="X23" s="393">
        <v>14306</v>
      </c>
      <c r="Y23" s="393">
        <v>14774</v>
      </c>
      <c r="Z23" s="393">
        <v>15241</v>
      </c>
      <c r="AA23" s="393">
        <v>15425</v>
      </c>
      <c r="AB23" s="393">
        <v>15461</v>
      </c>
      <c r="AC23" s="393">
        <v>15569</v>
      </c>
      <c r="AD23" s="393">
        <v>16162</v>
      </c>
      <c r="AE23" s="393">
        <v>16627</v>
      </c>
      <c r="AF23" s="393">
        <v>17018</v>
      </c>
      <c r="AG23" s="393">
        <v>17934</v>
      </c>
      <c r="AH23" s="393">
        <v>17811</v>
      </c>
      <c r="AI23" s="393">
        <v>17822</v>
      </c>
      <c r="AK23" s="126">
        <f t="shared" si="2"/>
        <v>11</v>
      </c>
      <c r="AL23" s="127">
        <f t="shared" si="3"/>
        <v>6.175958677221942E-4</v>
      </c>
    </row>
    <row r="24" spans="2:38" x14ac:dyDescent="0.25">
      <c r="B24" s="140" t="s">
        <v>21</v>
      </c>
      <c r="C24" s="393">
        <v>1642</v>
      </c>
      <c r="D24" s="393">
        <v>1702</v>
      </c>
      <c r="E24" s="393">
        <v>1796</v>
      </c>
      <c r="F24" s="393">
        <v>1867</v>
      </c>
      <c r="G24" s="393">
        <v>1958</v>
      </c>
      <c r="H24" s="393">
        <v>1989</v>
      </c>
      <c r="I24" s="393">
        <v>2006</v>
      </c>
      <c r="J24" s="393">
        <v>2048</v>
      </c>
      <c r="K24" s="393">
        <v>2128</v>
      </c>
      <c r="L24" s="393">
        <v>2200</v>
      </c>
      <c r="M24" s="393">
        <v>2254</v>
      </c>
      <c r="N24" s="393">
        <v>2381</v>
      </c>
      <c r="O24" s="393">
        <v>2398</v>
      </c>
      <c r="P24" s="393">
        <v>2413</v>
      </c>
      <c r="R24" s="126">
        <f t="shared" si="0"/>
        <v>15</v>
      </c>
      <c r="S24" s="127">
        <f t="shared" si="1"/>
        <v>6.255212677231026E-3</v>
      </c>
      <c r="U24" s="140" t="s">
        <v>21</v>
      </c>
      <c r="V24" s="393">
        <v>13325</v>
      </c>
      <c r="W24" s="393">
        <v>13687</v>
      </c>
      <c r="X24" s="393">
        <v>14298</v>
      </c>
      <c r="Y24" s="393">
        <v>14693</v>
      </c>
      <c r="Z24" s="393">
        <v>15259</v>
      </c>
      <c r="AA24" s="393">
        <v>15414</v>
      </c>
      <c r="AB24" s="393">
        <v>15430</v>
      </c>
      <c r="AC24" s="393">
        <v>15644</v>
      </c>
      <c r="AD24" s="393">
        <v>16177</v>
      </c>
      <c r="AE24" s="393">
        <v>16670</v>
      </c>
      <c r="AF24" s="393">
        <v>17069</v>
      </c>
      <c r="AG24" s="393">
        <v>18008</v>
      </c>
      <c r="AH24" s="393">
        <v>17943</v>
      </c>
      <c r="AI24" s="393">
        <v>17906</v>
      </c>
      <c r="AK24" s="126">
        <f t="shared" si="2"/>
        <v>-37</v>
      </c>
      <c r="AL24" s="127">
        <f t="shared" si="3"/>
        <v>-2.062085492949897E-3</v>
      </c>
    </row>
    <row r="25" spans="2:38" x14ac:dyDescent="0.25">
      <c r="B25" s="140" t="s">
        <v>22</v>
      </c>
      <c r="C25" s="393">
        <v>1251</v>
      </c>
      <c r="D25" s="393">
        <v>1290</v>
      </c>
      <c r="E25" s="393">
        <v>1355</v>
      </c>
      <c r="F25" s="393">
        <v>1399</v>
      </c>
      <c r="G25" s="393">
        <v>1452</v>
      </c>
      <c r="H25" s="393">
        <v>1468</v>
      </c>
      <c r="I25" s="393">
        <v>1474</v>
      </c>
      <c r="J25" s="393">
        <v>1489</v>
      </c>
      <c r="K25" s="393">
        <v>1538</v>
      </c>
      <c r="L25" s="393">
        <v>1583</v>
      </c>
      <c r="M25" s="393">
        <v>1625</v>
      </c>
      <c r="N25" s="393">
        <v>1719</v>
      </c>
      <c r="O25" s="393">
        <v>1701</v>
      </c>
      <c r="P25" s="393">
        <v>1704</v>
      </c>
      <c r="R25" s="126">
        <f t="shared" si="0"/>
        <v>3</v>
      </c>
      <c r="S25" s="127">
        <f t="shared" si="1"/>
        <v>1.7636684303350969E-3</v>
      </c>
      <c r="U25" s="140" t="s">
        <v>22</v>
      </c>
      <c r="V25" s="393">
        <v>13174</v>
      </c>
      <c r="W25" s="393">
        <v>13528</v>
      </c>
      <c r="X25" s="393">
        <v>14126</v>
      </c>
      <c r="Y25" s="393">
        <v>14533</v>
      </c>
      <c r="Z25" s="393">
        <v>15035</v>
      </c>
      <c r="AA25" s="393">
        <v>15170</v>
      </c>
      <c r="AB25" s="393">
        <v>15196</v>
      </c>
      <c r="AC25" s="393">
        <v>15313</v>
      </c>
      <c r="AD25" s="393">
        <v>15816</v>
      </c>
      <c r="AE25" s="393">
        <v>16237</v>
      </c>
      <c r="AF25" s="393">
        <v>16609</v>
      </c>
      <c r="AG25" s="393">
        <v>17535</v>
      </c>
      <c r="AH25" s="393">
        <v>17329</v>
      </c>
      <c r="AI25" s="393">
        <v>17301</v>
      </c>
      <c r="AK25" s="126">
        <f t="shared" si="2"/>
        <v>-28</v>
      </c>
      <c r="AL25" s="127">
        <f t="shared" si="3"/>
        <v>-1.6157885625252466E-3</v>
      </c>
    </row>
    <row r="26" spans="2:38" x14ac:dyDescent="0.25">
      <c r="B26" s="140" t="s">
        <v>15</v>
      </c>
      <c r="C26" s="393">
        <v>2457</v>
      </c>
      <c r="D26" s="393">
        <v>2586</v>
      </c>
      <c r="E26" s="393">
        <v>2631</v>
      </c>
      <c r="F26" s="393">
        <v>2771</v>
      </c>
      <c r="G26" s="393">
        <v>2834</v>
      </c>
      <c r="H26" s="393">
        <v>2905</v>
      </c>
      <c r="I26" s="393">
        <v>2945</v>
      </c>
      <c r="J26" s="393">
        <v>3044</v>
      </c>
      <c r="K26" s="393">
        <v>3167</v>
      </c>
      <c r="L26" s="393">
        <v>3276</v>
      </c>
      <c r="M26" s="393">
        <v>3330</v>
      </c>
      <c r="N26" s="393">
        <v>3475</v>
      </c>
      <c r="O26" s="393">
        <v>3534</v>
      </c>
      <c r="P26" s="393">
        <v>3631</v>
      </c>
      <c r="R26" s="126">
        <f t="shared" si="0"/>
        <v>97</v>
      </c>
      <c r="S26" s="127">
        <f t="shared" si="1"/>
        <v>2.7447651386530842E-2</v>
      </c>
      <c r="U26" s="140" t="s">
        <v>15</v>
      </c>
      <c r="V26" s="393">
        <v>10190</v>
      </c>
      <c r="W26" s="393">
        <v>10710</v>
      </c>
      <c r="X26" s="393">
        <v>10822</v>
      </c>
      <c r="Y26" s="393">
        <v>11372</v>
      </c>
      <c r="Z26" s="393">
        <v>11542</v>
      </c>
      <c r="AA26" s="393">
        <v>11817</v>
      </c>
      <c r="AB26" s="393">
        <v>11904</v>
      </c>
      <c r="AC26" s="393">
        <v>12238</v>
      </c>
      <c r="AD26" s="393">
        <v>12680</v>
      </c>
      <c r="AE26" s="393">
        <v>13093</v>
      </c>
      <c r="AF26" s="393">
        <v>13268</v>
      </c>
      <c r="AG26" s="393">
        <v>13802</v>
      </c>
      <c r="AH26" s="393">
        <v>13933</v>
      </c>
      <c r="AI26" s="393">
        <v>14217</v>
      </c>
      <c r="AK26" s="126">
        <f t="shared" si="2"/>
        <v>284</v>
      </c>
      <c r="AL26" s="127">
        <f t="shared" si="3"/>
        <v>2.0383262757482236E-2</v>
      </c>
    </row>
    <row r="27" spans="2:38" x14ac:dyDescent="0.25">
      <c r="B27" s="140" t="s">
        <v>11</v>
      </c>
      <c r="C27" s="393">
        <v>1781</v>
      </c>
      <c r="D27" s="393">
        <v>1830</v>
      </c>
      <c r="E27" s="393">
        <v>1911</v>
      </c>
      <c r="F27" s="393">
        <v>1993</v>
      </c>
      <c r="G27" s="393">
        <v>2085</v>
      </c>
      <c r="H27" s="393">
        <v>2096</v>
      </c>
      <c r="I27" s="393">
        <v>2105</v>
      </c>
      <c r="J27" s="393">
        <v>2159</v>
      </c>
      <c r="K27" s="393">
        <v>2259</v>
      </c>
      <c r="L27" s="393">
        <v>2322</v>
      </c>
      <c r="M27" s="393">
        <v>2399</v>
      </c>
      <c r="N27" s="393">
        <v>2592</v>
      </c>
      <c r="O27" s="393">
        <v>2704</v>
      </c>
      <c r="P27" s="393">
        <v>2789</v>
      </c>
      <c r="R27" s="126">
        <f t="shared" si="0"/>
        <v>85</v>
      </c>
      <c r="S27" s="127">
        <f t="shared" si="1"/>
        <v>3.1434911242603551E-2</v>
      </c>
      <c r="U27" s="140" t="s">
        <v>11</v>
      </c>
      <c r="V27" s="393">
        <v>15690</v>
      </c>
      <c r="W27" s="393">
        <v>15941</v>
      </c>
      <c r="X27" s="393">
        <v>16374</v>
      </c>
      <c r="Y27" s="393">
        <v>16825</v>
      </c>
      <c r="Z27" s="393">
        <v>17423</v>
      </c>
      <c r="AA27" s="393">
        <v>17491</v>
      </c>
      <c r="AB27" s="393">
        <v>17514</v>
      </c>
      <c r="AC27" s="393">
        <v>17872</v>
      </c>
      <c r="AD27" s="393">
        <v>18698</v>
      </c>
      <c r="AE27" s="393">
        <v>19151</v>
      </c>
      <c r="AF27" s="393">
        <v>19698</v>
      </c>
      <c r="AG27" s="393">
        <v>21168</v>
      </c>
      <c r="AH27" s="393">
        <v>21922</v>
      </c>
      <c r="AI27" s="393">
        <v>22273</v>
      </c>
      <c r="AK27" s="126">
        <f t="shared" si="2"/>
        <v>351</v>
      </c>
      <c r="AL27" s="127">
        <f t="shared" si="3"/>
        <v>1.6011312836420034E-2</v>
      </c>
    </row>
    <row r="28" spans="2:38" x14ac:dyDescent="0.25">
      <c r="B28" s="140" t="s">
        <v>23</v>
      </c>
      <c r="C28" s="393">
        <v>980</v>
      </c>
      <c r="D28" s="393">
        <v>1014</v>
      </c>
      <c r="E28" s="393">
        <v>1063</v>
      </c>
      <c r="F28" s="393">
        <v>1098</v>
      </c>
      <c r="G28" s="393">
        <v>1142</v>
      </c>
      <c r="H28" s="393">
        <v>1173</v>
      </c>
      <c r="I28" s="393">
        <v>1172</v>
      </c>
      <c r="J28" s="393">
        <v>1186</v>
      </c>
      <c r="K28" s="393">
        <v>1229</v>
      </c>
      <c r="L28" s="393">
        <v>1271</v>
      </c>
      <c r="M28" s="393">
        <v>1300</v>
      </c>
      <c r="N28" s="393">
        <v>1370</v>
      </c>
      <c r="O28" s="393">
        <v>1364</v>
      </c>
      <c r="P28" s="393">
        <v>1360</v>
      </c>
      <c r="R28" s="126">
        <f t="shared" si="0"/>
        <v>-4</v>
      </c>
      <c r="S28" s="127">
        <f t="shared" si="1"/>
        <v>-2.9325513196480938E-3</v>
      </c>
      <c r="U28" s="140" t="s">
        <v>23</v>
      </c>
      <c r="V28" s="393">
        <v>13174</v>
      </c>
      <c r="W28" s="393">
        <v>13565</v>
      </c>
      <c r="X28" s="393">
        <v>14163</v>
      </c>
      <c r="Y28" s="393">
        <v>14556</v>
      </c>
      <c r="Z28" s="393">
        <v>15060</v>
      </c>
      <c r="AA28" s="393">
        <v>15379</v>
      </c>
      <c r="AB28" s="393">
        <v>15297</v>
      </c>
      <c r="AC28" s="393">
        <v>15420</v>
      </c>
      <c r="AD28" s="393">
        <v>15934</v>
      </c>
      <c r="AE28" s="393">
        <v>16489</v>
      </c>
      <c r="AF28" s="393">
        <v>16879</v>
      </c>
      <c r="AG28" s="393">
        <v>17769</v>
      </c>
      <c r="AH28" s="393">
        <v>17716</v>
      </c>
      <c r="AI28" s="393">
        <v>17769</v>
      </c>
      <c r="AK28" s="126">
        <f t="shared" si="2"/>
        <v>53</v>
      </c>
      <c r="AL28" s="127">
        <f t="shared" si="3"/>
        <v>2.9916459697448632E-3</v>
      </c>
    </row>
    <row r="29" spans="2:38" x14ac:dyDescent="0.25">
      <c r="B29" s="140" t="s">
        <v>13</v>
      </c>
      <c r="C29" s="393">
        <v>1912</v>
      </c>
      <c r="D29" s="393">
        <v>1912</v>
      </c>
      <c r="E29" s="393">
        <v>2010</v>
      </c>
      <c r="F29" s="393">
        <v>2098</v>
      </c>
      <c r="G29" s="393">
        <v>2139</v>
      </c>
      <c r="H29" s="393">
        <v>2207</v>
      </c>
      <c r="I29" s="393">
        <v>2245</v>
      </c>
      <c r="J29" s="393">
        <v>2344</v>
      </c>
      <c r="K29" s="393">
        <v>2456</v>
      </c>
      <c r="L29" s="393">
        <v>2509</v>
      </c>
      <c r="M29" s="393">
        <v>2575</v>
      </c>
      <c r="N29" s="393">
        <v>2735</v>
      </c>
      <c r="O29" s="393">
        <v>2787</v>
      </c>
      <c r="P29" s="393">
        <v>2801</v>
      </c>
      <c r="R29" s="126">
        <f t="shared" si="0"/>
        <v>14</v>
      </c>
      <c r="S29" s="127">
        <f t="shared" si="1"/>
        <v>5.0233225690706857E-3</v>
      </c>
      <c r="U29" s="140" t="s">
        <v>13</v>
      </c>
      <c r="V29" s="393">
        <v>11906</v>
      </c>
      <c r="W29" s="393">
        <v>11838</v>
      </c>
      <c r="X29" s="393">
        <v>12353</v>
      </c>
      <c r="Y29" s="393">
        <v>12840</v>
      </c>
      <c r="Z29" s="393">
        <v>13038</v>
      </c>
      <c r="AA29" s="393">
        <v>13385</v>
      </c>
      <c r="AB29" s="393">
        <v>13554</v>
      </c>
      <c r="AC29" s="393">
        <v>14048</v>
      </c>
      <c r="AD29" s="393">
        <v>14635</v>
      </c>
      <c r="AE29" s="393">
        <v>14881</v>
      </c>
      <c r="AF29" s="393">
        <v>15167</v>
      </c>
      <c r="AG29" s="393">
        <v>15932</v>
      </c>
      <c r="AH29" s="393">
        <v>16045</v>
      </c>
      <c r="AI29" s="393">
        <v>15937</v>
      </c>
      <c r="AK29" s="126">
        <f t="shared" si="2"/>
        <v>-108</v>
      </c>
      <c r="AL29" s="127">
        <f t="shared" si="3"/>
        <v>-6.7310688688064814E-3</v>
      </c>
    </row>
    <row r="30" spans="2:38" x14ac:dyDescent="0.25">
      <c r="B30" s="140" t="s">
        <v>29</v>
      </c>
      <c r="C30" s="393">
        <v>2772</v>
      </c>
      <c r="D30" s="393">
        <v>2793</v>
      </c>
      <c r="E30" s="393">
        <v>2852</v>
      </c>
      <c r="F30" s="393">
        <v>2934</v>
      </c>
      <c r="G30" s="393">
        <v>3035</v>
      </c>
      <c r="H30" s="393">
        <v>3162</v>
      </c>
      <c r="I30" s="393">
        <v>3201</v>
      </c>
      <c r="J30" s="393">
        <v>3286</v>
      </c>
      <c r="K30" s="393">
        <v>3414</v>
      </c>
      <c r="L30" s="393">
        <v>3542</v>
      </c>
      <c r="M30" s="393">
        <v>3702</v>
      </c>
      <c r="N30" s="393">
        <v>3867</v>
      </c>
      <c r="O30" s="393">
        <v>3930</v>
      </c>
      <c r="P30" s="393">
        <v>4023</v>
      </c>
      <c r="R30" s="126">
        <f t="shared" si="0"/>
        <v>93</v>
      </c>
      <c r="S30" s="127">
        <f t="shared" si="1"/>
        <v>2.366412213740458E-2</v>
      </c>
      <c r="U30" s="140" t="s">
        <v>29</v>
      </c>
      <c r="V30" s="393">
        <v>10799</v>
      </c>
      <c r="W30" s="393">
        <v>10818</v>
      </c>
      <c r="X30" s="393">
        <v>10992</v>
      </c>
      <c r="Y30" s="393">
        <v>11245</v>
      </c>
      <c r="Z30" s="393">
        <v>11538</v>
      </c>
      <c r="AA30" s="393">
        <v>11941</v>
      </c>
      <c r="AB30" s="393">
        <v>11994</v>
      </c>
      <c r="AC30" s="393">
        <v>12191</v>
      </c>
      <c r="AD30" s="393">
        <v>12604</v>
      </c>
      <c r="AE30" s="393">
        <v>13025</v>
      </c>
      <c r="AF30" s="393">
        <v>13516</v>
      </c>
      <c r="AG30" s="393">
        <v>14017</v>
      </c>
      <c r="AH30" s="393">
        <v>14092</v>
      </c>
      <c r="AI30" s="393">
        <v>14300</v>
      </c>
      <c r="AK30" s="126">
        <f t="shared" si="2"/>
        <v>208</v>
      </c>
      <c r="AL30" s="127">
        <f t="shared" si="3"/>
        <v>1.4760147601476014E-2</v>
      </c>
    </row>
    <row r="31" spans="2:38" x14ac:dyDescent="0.25">
      <c r="B31" s="140" t="s">
        <v>12</v>
      </c>
      <c r="C31" s="393">
        <v>2092</v>
      </c>
      <c r="D31" s="393">
        <v>2150</v>
      </c>
      <c r="E31" s="393">
        <v>2234</v>
      </c>
      <c r="F31" s="393">
        <v>2332</v>
      </c>
      <c r="G31" s="393">
        <v>2438</v>
      </c>
      <c r="H31" s="393">
        <v>2488</v>
      </c>
      <c r="I31" s="393">
        <v>2491</v>
      </c>
      <c r="J31" s="393">
        <v>2527</v>
      </c>
      <c r="K31" s="393">
        <v>2655</v>
      </c>
      <c r="L31" s="393">
        <v>2742</v>
      </c>
      <c r="M31" s="393">
        <v>2870</v>
      </c>
      <c r="N31" s="393">
        <v>3067</v>
      </c>
      <c r="O31" s="393">
        <v>3208</v>
      </c>
      <c r="P31" s="393">
        <v>3279</v>
      </c>
      <c r="R31" s="126">
        <f t="shared" si="0"/>
        <v>71</v>
      </c>
      <c r="S31" s="127">
        <f t="shared" si="1"/>
        <v>2.2132169576059849E-2</v>
      </c>
      <c r="U31" s="140" t="s">
        <v>12</v>
      </c>
      <c r="V31" s="393">
        <v>15765</v>
      </c>
      <c r="W31" s="393">
        <v>15980</v>
      </c>
      <c r="X31" s="393">
        <v>16475</v>
      </c>
      <c r="Y31" s="393">
        <v>17064</v>
      </c>
      <c r="Z31" s="393">
        <v>17734</v>
      </c>
      <c r="AA31" s="393">
        <v>18008</v>
      </c>
      <c r="AB31" s="393">
        <v>18039</v>
      </c>
      <c r="AC31" s="393">
        <v>18349</v>
      </c>
      <c r="AD31" s="393">
        <v>19178</v>
      </c>
      <c r="AE31" s="393">
        <v>19841</v>
      </c>
      <c r="AF31" s="393">
        <v>20687</v>
      </c>
      <c r="AG31" s="393">
        <v>22082</v>
      </c>
      <c r="AH31" s="393">
        <v>22996</v>
      </c>
      <c r="AI31" s="393">
        <v>23377</v>
      </c>
      <c r="AK31" s="126">
        <f t="shared" si="2"/>
        <v>381</v>
      </c>
      <c r="AL31" s="127">
        <f t="shared" si="3"/>
        <v>1.6568098799791268E-2</v>
      </c>
    </row>
    <row r="32" spans="2:38" x14ac:dyDescent="0.25">
      <c r="B32" s="140" t="s">
        <v>30</v>
      </c>
      <c r="C32" s="393">
        <v>2639</v>
      </c>
      <c r="D32" s="393">
        <v>2667</v>
      </c>
      <c r="E32" s="393">
        <v>2724</v>
      </c>
      <c r="F32" s="393">
        <v>2816</v>
      </c>
      <c r="G32" s="393">
        <v>2915</v>
      </c>
      <c r="H32" s="393">
        <v>3008</v>
      </c>
      <c r="I32" s="393">
        <v>3037</v>
      </c>
      <c r="J32" s="393">
        <v>3092</v>
      </c>
      <c r="K32" s="393">
        <v>3191</v>
      </c>
      <c r="L32" s="393">
        <v>3273</v>
      </c>
      <c r="M32" s="393">
        <v>3382</v>
      </c>
      <c r="N32" s="393">
        <v>3531</v>
      </c>
      <c r="O32" s="393">
        <v>3642</v>
      </c>
      <c r="P32" s="393">
        <v>3699</v>
      </c>
      <c r="R32" s="126">
        <f t="shared" si="0"/>
        <v>57</v>
      </c>
      <c r="S32" s="127">
        <f t="shared" si="1"/>
        <v>1.5650741350906095E-2</v>
      </c>
      <c r="U32" s="140" t="s">
        <v>30</v>
      </c>
      <c r="V32" s="393">
        <v>10969</v>
      </c>
      <c r="W32" s="393">
        <v>11037</v>
      </c>
      <c r="X32" s="393">
        <v>11216</v>
      </c>
      <c r="Y32" s="393">
        <v>11547</v>
      </c>
      <c r="Z32" s="393">
        <v>11879</v>
      </c>
      <c r="AA32" s="393">
        <v>12227</v>
      </c>
      <c r="AB32" s="393">
        <v>12266</v>
      </c>
      <c r="AC32" s="393">
        <v>12377</v>
      </c>
      <c r="AD32" s="393">
        <v>12710</v>
      </c>
      <c r="AE32" s="393">
        <v>13004</v>
      </c>
      <c r="AF32" s="393">
        <v>13355</v>
      </c>
      <c r="AG32" s="393">
        <v>13841</v>
      </c>
      <c r="AH32" s="393">
        <v>14116</v>
      </c>
      <c r="AI32" s="393">
        <v>14231</v>
      </c>
      <c r="AK32" s="126">
        <f t="shared" si="2"/>
        <v>115</v>
      </c>
      <c r="AL32" s="127">
        <f t="shared" si="3"/>
        <v>8.1467837914423347E-3</v>
      </c>
    </row>
    <row r="33" spans="2:38" x14ac:dyDescent="0.25">
      <c r="B33" s="140" t="s">
        <v>5</v>
      </c>
      <c r="C33" s="393">
        <v>1354</v>
      </c>
      <c r="D33" s="393">
        <v>1421</v>
      </c>
      <c r="E33" s="393">
        <v>1510</v>
      </c>
      <c r="F33" s="393">
        <v>1532</v>
      </c>
      <c r="G33" s="393">
        <v>1585</v>
      </c>
      <c r="H33" s="393">
        <v>1635</v>
      </c>
      <c r="I33" s="393">
        <v>1622</v>
      </c>
      <c r="J33" s="393">
        <v>1677</v>
      </c>
      <c r="K33" s="393">
        <v>1762</v>
      </c>
      <c r="L33" s="393">
        <v>1840</v>
      </c>
      <c r="M33" s="393">
        <v>1900</v>
      </c>
      <c r="N33" s="393">
        <v>2016</v>
      </c>
      <c r="O33" s="393">
        <v>2060</v>
      </c>
      <c r="P33" s="393">
        <v>2140</v>
      </c>
      <c r="R33" s="126">
        <f t="shared" si="0"/>
        <v>80</v>
      </c>
      <c r="S33" s="127">
        <f t="shared" si="1"/>
        <v>3.8834951456310676E-2</v>
      </c>
      <c r="U33" s="140" t="s">
        <v>5</v>
      </c>
      <c r="V33" s="393">
        <v>14431</v>
      </c>
      <c r="W33" s="393">
        <v>15041</v>
      </c>
      <c r="X33" s="393">
        <v>15895</v>
      </c>
      <c r="Y33" s="393">
        <v>16037</v>
      </c>
      <c r="Z33" s="393">
        <v>16444</v>
      </c>
      <c r="AA33" s="393">
        <v>16834</v>
      </c>
      <c r="AB33" s="393">
        <v>16610</v>
      </c>
      <c r="AC33" s="393">
        <v>16999</v>
      </c>
      <c r="AD33" s="393">
        <v>17682</v>
      </c>
      <c r="AE33" s="393">
        <v>18333</v>
      </c>
      <c r="AF33" s="393">
        <v>18862</v>
      </c>
      <c r="AG33" s="393">
        <v>19967</v>
      </c>
      <c r="AH33" s="393">
        <v>20209</v>
      </c>
      <c r="AI33" s="393">
        <v>20914</v>
      </c>
      <c r="AK33" s="126">
        <f t="shared" si="2"/>
        <v>705</v>
      </c>
      <c r="AL33" s="127">
        <f t="shared" si="3"/>
        <v>3.4885447078034537E-2</v>
      </c>
    </row>
    <row r="34" spans="2:38" x14ac:dyDescent="0.25">
      <c r="B34" s="140" t="s">
        <v>6</v>
      </c>
      <c r="C34" s="393">
        <v>1668</v>
      </c>
      <c r="D34" s="393">
        <v>1743</v>
      </c>
      <c r="E34" s="393">
        <v>1834</v>
      </c>
      <c r="F34" s="393">
        <v>1862</v>
      </c>
      <c r="G34" s="393">
        <v>1901</v>
      </c>
      <c r="H34" s="393">
        <v>1929</v>
      </c>
      <c r="I34" s="393">
        <v>1917</v>
      </c>
      <c r="J34" s="393">
        <v>1963</v>
      </c>
      <c r="K34" s="393">
        <v>2035</v>
      </c>
      <c r="L34" s="393">
        <v>2119</v>
      </c>
      <c r="M34" s="393">
        <v>2216</v>
      </c>
      <c r="N34" s="393">
        <v>2375</v>
      </c>
      <c r="O34" s="393">
        <v>2433</v>
      </c>
      <c r="P34" s="393">
        <v>2546</v>
      </c>
      <c r="R34" s="126">
        <f t="shared" si="0"/>
        <v>113</v>
      </c>
      <c r="S34" s="127">
        <f t="shared" si="1"/>
        <v>4.6444718454582819E-2</v>
      </c>
      <c r="U34" s="140" t="s">
        <v>6</v>
      </c>
      <c r="V34" s="393">
        <v>14602</v>
      </c>
      <c r="W34" s="393">
        <v>15200</v>
      </c>
      <c r="X34" s="393">
        <v>15890</v>
      </c>
      <c r="Y34" s="393">
        <v>16030</v>
      </c>
      <c r="Z34" s="393">
        <v>16353</v>
      </c>
      <c r="AA34" s="393">
        <v>16562</v>
      </c>
      <c r="AB34" s="393">
        <v>16407</v>
      </c>
      <c r="AC34" s="393">
        <v>16763</v>
      </c>
      <c r="AD34" s="393">
        <v>17281</v>
      </c>
      <c r="AE34" s="393">
        <v>17821</v>
      </c>
      <c r="AF34" s="393">
        <v>18466</v>
      </c>
      <c r="AG34" s="393">
        <v>19511</v>
      </c>
      <c r="AH34" s="393">
        <v>19755</v>
      </c>
      <c r="AI34" s="393">
        <v>20308</v>
      </c>
      <c r="AK34" s="126">
        <f t="shared" si="2"/>
        <v>553</v>
      </c>
      <c r="AL34" s="127">
        <f t="shared" si="3"/>
        <v>2.7992913186535056E-2</v>
      </c>
    </row>
    <row r="35" spans="2:38" x14ac:dyDescent="0.25">
      <c r="B35" s="140" t="s">
        <v>7</v>
      </c>
      <c r="C35" s="393">
        <v>1379</v>
      </c>
      <c r="D35" s="393">
        <v>1449</v>
      </c>
      <c r="E35" s="393">
        <v>1516</v>
      </c>
      <c r="F35" s="393">
        <v>1528</v>
      </c>
      <c r="G35" s="393">
        <v>1565</v>
      </c>
      <c r="H35" s="393">
        <v>1597</v>
      </c>
      <c r="I35" s="393">
        <v>1567</v>
      </c>
      <c r="J35" s="393">
        <v>1590</v>
      </c>
      <c r="K35" s="393">
        <v>1643</v>
      </c>
      <c r="L35" s="393">
        <v>1707</v>
      </c>
      <c r="M35" s="393">
        <v>1757</v>
      </c>
      <c r="N35" s="393">
        <v>1861</v>
      </c>
      <c r="O35" s="393">
        <v>1883</v>
      </c>
      <c r="P35" s="393">
        <v>1952</v>
      </c>
      <c r="R35" s="126">
        <f t="shared" si="0"/>
        <v>69</v>
      </c>
      <c r="S35" s="127">
        <f t="shared" si="1"/>
        <v>3.6643653744025492E-2</v>
      </c>
      <c r="U35" s="140" t="s">
        <v>7</v>
      </c>
      <c r="V35" s="393">
        <v>14188</v>
      </c>
      <c r="W35" s="393">
        <v>14846</v>
      </c>
      <c r="X35" s="393">
        <v>15518</v>
      </c>
      <c r="Y35" s="393">
        <v>15585</v>
      </c>
      <c r="Z35" s="393">
        <v>15944</v>
      </c>
      <c r="AA35" s="393">
        <v>16298</v>
      </c>
      <c r="AB35" s="393">
        <v>15996</v>
      </c>
      <c r="AC35" s="393">
        <v>16218</v>
      </c>
      <c r="AD35" s="393">
        <v>16750</v>
      </c>
      <c r="AE35" s="393">
        <v>17338</v>
      </c>
      <c r="AF35" s="393">
        <v>17752</v>
      </c>
      <c r="AG35" s="393">
        <v>18686</v>
      </c>
      <c r="AH35" s="393">
        <v>18826</v>
      </c>
      <c r="AI35" s="393">
        <v>19385</v>
      </c>
      <c r="AK35" s="126">
        <f t="shared" si="2"/>
        <v>559</v>
      </c>
      <c r="AL35" s="127">
        <f t="shared" si="3"/>
        <v>2.9692977796664188E-2</v>
      </c>
    </row>
    <row r="36" spans="2:38" x14ac:dyDescent="0.25">
      <c r="B36" s="140" t="s">
        <v>63</v>
      </c>
      <c r="C36" s="393">
        <v>1822</v>
      </c>
      <c r="D36" s="393">
        <v>1857</v>
      </c>
      <c r="E36" s="393">
        <v>1928</v>
      </c>
      <c r="F36" s="393">
        <v>2044</v>
      </c>
      <c r="G36" s="393">
        <v>2051</v>
      </c>
      <c r="H36" s="393">
        <v>2085</v>
      </c>
      <c r="I36" s="393">
        <v>2092</v>
      </c>
      <c r="J36" s="393">
        <v>2189</v>
      </c>
      <c r="K36" s="393">
        <v>2254</v>
      </c>
      <c r="L36" s="393">
        <v>2267</v>
      </c>
      <c r="M36" s="393">
        <v>2305</v>
      </c>
      <c r="N36" s="393">
        <v>2391</v>
      </c>
      <c r="O36" s="393">
        <v>2408</v>
      </c>
      <c r="P36" s="393">
        <v>2409</v>
      </c>
      <c r="R36" s="126">
        <f t="shared" si="0"/>
        <v>1</v>
      </c>
      <c r="S36" s="127">
        <f t="shared" si="1"/>
        <v>4.1528239202657808E-4</v>
      </c>
      <c r="U36" s="140" t="s">
        <v>63</v>
      </c>
      <c r="V36" s="393">
        <v>11492</v>
      </c>
      <c r="W36" s="393">
        <v>11701</v>
      </c>
      <c r="X36" s="393">
        <v>12155</v>
      </c>
      <c r="Y36" s="393">
        <v>12891</v>
      </c>
      <c r="Z36" s="393">
        <v>12922</v>
      </c>
      <c r="AA36" s="393">
        <v>13139</v>
      </c>
      <c r="AB36" s="393">
        <v>13161</v>
      </c>
      <c r="AC36" s="393">
        <v>13703</v>
      </c>
      <c r="AD36" s="393">
        <v>14108</v>
      </c>
      <c r="AE36" s="393">
        <v>14172</v>
      </c>
      <c r="AF36" s="393">
        <v>14408</v>
      </c>
      <c r="AG36" s="393">
        <v>14948</v>
      </c>
      <c r="AH36" s="393">
        <v>15065</v>
      </c>
      <c r="AI36" s="393">
        <v>15072</v>
      </c>
      <c r="AK36" s="126">
        <f t="shared" si="2"/>
        <v>7</v>
      </c>
      <c r="AL36" s="127">
        <f t="shared" si="3"/>
        <v>4.6465316959840692E-4</v>
      </c>
    </row>
    <row r="37" spans="2:38" x14ac:dyDescent="0.25">
      <c r="B37" s="140" t="s">
        <v>64</v>
      </c>
      <c r="C37" s="393">
        <v>1883</v>
      </c>
      <c r="D37" s="393">
        <v>1933</v>
      </c>
      <c r="E37" s="393">
        <v>2007</v>
      </c>
      <c r="F37" s="393">
        <v>2133</v>
      </c>
      <c r="G37" s="393">
        <v>2162</v>
      </c>
      <c r="H37" s="393">
        <v>2185</v>
      </c>
      <c r="I37" s="393">
        <v>2192</v>
      </c>
      <c r="J37" s="393">
        <v>2290</v>
      </c>
      <c r="K37" s="393">
        <v>2375</v>
      </c>
      <c r="L37" s="393">
        <v>2398</v>
      </c>
      <c r="M37" s="393">
        <v>2434</v>
      </c>
      <c r="N37" s="393">
        <v>2536</v>
      </c>
      <c r="O37" s="393">
        <v>2568</v>
      </c>
      <c r="P37" s="393">
        <v>2577</v>
      </c>
      <c r="R37" s="126">
        <f t="shared" si="0"/>
        <v>9</v>
      </c>
      <c r="S37" s="127">
        <f t="shared" si="1"/>
        <v>3.5046728971962616E-3</v>
      </c>
      <c r="U37" s="140" t="s">
        <v>64</v>
      </c>
      <c r="V37" s="393">
        <v>11904</v>
      </c>
      <c r="W37" s="393">
        <v>12107</v>
      </c>
      <c r="X37" s="393">
        <v>12454</v>
      </c>
      <c r="Y37" s="393">
        <v>13102</v>
      </c>
      <c r="Z37" s="393">
        <v>13140</v>
      </c>
      <c r="AA37" s="393">
        <v>13198</v>
      </c>
      <c r="AB37" s="393">
        <v>13162</v>
      </c>
      <c r="AC37" s="393">
        <v>13668</v>
      </c>
      <c r="AD37" s="393">
        <v>14110</v>
      </c>
      <c r="AE37" s="393">
        <v>14212</v>
      </c>
      <c r="AF37" s="393">
        <v>14384</v>
      </c>
      <c r="AG37" s="393">
        <v>14931</v>
      </c>
      <c r="AH37" s="393">
        <v>15036</v>
      </c>
      <c r="AI37" s="393">
        <v>15047</v>
      </c>
      <c r="AK37" s="126">
        <f t="shared" si="2"/>
        <v>11</v>
      </c>
      <c r="AL37" s="127">
        <f t="shared" si="3"/>
        <v>7.3157754722000528E-4</v>
      </c>
    </row>
    <row r="38" spans="2:38" x14ac:dyDescent="0.25">
      <c r="B38" s="140" t="s">
        <v>35</v>
      </c>
      <c r="C38" s="393">
        <v>1553</v>
      </c>
      <c r="D38" s="393">
        <v>1611</v>
      </c>
      <c r="E38" s="393">
        <v>1683</v>
      </c>
      <c r="F38" s="393">
        <v>1775</v>
      </c>
      <c r="G38" s="393">
        <v>1822</v>
      </c>
      <c r="H38" s="393">
        <v>1850</v>
      </c>
      <c r="I38" s="393">
        <v>1850</v>
      </c>
      <c r="J38" s="393">
        <v>1921</v>
      </c>
      <c r="K38" s="393">
        <v>2002</v>
      </c>
      <c r="L38" s="393">
        <v>2100</v>
      </c>
      <c r="M38" s="393">
        <v>2129</v>
      </c>
      <c r="N38" s="393">
        <v>2283</v>
      </c>
      <c r="O38" s="393">
        <v>2312</v>
      </c>
      <c r="P38" s="393">
        <v>2331</v>
      </c>
      <c r="R38" s="126">
        <f t="shared" si="0"/>
        <v>19</v>
      </c>
      <c r="S38" s="127">
        <f t="shared" si="1"/>
        <v>8.2179930795847744E-3</v>
      </c>
      <c r="U38" s="140" t="s">
        <v>35</v>
      </c>
      <c r="V38" s="393">
        <v>13118</v>
      </c>
      <c r="W38" s="393">
        <v>13516</v>
      </c>
      <c r="X38" s="393">
        <v>14019</v>
      </c>
      <c r="Y38" s="393">
        <v>14735</v>
      </c>
      <c r="Z38" s="393">
        <v>15039</v>
      </c>
      <c r="AA38" s="393">
        <v>15222</v>
      </c>
      <c r="AB38" s="393">
        <v>15150</v>
      </c>
      <c r="AC38" s="393">
        <v>15678</v>
      </c>
      <c r="AD38" s="393">
        <v>16304</v>
      </c>
      <c r="AE38" s="393">
        <v>16993</v>
      </c>
      <c r="AF38" s="393">
        <v>17161</v>
      </c>
      <c r="AG38" s="393">
        <v>18383</v>
      </c>
      <c r="AH38" s="393">
        <v>18522</v>
      </c>
      <c r="AI38" s="393">
        <v>18515</v>
      </c>
      <c r="AK38" s="126">
        <f t="shared" si="2"/>
        <v>-7</v>
      </c>
      <c r="AL38" s="127">
        <f t="shared" si="3"/>
        <v>-3.779289493575208E-4</v>
      </c>
    </row>
    <row r="39" spans="2:38" x14ac:dyDescent="0.25">
      <c r="B39" s="140" t="s">
        <v>41</v>
      </c>
      <c r="C39" s="393">
        <v>1394</v>
      </c>
      <c r="D39" s="393">
        <v>1431</v>
      </c>
      <c r="E39" s="393">
        <v>1472</v>
      </c>
      <c r="F39" s="393">
        <v>1578</v>
      </c>
      <c r="G39" s="393">
        <v>1619</v>
      </c>
      <c r="H39" s="393">
        <v>1666</v>
      </c>
      <c r="I39" s="393">
        <v>1657</v>
      </c>
      <c r="J39" s="393">
        <v>1686</v>
      </c>
      <c r="K39" s="393">
        <v>1751</v>
      </c>
      <c r="L39" s="393">
        <v>1800</v>
      </c>
      <c r="M39" s="393">
        <v>1875</v>
      </c>
      <c r="N39" s="393">
        <v>2005</v>
      </c>
      <c r="O39" s="393">
        <v>2003</v>
      </c>
      <c r="P39" s="393">
        <v>2037</v>
      </c>
      <c r="R39" s="126">
        <f t="shared" si="0"/>
        <v>34</v>
      </c>
      <c r="S39" s="127">
        <f t="shared" si="1"/>
        <v>1.6974538192710935E-2</v>
      </c>
      <c r="U39" s="140" t="s">
        <v>41</v>
      </c>
      <c r="V39" s="393">
        <v>12219</v>
      </c>
      <c r="W39" s="393">
        <v>12446</v>
      </c>
      <c r="X39" s="393">
        <v>12718</v>
      </c>
      <c r="Y39" s="393">
        <v>13564</v>
      </c>
      <c r="Z39" s="393">
        <v>13844</v>
      </c>
      <c r="AA39" s="393">
        <v>14131</v>
      </c>
      <c r="AB39" s="393">
        <v>13976</v>
      </c>
      <c r="AC39" s="393">
        <v>14103</v>
      </c>
      <c r="AD39" s="393">
        <v>14581</v>
      </c>
      <c r="AE39" s="393">
        <v>14812</v>
      </c>
      <c r="AF39" s="393">
        <v>15309</v>
      </c>
      <c r="AG39" s="393">
        <v>16224</v>
      </c>
      <c r="AH39" s="393">
        <v>16089</v>
      </c>
      <c r="AI39" s="393">
        <v>16144</v>
      </c>
      <c r="AK39" s="126">
        <f t="shared" si="2"/>
        <v>55</v>
      </c>
      <c r="AL39" s="127">
        <f t="shared" si="3"/>
        <v>3.4184846789732117E-3</v>
      </c>
    </row>
    <row r="40" spans="2:38" x14ac:dyDescent="0.25">
      <c r="B40" s="140" t="s">
        <v>42</v>
      </c>
      <c r="C40" s="393">
        <v>1359</v>
      </c>
      <c r="D40" s="393">
        <v>1393</v>
      </c>
      <c r="E40" s="393">
        <v>1421</v>
      </c>
      <c r="F40" s="393">
        <v>1514</v>
      </c>
      <c r="G40" s="393">
        <v>1560</v>
      </c>
      <c r="H40" s="393">
        <v>1611</v>
      </c>
      <c r="I40" s="393">
        <v>1590</v>
      </c>
      <c r="J40" s="393">
        <v>1604</v>
      </c>
      <c r="K40" s="393">
        <v>1655</v>
      </c>
      <c r="L40" s="393">
        <v>1689</v>
      </c>
      <c r="M40" s="393">
        <v>1744</v>
      </c>
      <c r="N40" s="393">
        <v>1852</v>
      </c>
      <c r="O40" s="393">
        <v>1841</v>
      </c>
      <c r="P40" s="393">
        <v>1857</v>
      </c>
      <c r="R40" s="126">
        <f t="shared" si="0"/>
        <v>16</v>
      </c>
      <c r="S40" s="127">
        <f t="shared" si="1"/>
        <v>8.690928843020097E-3</v>
      </c>
      <c r="U40" s="140" t="s">
        <v>42</v>
      </c>
      <c r="V40" s="393">
        <v>12352</v>
      </c>
      <c r="W40" s="393">
        <v>12605</v>
      </c>
      <c r="X40" s="393">
        <v>12816</v>
      </c>
      <c r="Y40" s="393">
        <v>13597</v>
      </c>
      <c r="Z40" s="393">
        <v>13919</v>
      </c>
      <c r="AA40" s="393">
        <v>14314</v>
      </c>
      <c r="AB40" s="393">
        <v>14080</v>
      </c>
      <c r="AC40" s="393">
        <v>14195</v>
      </c>
      <c r="AD40" s="393">
        <v>14618</v>
      </c>
      <c r="AE40" s="393">
        <v>14858</v>
      </c>
      <c r="AF40" s="393">
        <v>15262</v>
      </c>
      <c r="AG40" s="393">
        <v>16151</v>
      </c>
      <c r="AH40" s="393">
        <v>15976</v>
      </c>
      <c r="AI40" s="393">
        <v>15970</v>
      </c>
      <c r="AK40" s="126">
        <f t="shared" si="2"/>
        <v>-6</v>
      </c>
      <c r="AL40" s="127">
        <f t="shared" si="3"/>
        <v>-3.755633450175263E-4</v>
      </c>
    </row>
    <row r="41" spans="2:38" x14ac:dyDescent="0.25">
      <c r="B41" s="140" t="s">
        <v>49</v>
      </c>
      <c r="C41" s="393">
        <v>1288</v>
      </c>
      <c r="D41" s="393">
        <v>1323</v>
      </c>
      <c r="E41" s="393">
        <v>1364</v>
      </c>
      <c r="F41" s="393">
        <v>1435</v>
      </c>
      <c r="G41" s="393">
        <v>1449</v>
      </c>
      <c r="H41" s="393">
        <v>1489</v>
      </c>
      <c r="I41" s="393">
        <v>1488</v>
      </c>
      <c r="J41" s="393">
        <v>1529</v>
      </c>
      <c r="K41" s="393">
        <v>1586</v>
      </c>
      <c r="L41" s="393">
        <v>1624</v>
      </c>
      <c r="M41" s="393">
        <v>1670</v>
      </c>
      <c r="N41" s="393">
        <v>1754</v>
      </c>
      <c r="O41" s="393">
        <v>1752</v>
      </c>
      <c r="P41" s="393">
        <v>1806</v>
      </c>
      <c r="R41" s="126">
        <f t="shared" si="0"/>
        <v>54</v>
      </c>
      <c r="S41" s="127">
        <f t="shared" si="1"/>
        <v>3.0821917808219176E-2</v>
      </c>
      <c r="U41" s="140" t="s">
        <v>49</v>
      </c>
      <c r="V41" s="393">
        <v>14055</v>
      </c>
      <c r="W41" s="393">
        <v>14429</v>
      </c>
      <c r="X41" s="393">
        <v>14781</v>
      </c>
      <c r="Y41" s="393">
        <v>15474</v>
      </c>
      <c r="Z41" s="393">
        <v>15523</v>
      </c>
      <c r="AA41" s="393">
        <v>15924</v>
      </c>
      <c r="AB41" s="393">
        <v>15837</v>
      </c>
      <c r="AC41" s="393">
        <v>16247</v>
      </c>
      <c r="AD41" s="393">
        <v>16766</v>
      </c>
      <c r="AE41" s="393">
        <v>17073</v>
      </c>
      <c r="AF41" s="393">
        <v>17421</v>
      </c>
      <c r="AG41" s="393">
        <v>18185</v>
      </c>
      <c r="AH41" s="393">
        <v>17956</v>
      </c>
      <c r="AI41" s="393">
        <v>18247</v>
      </c>
      <c r="AK41" s="126">
        <f t="shared" si="2"/>
        <v>291</v>
      </c>
      <c r="AL41" s="127">
        <f t="shared" si="3"/>
        <v>1.6206282022722208E-2</v>
      </c>
    </row>
    <row r="42" spans="2:38" x14ac:dyDescent="0.25">
      <c r="B42" s="140" t="s">
        <v>32</v>
      </c>
      <c r="C42" s="393">
        <v>836</v>
      </c>
      <c r="D42" s="393">
        <v>865</v>
      </c>
      <c r="E42" s="393">
        <v>911</v>
      </c>
      <c r="F42" s="393">
        <v>970</v>
      </c>
      <c r="G42" s="393">
        <v>975</v>
      </c>
      <c r="H42" s="393">
        <v>991</v>
      </c>
      <c r="I42" s="393">
        <v>989</v>
      </c>
      <c r="J42" s="393">
        <v>1013</v>
      </c>
      <c r="K42" s="393">
        <v>1064</v>
      </c>
      <c r="L42" s="393">
        <v>1088</v>
      </c>
      <c r="M42" s="393">
        <v>1121</v>
      </c>
      <c r="N42" s="393">
        <v>1205</v>
      </c>
      <c r="O42" s="393">
        <v>1192</v>
      </c>
      <c r="P42" s="393">
        <v>1187</v>
      </c>
      <c r="R42" s="126">
        <f t="shared" si="0"/>
        <v>-5</v>
      </c>
      <c r="S42" s="127">
        <f t="shared" si="1"/>
        <v>-4.1946308724832215E-3</v>
      </c>
      <c r="U42" s="140" t="s">
        <v>32</v>
      </c>
      <c r="V42" s="393">
        <v>11357</v>
      </c>
      <c r="W42" s="393">
        <v>11711</v>
      </c>
      <c r="X42" s="393">
        <v>12254</v>
      </c>
      <c r="Y42" s="393">
        <v>12964</v>
      </c>
      <c r="Z42" s="393">
        <v>12996</v>
      </c>
      <c r="AA42" s="393">
        <v>13168</v>
      </c>
      <c r="AB42" s="393">
        <v>13066</v>
      </c>
      <c r="AC42" s="393">
        <v>13323</v>
      </c>
      <c r="AD42" s="393">
        <v>13915</v>
      </c>
      <c r="AE42" s="393">
        <v>14172</v>
      </c>
      <c r="AF42" s="393">
        <v>14521</v>
      </c>
      <c r="AG42" s="393">
        <v>15466</v>
      </c>
      <c r="AH42" s="393">
        <v>15241</v>
      </c>
      <c r="AI42" s="393">
        <v>15006</v>
      </c>
      <c r="AK42" s="126">
        <f t="shared" si="2"/>
        <v>-235</v>
      </c>
      <c r="AL42" s="127">
        <f t="shared" si="3"/>
        <v>-1.5418935765369726E-2</v>
      </c>
    </row>
    <row r="43" spans="2:38" x14ac:dyDescent="0.25">
      <c r="B43" s="140" t="s">
        <v>56</v>
      </c>
      <c r="C43" s="393">
        <v>721</v>
      </c>
      <c r="D43" s="393">
        <v>754</v>
      </c>
      <c r="E43" s="393">
        <v>783</v>
      </c>
      <c r="F43" s="393">
        <v>844</v>
      </c>
      <c r="G43" s="393">
        <v>881</v>
      </c>
      <c r="H43" s="393">
        <v>924</v>
      </c>
      <c r="I43" s="393">
        <v>945</v>
      </c>
      <c r="J43" s="393">
        <v>973</v>
      </c>
      <c r="K43" s="393">
        <v>1011</v>
      </c>
      <c r="L43" s="393">
        <v>1042</v>
      </c>
      <c r="M43" s="393">
        <v>1075</v>
      </c>
      <c r="N43" s="393">
        <v>1116</v>
      </c>
      <c r="O43" s="393">
        <v>1124</v>
      </c>
      <c r="P43" s="393">
        <v>1153</v>
      </c>
      <c r="R43" s="126">
        <f t="shared" si="0"/>
        <v>29</v>
      </c>
      <c r="S43" s="127">
        <f t="shared" si="1"/>
        <v>2.5800711743772242E-2</v>
      </c>
      <c r="U43" s="140" t="s">
        <v>56</v>
      </c>
      <c r="V43" s="393">
        <v>12418</v>
      </c>
      <c r="W43" s="393">
        <v>12881</v>
      </c>
      <c r="X43" s="393">
        <v>13104</v>
      </c>
      <c r="Y43" s="393">
        <v>13827</v>
      </c>
      <c r="Z43" s="393">
        <v>14175</v>
      </c>
      <c r="AA43" s="393">
        <v>14570</v>
      </c>
      <c r="AB43" s="393">
        <v>14661</v>
      </c>
      <c r="AC43" s="393">
        <v>15066</v>
      </c>
      <c r="AD43" s="393">
        <v>15581</v>
      </c>
      <c r="AE43" s="393">
        <v>15824</v>
      </c>
      <c r="AF43" s="393">
        <v>16173</v>
      </c>
      <c r="AG43" s="393">
        <v>16691</v>
      </c>
      <c r="AH43" s="393">
        <v>16604</v>
      </c>
      <c r="AI43" s="393">
        <v>16841</v>
      </c>
      <c r="AK43" s="126">
        <f t="shared" si="2"/>
        <v>237</v>
      </c>
      <c r="AL43" s="127">
        <f t="shared" si="3"/>
        <v>1.4273668995422789E-2</v>
      </c>
    </row>
    <row r="44" spans="2:38" x14ac:dyDescent="0.25">
      <c r="B44" s="140" t="s">
        <v>45</v>
      </c>
      <c r="C44" s="393">
        <v>1532</v>
      </c>
      <c r="D44" s="393">
        <v>1573</v>
      </c>
      <c r="E44" s="393">
        <v>1633</v>
      </c>
      <c r="F44" s="393">
        <v>1734</v>
      </c>
      <c r="G44" s="393">
        <v>1790</v>
      </c>
      <c r="H44" s="393">
        <v>1831</v>
      </c>
      <c r="I44" s="393">
        <v>1793</v>
      </c>
      <c r="J44" s="393">
        <v>1808</v>
      </c>
      <c r="K44" s="393">
        <v>1920</v>
      </c>
      <c r="L44" s="393">
        <v>1978</v>
      </c>
      <c r="M44" s="393">
        <v>2027</v>
      </c>
      <c r="N44" s="393">
        <v>2091</v>
      </c>
      <c r="O44" s="393">
        <v>2079</v>
      </c>
      <c r="P44" s="393">
        <v>2111</v>
      </c>
      <c r="R44" s="126">
        <f t="shared" si="0"/>
        <v>32</v>
      </c>
      <c r="S44" s="127">
        <f t="shared" si="1"/>
        <v>1.5392015392015393E-2</v>
      </c>
      <c r="U44" s="140" t="s">
        <v>45</v>
      </c>
      <c r="V44" s="393">
        <v>14170</v>
      </c>
      <c r="W44" s="393">
        <v>14525</v>
      </c>
      <c r="X44" s="393">
        <v>15081</v>
      </c>
      <c r="Y44" s="393">
        <v>16018</v>
      </c>
      <c r="Z44" s="393">
        <v>16467</v>
      </c>
      <c r="AA44" s="393">
        <v>16762</v>
      </c>
      <c r="AB44" s="393">
        <v>16408</v>
      </c>
      <c r="AC44" s="393">
        <v>16476</v>
      </c>
      <c r="AD44" s="393">
        <v>17369</v>
      </c>
      <c r="AE44" s="393">
        <v>17804</v>
      </c>
      <c r="AF44" s="393">
        <v>18170</v>
      </c>
      <c r="AG44" s="393">
        <v>18696</v>
      </c>
      <c r="AH44" s="393">
        <v>18545</v>
      </c>
      <c r="AI44" s="393">
        <v>18730</v>
      </c>
      <c r="AK44" s="126">
        <f t="shared" si="2"/>
        <v>185</v>
      </c>
      <c r="AL44" s="127">
        <f t="shared" si="3"/>
        <v>9.9757346993798873E-3</v>
      </c>
    </row>
    <row r="45" spans="2:38" x14ac:dyDescent="0.25">
      <c r="B45" s="140" t="s">
        <v>50</v>
      </c>
      <c r="C45" s="393">
        <v>2219</v>
      </c>
      <c r="D45" s="393">
        <v>2301</v>
      </c>
      <c r="E45" s="393">
        <v>2373</v>
      </c>
      <c r="F45" s="393">
        <v>2507</v>
      </c>
      <c r="G45" s="393">
        <v>2559</v>
      </c>
      <c r="H45" s="393">
        <v>2652</v>
      </c>
      <c r="I45" s="393">
        <v>2688</v>
      </c>
      <c r="J45" s="393">
        <v>2772</v>
      </c>
      <c r="K45" s="393">
        <v>2921</v>
      </c>
      <c r="L45" s="393">
        <v>2994</v>
      </c>
      <c r="M45" s="393">
        <v>3104</v>
      </c>
      <c r="N45" s="393">
        <v>3288</v>
      </c>
      <c r="O45" s="393">
        <v>3287</v>
      </c>
      <c r="P45" s="393">
        <v>3408</v>
      </c>
      <c r="R45" s="126">
        <f t="shared" si="0"/>
        <v>121</v>
      </c>
      <c r="S45" s="127">
        <f t="shared" si="1"/>
        <v>3.6811682385153636E-2</v>
      </c>
      <c r="U45" s="140" t="s">
        <v>50</v>
      </c>
      <c r="V45" s="393">
        <v>14343</v>
      </c>
      <c r="W45" s="393">
        <v>14770</v>
      </c>
      <c r="X45" s="393">
        <v>15101</v>
      </c>
      <c r="Y45" s="393">
        <v>15801</v>
      </c>
      <c r="Z45" s="393">
        <v>15944</v>
      </c>
      <c r="AA45" s="393">
        <v>16337</v>
      </c>
      <c r="AB45" s="393">
        <v>16354</v>
      </c>
      <c r="AC45" s="393">
        <v>16712</v>
      </c>
      <c r="AD45" s="393">
        <v>17349</v>
      </c>
      <c r="AE45" s="393">
        <v>17612</v>
      </c>
      <c r="AF45" s="393">
        <v>17991</v>
      </c>
      <c r="AG45" s="393">
        <v>18771</v>
      </c>
      <c r="AH45" s="393">
        <v>18528</v>
      </c>
      <c r="AI45" s="393">
        <v>18892</v>
      </c>
      <c r="AK45" s="126">
        <f t="shared" si="2"/>
        <v>364</v>
      </c>
      <c r="AL45" s="127">
        <f t="shared" si="3"/>
        <v>1.964594127806563E-2</v>
      </c>
    </row>
    <row r="46" spans="2:38" x14ac:dyDescent="0.25">
      <c r="B46" s="140" t="s">
        <v>33</v>
      </c>
      <c r="C46" s="393">
        <v>1169</v>
      </c>
      <c r="D46" s="393">
        <v>1209</v>
      </c>
      <c r="E46" s="393">
        <v>1274</v>
      </c>
      <c r="F46" s="393">
        <v>1342</v>
      </c>
      <c r="G46" s="393">
        <v>1348</v>
      </c>
      <c r="H46" s="393">
        <v>1373</v>
      </c>
      <c r="I46" s="393">
        <v>1374</v>
      </c>
      <c r="J46" s="393">
        <v>1407</v>
      </c>
      <c r="K46" s="393">
        <v>1473</v>
      </c>
      <c r="L46" s="393">
        <v>1508</v>
      </c>
      <c r="M46" s="393">
        <v>1537</v>
      </c>
      <c r="N46" s="393">
        <v>1638</v>
      </c>
      <c r="O46" s="393">
        <v>1610</v>
      </c>
      <c r="P46" s="393">
        <v>1585</v>
      </c>
      <c r="R46" s="126">
        <f t="shared" si="0"/>
        <v>-25</v>
      </c>
      <c r="S46" s="127">
        <f t="shared" si="1"/>
        <v>-1.5527950310559006E-2</v>
      </c>
      <c r="U46" s="140" t="s">
        <v>33</v>
      </c>
      <c r="V46" s="393">
        <v>11631</v>
      </c>
      <c r="W46" s="393">
        <v>11941</v>
      </c>
      <c r="X46" s="393">
        <v>12533</v>
      </c>
      <c r="Y46" s="393">
        <v>13157</v>
      </c>
      <c r="Z46" s="393">
        <v>13134</v>
      </c>
      <c r="AA46" s="393">
        <v>13321</v>
      </c>
      <c r="AB46" s="393">
        <v>13288</v>
      </c>
      <c r="AC46" s="393">
        <v>13559</v>
      </c>
      <c r="AD46" s="393">
        <v>14188</v>
      </c>
      <c r="AE46" s="393">
        <v>14491</v>
      </c>
      <c r="AF46" s="393">
        <v>14733</v>
      </c>
      <c r="AG46" s="393">
        <v>15677</v>
      </c>
      <c r="AH46" s="393">
        <v>15401</v>
      </c>
      <c r="AI46" s="393">
        <v>15158</v>
      </c>
      <c r="AK46" s="126">
        <f t="shared" si="2"/>
        <v>-243</v>
      </c>
      <c r="AL46" s="127">
        <f t="shared" si="3"/>
        <v>-1.577819622102461E-2</v>
      </c>
    </row>
    <row r="47" spans="2:38" x14ac:dyDescent="0.25">
      <c r="B47" s="140" t="s">
        <v>31</v>
      </c>
      <c r="C47" s="393">
        <v>2693</v>
      </c>
      <c r="D47" s="393">
        <v>2697</v>
      </c>
      <c r="E47" s="393">
        <v>2884</v>
      </c>
      <c r="F47" s="393">
        <v>2975</v>
      </c>
      <c r="G47" s="393">
        <v>2983</v>
      </c>
      <c r="H47" s="393">
        <v>3180</v>
      </c>
      <c r="I47" s="393">
        <v>3099</v>
      </c>
      <c r="J47" s="393">
        <v>3122</v>
      </c>
      <c r="K47" s="393">
        <v>3348</v>
      </c>
      <c r="L47" s="393">
        <v>3457</v>
      </c>
      <c r="M47" s="393">
        <v>3609</v>
      </c>
      <c r="N47" s="393">
        <v>3776</v>
      </c>
      <c r="O47" s="393">
        <v>3771</v>
      </c>
      <c r="P47" s="393">
        <v>3741</v>
      </c>
      <c r="R47" s="126">
        <f t="shared" si="0"/>
        <v>-30</v>
      </c>
      <c r="S47" s="127">
        <f t="shared" si="1"/>
        <v>-7.955449482895784E-3</v>
      </c>
      <c r="U47" s="140" t="s">
        <v>31</v>
      </c>
      <c r="V47" s="393">
        <v>11486</v>
      </c>
      <c r="W47" s="393">
        <v>11404</v>
      </c>
      <c r="X47" s="393">
        <v>12113</v>
      </c>
      <c r="Y47" s="393">
        <v>12398</v>
      </c>
      <c r="Z47" s="393">
        <v>12332</v>
      </c>
      <c r="AA47" s="393">
        <v>13035</v>
      </c>
      <c r="AB47" s="393">
        <v>12543</v>
      </c>
      <c r="AC47" s="393">
        <v>12541</v>
      </c>
      <c r="AD47" s="393">
        <v>13363</v>
      </c>
      <c r="AE47" s="393">
        <v>13756</v>
      </c>
      <c r="AF47" s="393">
        <v>14304</v>
      </c>
      <c r="AG47" s="393">
        <v>14873</v>
      </c>
      <c r="AH47" s="393">
        <v>14721</v>
      </c>
      <c r="AI47" s="393">
        <v>14556</v>
      </c>
      <c r="AK47" s="126">
        <f t="shared" si="2"/>
        <v>-165</v>
      </c>
      <c r="AL47" s="127">
        <f t="shared" si="3"/>
        <v>-1.1208477684939882E-2</v>
      </c>
    </row>
    <row r="48" spans="2:38" x14ac:dyDescent="0.25">
      <c r="B48" s="140" t="s">
        <v>37</v>
      </c>
      <c r="C48" s="393">
        <v>969</v>
      </c>
      <c r="D48" s="393">
        <v>1004</v>
      </c>
      <c r="E48" s="393">
        <v>1042</v>
      </c>
      <c r="F48" s="393">
        <v>1092</v>
      </c>
      <c r="G48" s="393">
        <v>1109</v>
      </c>
      <c r="H48" s="393">
        <v>1113</v>
      </c>
      <c r="I48" s="393">
        <v>1123</v>
      </c>
      <c r="J48" s="393">
        <v>1159</v>
      </c>
      <c r="K48" s="393">
        <v>1205</v>
      </c>
      <c r="L48" s="393">
        <v>1262</v>
      </c>
      <c r="M48" s="393">
        <v>1274</v>
      </c>
      <c r="N48" s="393">
        <v>1350</v>
      </c>
      <c r="O48" s="393">
        <v>1358</v>
      </c>
      <c r="P48" s="393">
        <v>1364</v>
      </c>
      <c r="R48" s="126">
        <f t="shared" si="0"/>
        <v>6</v>
      </c>
      <c r="S48" s="127">
        <f t="shared" si="1"/>
        <v>4.418262150220913E-3</v>
      </c>
      <c r="U48" s="140" t="s">
        <v>37</v>
      </c>
      <c r="V48" s="393">
        <v>13939</v>
      </c>
      <c r="W48" s="393">
        <v>14451</v>
      </c>
      <c r="X48" s="393">
        <v>14983</v>
      </c>
      <c r="Y48" s="393">
        <v>15631</v>
      </c>
      <c r="Z48" s="393">
        <v>15740</v>
      </c>
      <c r="AA48" s="393">
        <v>15742</v>
      </c>
      <c r="AB48" s="393">
        <v>15816</v>
      </c>
      <c r="AC48" s="393">
        <v>16301</v>
      </c>
      <c r="AD48" s="393">
        <v>16884</v>
      </c>
      <c r="AE48" s="393">
        <v>17688</v>
      </c>
      <c r="AF48" s="393">
        <v>17844</v>
      </c>
      <c r="AG48" s="393">
        <v>18937</v>
      </c>
      <c r="AH48" s="393">
        <v>19000</v>
      </c>
      <c r="AI48" s="393">
        <v>18991</v>
      </c>
      <c r="AK48" s="126">
        <f t="shared" si="2"/>
        <v>-9</v>
      </c>
      <c r="AL48" s="127">
        <f t="shared" si="3"/>
        <v>-4.7368421052631577E-4</v>
      </c>
    </row>
    <row r="49" spans="2:38" x14ac:dyDescent="0.25">
      <c r="B49" s="140" t="s">
        <v>57</v>
      </c>
      <c r="C49" s="393">
        <v>1691</v>
      </c>
      <c r="D49" s="393">
        <v>1766</v>
      </c>
      <c r="E49" s="393">
        <v>1807</v>
      </c>
      <c r="F49" s="393">
        <v>1911</v>
      </c>
      <c r="G49" s="393">
        <v>1955</v>
      </c>
      <c r="H49" s="393">
        <v>1989</v>
      </c>
      <c r="I49" s="393">
        <v>1992</v>
      </c>
      <c r="J49" s="393">
        <v>2031</v>
      </c>
      <c r="K49" s="393">
        <v>2096</v>
      </c>
      <c r="L49" s="393">
        <v>2125</v>
      </c>
      <c r="M49" s="393">
        <v>2180</v>
      </c>
      <c r="N49" s="393">
        <v>2256</v>
      </c>
      <c r="O49" s="393">
        <v>2241</v>
      </c>
      <c r="P49" s="393">
        <v>2283</v>
      </c>
      <c r="R49" s="126">
        <f t="shared" si="0"/>
        <v>42</v>
      </c>
      <c r="S49" s="127">
        <f t="shared" si="1"/>
        <v>1.8741633199464525E-2</v>
      </c>
      <c r="U49" s="140" t="s">
        <v>57</v>
      </c>
      <c r="V49" s="393">
        <v>12535</v>
      </c>
      <c r="W49" s="393">
        <v>13035</v>
      </c>
      <c r="X49" s="393">
        <v>13290</v>
      </c>
      <c r="Y49" s="393">
        <v>13953</v>
      </c>
      <c r="Z49" s="393">
        <v>14220</v>
      </c>
      <c r="AA49" s="393">
        <v>14501</v>
      </c>
      <c r="AB49" s="393">
        <v>14517</v>
      </c>
      <c r="AC49" s="393">
        <v>14862</v>
      </c>
      <c r="AD49" s="393">
        <v>15336</v>
      </c>
      <c r="AE49" s="393">
        <v>15531</v>
      </c>
      <c r="AF49" s="393">
        <v>15826</v>
      </c>
      <c r="AG49" s="393">
        <v>16342</v>
      </c>
      <c r="AH49" s="393">
        <v>16154</v>
      </c>
      <c r="AI49" s="393">
        <v>16340</v>
      </c>
      <c r="AK49" s="126">
        <f t="shared" si="2"/>
        <v>186</v>
      </c>
      <c r="AL49" s="127">
        <f t="shared" si="3"/>
        <v>1.1514176055466138E-2</v>
      </c>
    </row>
    <row r="50" spans="2:38" x14ac:dyDescent="0.25">
      <c r="B50" s="140" t="s">
        <v>38</v>
      </c>
      <c r="C50" s="393">
        <v>1431</v>
      </c>
      <c r="D50" s="393">
        <v>1487</v>
      </c>
      <c r="E50" s="393">
        <v>1532</v>
      </c>
      <c r="F50" s="393">
        <v>1607</v>
      </c>
      <c r="G50" s="393">
        <v>1651</v>
      </c>
      <c r="H50" s="393">
        <v>1685</v>
      </c>
      <c r="I50" s="393">
        <v>1684</v>
      </c>
      <c r="J50" s="393">
        <v>1757</v>
      </c>
      <c r="K50" s="393">
        <v>1831</v>
      </c>
      <c r="L50" s="393">
        <v>1916</v>
      </c>
      <c r="M50" s="393">
        <v>1957</v>
      </c>
      <c r="N50" s="393">
        <v>2096</v>
      </c>
      <c r="O50" s="393">
        <v>2119</v>
      </c>
      <c r="P50" s="393">
        <v>2127</v>
      </c>
      <c r="R50" s="126">
        <f t="shared" si="0"/>
        <v>8</v>
      </c>
      <c r="S50" s="127">
        <f t="shared" si="1"/>
        <v>3.7753657385559227E-3</v>
      </c>
      <c r="U50" s="140" t="s">
        <v>38</v>
      </c>
      <c r="V50" s="393">
        <v>12997</v>
      </c>
      <c r="W50" s="393">
        <v>13508</v>
      </c>
      <c r="X50" s="393">
        <v>13932</v>
      </c>
      <c r="Y50" s="393">
        <v>14583</v>
      </c>
      <c r="Z50" s="393">
        <v>14896</v>
      </c>
      <c r="AA50" s="393">
        <v>15143</v>
      </c>
      <c r="AB50" s="393">
        <v>15068</v>
      </c>
      <c r="AC50" s="393">
        <v>15653</v>
      </c>
      <c r="AD50" s="393">
        <v>16226</v>
      </c>
      <c r="AE50" s="393">
        <v>16923</v>
      </c>
      <c r="AF50" s="393">
        <v>17142</v>
      </c>
      <c r="AG50" s="393">
        <v>18278</v>
      </c>
      <c r="AH50" s="393">
        <v>18404</v>
      </c>
      <c r="AI50" s="393">
        <v>18443</v>
      </c>
      <c r="AK50" s="126">
        <f t="shared" si="2"/>
        <v>39</v>
      </c>
      <c r="AL50" s="127">
        <f t="shared" si="3"/>
        <v>2.1191045424907629E-3</v>
      </c>
    </row>
    <row r="51" spans="2:38" x14ac:dyDescent="0.25">
      <c r="B51" s="140" t="s">
        <v>46</v>
      </c>
      <c r="C51" s="393">
        <v>1558</v>
      </c>
      <c r="D51" s="393">
        <v>1589</v>
      </c>
      <c r="E51" s="393">
        <v>1652</v>
      </c>
      <c r="F51" s="393">
        <v>1756</v>
      </c>
      <c r="G51" s="393">
        <v>1807</v>
      </c>
      <c r="H51" s="393">
        <v>1859</v>
      </c>
      <c r="I51" s="393">
        <v>1834</v>
      </c>
      <c r="J51" s="393">
        <v>1854</v>
      </c>
      <c r="K51" s="393">
        <v>1961</v>
      </c>
      <c r="L51" s="393">
        <v>2031</v>
      </c>
      <c r="M51" s="393">
        <v>2102</v>
      </c>
      <c r="N51" s="393">
        <v>2164</v>
      </c>
      <c r="O51" s="393">
        <v>2150</v>
      </c>
      <c r="P51" s="393">
        <v>2188</v>
      </c>
      <c r="R51" s="126">
        <f t="shared" si="0"/>
        <v>38</v>
      </c>
      <c r="S51" s="127">
        <f t="shared" si="1"/>
        <v>1.7674418604651163E-2</v>
      </c>
      <c r="U51" s="140" t="s">
        <v>46</v>
      </c>
      <c r="V51" s="393">
        <v>13933</v>
      </c>
      <c r="W51" s="393">
        <v>14201</v>
      </c>
      <c r="X51" s="393">
        <v>14788</v>
      </c>
      <c r="Y51" s="393">
        <v>15689</v>
      </c>
      <c r="Z51" s="393">
        <v>16089</v>
      </c>
      <c r="AA51" s="393">
        <v>16499</v>
      </c>
      <c r="AB51" s="393">
        <v>16220</v>
      </c>
      <c r="AC51" s="393">
        <v>16300</v>
      </c>
      <c r="AD51" s="393">
        <v>17188</v>
      </c>
      <c r="AE51" s="393">
        <v>17665</v>
      </c>
      <c r="AF51" s="393">
        <v>18151</v>
      </c>
      <c r="AG51" s="393">
        <v>18631</v>
      </c>
      <c r="AH51" s="393">
        <v>18417</v>
      </c>
      <c r="AI51" s="393">
        <v>18682</v>
      </c>
      <c r="AK51" s="126">
        <f t="shared" si="2"/>
        <v>265</v>
      </c>
      <c r="AL51" s="127">
        <f t="shared" si="3"/>
        <v>1.4388879839278928E-2</v>
      </c>
    </row>
    <row r="52" spans="2:38" x14ac:dyDescent="0.25">
      <c r="B52" s="140" t="s">
        <v>51</v>
      </c>
      <c r="C52" s="393">
        <v>1141</v>
      </c>
      <c r="D52" s="393">
        <v>1189</v>
      </c>
      <c r="E52" s="393">
        <v>1228</v>
      </c>
      <c r="F52" s="393">
        <v>1309</v>
      </c>
      <c r="G52" s="393">
        <v>1328</v>
      </c>
      <c r="H52" s="393">
        <v>1359</v>
      </c>
      <c r="I52" s="393">
        <v>1380</v>
      </c>
      <c r="J52" s="393">
        <v>1415</v>
      </c>
      <c r="K52" s="393">
        <v>1478</v>
      </c>
      <c r="L52" s="393">
        <v>1518</v>
      </c>
      <c r="M52" s="393">
        <v>1569</v>
      </c>
      <c r="N52" s="393">
        <v>1662</v>
      </c>
      <c r="O52" s="393">
        <v>1653</v>
      </c>
      <c r="P52" s="393">
        <v>1700</v>
      </c>
      <c r="R52" s="126">
        <f t="shared" si="0"/>
        <v>47</v>
      </c>
      <c r="S52" s="127">
        <f t="shared" si="1"/>
        <v>2.8433151845130067E-2</v>
      </c>
      <c r="U52" s="140" t="s">
        <v>51</v>
      </c>
      <c r="V52" s="393">
        <v>14283</v>
      </c>
      <c r="W52" s="393">
        <v>14771</v>
      </c>
      <c r="X52" s="393">
        <v>15064</v>
      </c>
      <c r="Y52" s="393">
        <v>15843</v>
      </c>
      <c r="Z52" s="393">
        <v>15916</v>
      </c>
      <c r="AA52" s="393">
        <v>16149</v>
      </c>
      <c r="AB52" s="393">
        <v>16266</v>
      </c>
      <c r="AC52" s="393">
        <v>16509</v>
      </c>
      <c r="AD52" s="393">
        <v>17115</v>
      </c>
      <c r="AE52" s="393">
        <v>17361</v>
      </c>
      <c r="AF52" s="393">
        <v>17847</v>
      </c>
      <c r="AG52" s="393">
        <v>18641</v>
      </c>
      <c r="AH52" s="393">
        <v>18315</v>
      </c>
      <c r="AI52" s="393">
        <v>18586</v>
      </c>
      <c r="AK52" s="126">
        <f t="shared" si="2"/>
        <v>271</v>
      </c>
      <c r="AL52" s="127">
        <f t="shared" si="3"/>
        <v>1.4796614796614796E-2</v>
      </c>
    </row>
    <row r="53" spans="2:38" x14ac:dyDescent="0.25">
      <c r="B53" s="140" t="s">
        <v>39</v>
      </c>
      <c r="C53" s="393">
        <v>1199</v>
      </c>
      <c r="D53" s="393">
        <v>1240</v>
      </c>
      <c r="E53" s="393">
        <v>1291</v>
      </c>
      <c r="F53" s="393">
        <v>1360</v>
      </c>
      <c r="G53" s="393">
        <v>1399</v>
      </c>
      <c r="H53" s="393">
        <v>1415</v>
      </c>
      <c r="I53" s="393">
        <v>1399</v>
      </c>
      <c r="J53" s="393">
        <v>1467</v>
      </c>
      <c r="K53" s="393">
        <v>1524</v>
      </c>
      <c r="L53" s="393">
        <v>1584</v>
      </c>
      <c r="M53" s="393">
        <v>1605</v>
      </c>
      <c r="N53" s="393">
        <v>1718</v>
      </c>
      <c r="O53" s="393">
        <v>1735</v>
      </c>
      <c r="P53" s="393">
        <v>1747</v>
      </c>
      <c r="R53" s="126">
        <f t="shared" si="0"/>
        <v>12</v>
      </c>
      <c r="S53" s="127">
        <f t="shared" si="1"/>
        <v>6.9164265129682996E-3</v>
      </c>
      <c r="U53" s="140" t="s">
        <v>39</v>
      </c>
      <c r="V53" s="393">
        <v>13428</v>
      </c>
      <c r="W53" s="393">
        <v>13833</v>
      </c>
      <c r="X53" s="393">
        <v>14341</v>
      </c>
      <c r="Y53" s="393">
        <v>15019</v>
      </c>
      <c r="Z53" s="393">
        <v>15403</v>
      </c>
      <c r="AA53" s="393">
        <v>15538</v>
      </c>
      <c r="AB53" s="393">
        <v>15367</v>
      </c>
      <c r="AC53" s="393">
        <v>16119</v>
      </c>
      <c r="AD53" s="393">
        <v>16713</v>
      </c>
      <c r="AE53" s="393">
        <v>17377</v>
      </c>
      <c r="AF53" s="393">
        <v>17555</v>
      </c>
      <c r="AG53" s="393">
        <v>18775</v>
      </c>
      <c r="AH53" s="393">
        <v>18913</v>
      </c>
      <c r="AI53" s="393">
        <v>18975</v>
      </c>
      <c r="AK53" s="126">
        <f t="shared" si="2"/>
        <v>62</v>
      </c>
      <c r="AL53" s="127">
        <f t="shared" si="3"/>
        <v>3.2781684555596678E-3</v>
      </c>
    </row>
    <row r="54" spans="2:38" x14ac:dyDescent="0.25">
      <c r="B54" s="140" t="s">
        <v>52</v>
      </c>
      <c r="C54" s="393">
        <v>1430</v>
      </c>
      <c r="D54" s="393">
        <v>1495</v>
      </c>
      <c r="E54" s="393">
        <v>1543</v>
      </c>
      <c r="F54" s="393">
        <v>1618</v>
      </c>
      <c r="G54" s="393">
        <v>1641</v>
      </c>
      <c r="H54" s="393">
        <v>1688</v>
      </c>
      <c r="I54" s="393">
        <v>1681</v>
      </c>
      <c r="J54" s="393">
        <v>1722</v>
      </c>
      <c r="K54" s="393">
        <v>1783</v>
      </c>
      <c r="L54" s="393">
        <v>1822</v>
      </c>
      <c r="M54" s="393">
        <v>1878</v>
      </c>
      <c r="N54" s="393">
        <v>1976</v>
      </c>
      <c r="O54" s="393">
        <v>1955</v>
      </c>
      <c r="P54" s="393">
        <v>2012</v>
      </c>
      <c r="R54" s="126">
        <f t="shared" si="0"/>
        <v>57</v>
      </c>
      <c r="S54" s="127">
        <f t="shared" si="1"/>
        <v>2.9156010230179028E-2</v>
      </c>
      <c r="U54" s="140" t="s">
        <v>52</v>
      </c>
      <c r="V54" s="393">
        <v>14028</v>
      </c>
      <c r="W54" s="393">
        <v>14591</v>
      </c>
      <c r="X54" s="393">
        <v>14983</v>
      </c>
      <c r="Y54" s="393">
        <v>15639</v>
      </c>
      <c r="Z54" s="393">
        <v>15756</v>
      </c>
      <c r="AA54" s="393">
        <v>16158</v>
      </c>
      <c r="AB54" s="393">
        <v>16048</v>
      </c>
      <c r="AC54" s="393">
        <v>16345</v>
      </c>
      <c r="AD54" s="393">
        <v>16824</v>
      </c>
      <c r="AE54" s="393">
        <v>17107</v>
      </c>
      <c r="AF54" s="393">
        <v>17457</v>
      </c>
      <c r="AG54" s="393">
        <v>18198</v>
      </c>
      <c r="AH54" s="393">
        <v>17795</v>
      </c>
      <c r="AI54" s="393">
        <v>18067</v>
      </c>
      <c r="AK54" s="126">
        <f t="shared" si="2"/>
        <v>272</v>
      </c>
      <c r="AL54" s="127">
        <f t="shared" si="3"/>
        <v>1.5285192469794887E-2</v>
      </c>
    </row>
    <row r="55" spans="2:38" x14ac:dyDescent="0.25">
      <c r="B55" s="140" t="s">
        <v>48</v>
      </c>
      <c r="C55" s="393">
        <v>2989</v>
      </c>
      <c r="D55" s="393">
        <v>3040</v>
      </c>
      <c r="E55" s="393">
        <v>3149</v>
      </c>
      <c r="F55" s="393">
        <v>3340</v>
      </c>
      <c r="G55" s="393">
        <v>3351</v>
      </c>
      <c r="H55" s="393">
        <v>3493</v>
      </c>
      <c r="I55" s="393">
        <v>3605</v>
      </c>
      <c r="J55" s="393">
        <v>3675</v>
      </c>
      <c r="K55" s="393">
        <v>3861</v>
      </c>
      <c r="L55" s="393">
        <v>3962</v>
      </c>
      <c r="M55" s="393">
        <v>4070</v>
      </c>
      <c r="N55" s="393">
        <v>4290</v>
      </c>
      <c r="O55" s="393">
        <v>4456</v>
      </c>
      <c r="P55" s="393">
        <v>4441</v>
      </c>
      <c r="R55" s="126">
        <f t="shared" si="0"/>
        <v>-15</v>
      </c>
      <c r="S55" s="127">
        <f t="shared" si="1"/>
        <v>-3.3662477558348293E-3</v>
      </c>
      <c r="U55" s="140" t="s">
        <v>48</v>
      </c>
      <c r="V55" s="393">
        <v>10163</v>
      </c>
      <c r="W55" s="393">
        <v>10083</v>
      </c>
      <c r="X55" s="393">
        <v>10272</v>
      </c>
      <c r="Y55" s="393">
        <v>10730</v>
      </c>
      <c r="Z55" s="393">
        <v>10622</v>
      </c>
      <c r="AA55" s="393">
        <v>10927</v>
      </c>
      <c r="AB55" s="393">
        <v>11095</v>
      </c>
      <c r="AC55" s="393">
        <v>11150</v>
      </c>
      <c r="AD55" s="393">
        <v>11628</v>
      </c>
      <c r="AE55" s="393">
        <v>11839</v>
      </c>
      <c r="AF55" s="393">
        <v>12024</v>
      </c>
      <c r="AG55" s="393">
        <v>12470</v>
      </c>
      <c r="AH55" s="393">
        <v>12750</v>
      </c>
      <c r="AI55" s="393">
        <v>12560</v>
      </c>
      <c r="AK55" s="126">
        <f t="shared" si="2"/>
        <v>-190</v>
      </c>
      <c r="AL55" s="127">
        <f t="shared" si="3"/>
        <v>-1.4901960784313726E-2</v>
      </c>
    </row>
    <row r="56" spans="2:38" x14ac:dyDescent="0.25">
      <c r="B56" s="140" t="s">
        <v>58</v>
      </c>
      <c r="C56" s="393">
        <v>1129</v>
      </c>
      <c r="D56" s="393">
        <v>1199</v>
      </c>
      <c r="E56" s="393">
        <v>1239</v>
      </c>
      <c r="F56" s="393">
        <v>1313</v>
      </c>
      <c r="G56" s="393">
        <v>1351</v>
      </c>
      <c r="H56" s="393">
        <v>1403</v>
      </c>
      <c r="I56" s="393">
        <v>1437</v>
      </c>
      <c r="J56" s="393">
        <v>1502</v>
      </c>
      <c r="K56" s="393">
        <v>1584</v>
      </c>
      <c r="L56" s="393">
        <v>1629</v>
      </c>
      <c r="M56" s="393">
        <v>1676</v>
      </c>
      <c r="N56" s="393">
        <v>1739</v>
      </c>
      <c r="O56" s="393">
        <v>1748</v>
      </c>
      <c r="P56" s="393">
        <v>1803</v>
      </c>
      <c r="R56" s="126">
        <f t="shared" si="0"/>
        <v>55</v>
      </c>
      <c r="S56" s="127">
        <f t="shared" si="1"/>
        <v>3.1464530892448515E-2</v>
      </c>
      <c r="U56" s="140" t="s">
        <v>58</v>
      </c>
      <c r="V56" s="393">
        <v>12865</v>
      </c>
      <c r="W56" s="393">
        <v>13532</v>
      </c>
      <c r="X56" s="393">
        <v>13853</v>
      </c>
      <c r="Y56" s="393">
        <v>14611</v>
      </c>
      <c r="Z56" s="393">
        <v>14978</v>
      </c>
      <c r="AA56" s="393">
        <v>15446</v>
      </c>
      <c r="AB56" s="393">
        <v>15585</v>
      </c>
      <c r="AC56" s="393">
        <v>16135</v>
      </c>
      <c r="AD56" s="393">
        <v>16758</v>
      </c>
      <c r="AE56" s="393">
        <v>17076</v>
      </c>
      <c r="AF56" s="393">
        <v>17476</v>
      </c>
      <c r="AG56" s="393">
        <v>17991</v>
      </c>
      <c r="AH56" s="393">
        <v>17946</v>
      </c>
      <c r="AI56" s="393">
        <v>18318</v>
      </c>
      <c r="AK56" s="126">
        <f t="shared" si="2"/>
        <v>372</v>
      </c>
      <c r="AL56" s="127">
        <f t="shared" si="3"/>
        <v>2.0728853226345705E-2</v>
      </c>
    </row>
    <row r="57" spans="2:38" x14ac:dyDescent="0.25">
      <c r="B57" s="140" t="s">
        <v>43</v>
      </c>
      <c r="C57" s="393">
        <v>1205</v>
      </c>
      <c r="D57" s="393">
        <v>1245</v>
      </c>
      <c r="E57" s="393">
        <v>1283</v>
      </c>
      <c r="F57" s="393">
        <v>1383</v>
      </c>
      <c r="G57" s="393">
        <v>1433</v>
      </c>
      <c r="H57" s="393">
        <v>1482</v>
      </c>
      <c r="I57" s="393">
        <v>1466</v>
      </c>
      <c r="J57" s="393">
        <v>1478</v>
      </c>
      <c r="K57" s="393">
        <v>1531</v>
      </c>
      <c r="L57" s="393">
        <v>1568</v>
      </c>
      <c r="M57" s="393">
        <v>1627</v>
      </c>
      <c r="N57" s="393">
        <v>1737</v>
      </c>
      <c r="O57" s="393">
        <v>1738</v>
      </c>
      <c r="P57" s="393">
        <v>1746</v>
      </c>
      <c r="R57" s="126">
        <f t="shared" si="0"/>
        <v>8</v>
      </c>
      <c r="S57" s="127">
        <f t="shared" si="1"/>
        <v>4.6029919447640967E-3</v>
      </c>
      <c r="U57" s="140" t="s">
        <v>43</v>
      </c>
      <c r="V57" s="393">
        <v>12090</v>
      </c>
      <c r="W57" s="393">
        <v>12398</v>
      </c>
      <c r="X57" s="393">
        <v>12659</v>
      </c>
      <c r="Y57" s="393">
        <v>13537</v>
      </c>
      <c r="Z57" s="393">
        <v>13880</v>
      </c>
      <c r="AA57" s="393">
        <v>14292</v>
      </c>
      <c r="AB57" s="393">
        <v>14084</v>
      </c>
      <c r="AC57" s="393">
        <v>14138</v>
      </c>
      <c r="AD57" s="393">
        <v>14604</v>
      </c>
      <c r="AE57" s="393">
        <v>14884</v>
      </c>
      <c r="AF57" s="393">
        <v>15349</v>
      </c>
      <c r="AG57" s="393">
        <v>16265</v>
      </c>
      <c r="AH57" s="393">
        <v>16108</v>
      </c>
      <c r="AI57" s="393">
        <v>16084</v>
      </c>
      <c r="AK57" s="126">
        <f t="shared" si="2"/>
        <v>-24</v>
      </c>
      <c r="AL57" s="127">
        <f t="shared" si="3"/>
        <v>-1.4899428855227217E-3</v>
      </c>
    </row>
    <row r="58" spans="2:38" x14ac:dyDescent="0.25">
      <c r="B58" s="140" t="s">
        <v>53</v>
      </c>
      <c r="C58" s="393">
        <v>684</v>
      </c>
      <c r="D58" s="393">
        <v>701</v>
      </c>
      <c r="E58" s="393">
        <v>722</v>
      </c>
      <c r="F58" s="393">
        <v>762</v>
      </c>
      <c r="G58" s="393">
        <v>767</v>
      </c>
      <c r="H58" s="393">
        <v>792</v>
      </c>
      <c r="I58" s="393">
        <v>799</v>
      </c>
      <c r="J58" s="393">
        <v>825</v>
      </c>
      <c r="K58" s="393">
        <v>861</v>
      </c>
      <c r="L58" s="393">
        <v>871</v>
      </c>
      <c r="M58" s="393">
        <v>890</v>
      </c>
      <c r="N58" s="393">
        <v>926</v>
      </c>
      <c r="O58" s="393">
        <v>910</v>
      </c>
      <c r="P58" s="393">
        <v>920</v>
      </c>
      <c r="R58" s="126">
        <f t="shared" si="0"/>
        <v>10</v>
      </c>
      <c r="S58" s="127">
        <f t="shared" si="1"/>
        <v>1.098901098901099E-2</v>
      </c>
      <c r="U58" s="140" t="s">
        <v>53</v>
      </c>
      <c r="V58" s="393">
        <v>14079</v>
      </c>
      <c r="W58" s="393">
        <v>14414</v>
      </c>
      <c r="X58" s="393">
        <v>14825</v>
      </c>
      <c r="Y58" s="393">
        <v>15510</v>
      </c>
      <c r="Z58" s="393">
        <v>15562</v>
      </c>
      <c r="AA58" s="393">
        <v>16003</v>
      </c>
      <c r="AB58" s="393">
        <v>15949</v>
      </c>
      <c r="AC58" s="393">
        <v>16329</v>
      </c>
      <c r="AD58" s="393">
        <v>16957</v>
      </c>
      <c r="AE58" s="393">
        <v>17116</v>
      </c>
      <c r="AF58" s="393">
        <v>17442</v>
      </c>
      <c r="AG58" s="393">
        <v>18180</v>
      </c>
      <c r="AH58" s="393">
        <v>17849</v>
      </c>
      <c r="AI58" s="393">
        <v>18086</v>
      </c>
      <c r="AK58" s="126">
        <f t="shared" si="2"/>
        <v>237</v>
      </c>
      <c r="AL58" s="127">
        <f t="shared" si="3"/>
        <v>1.3278054792985602E-2</v>
      </c>
    </row>
    <row r="59" spans="2:38" x14ac:dyDescent="0.25">
      <c r="B59" s="140" t="s">
        <v>44</v>
      </c>
      <c r="C59" s="393">
        <v>1375</v>
      </c>
      <c r="D59" s="393">
        <v>1401</v>
      </c>
      <c r="E59" s="393">
        <v>1439</v>
      </c>
      <c r="F59" s="393">
        <v>1542</v>
      </c>
      <c r="G59" s="393">
        <v>1598</v>
      </c>
      <c r="H59" s="393">
        <v>1646</v>
      </c>
      <c r="I59" s="393">
        <v>1626</v>
      </c>
      <c r="J59" s="393">
        <v>1642</v>
      </c>
      <c r="K59" s="393">
        <v>1712</v>
      </c>
      <c r="L59" s="393">
        <v>1756</v>
      </c>
      <c r="M59" s="393">
        <v>1813</v>
      </c>
      <c r="N59" s="393">
        <v>1934</v>
      </c>
      <c r="O59" s="393">
        <v>1933</v>
      </c>
      <c r="P59" s="393">
        <v>1957</v>
      </c>
      <c r="R59" s="126">
        <f t="shared" si="0"/>
        <v>24</v>
      </c>
      <c r="S59" s="127">
        <f t="shared" si="1"/>
        <v>1.2415933781686497E-2</v>
      </c>
      <c r="U59" s="140" t="s">
        <v>44</v>
      </c>
      <c r="V59" s="393">
        <v>12522</v>
      </c>
      <c r="W59" s="393">
        <v>12669</v>
      </c>
      <c r="X59" s="393">
        <v>12902</v>
      </c>
      <c r="Y59" s="393">
        <v>13709</v>
      </c>
      <c r="Z59" s="393">
        <v>14104</v>
      </c>
      <c r="AA59" s="393">
        <v>14454</v>
      </c>
      <c r="AB59" s="393">
        <v>14188</v>
      </c>
      <c r="AC59" s="393">
        <v>14283</v>
      </c>
      <c r="AD59" s="393">
        <v>14778</v>
      </c>
      <c r="AE59" s="393">
        <v>15022</v>
      </c>
      <c r="AF59" s="393">
        <v>15384</v>
      </c>
      <c r="AG59" s="393">
        <v>16291</v>
      </c>
      <c r="AH59" s="393">
        <v>16133</v>
      </c>
      <c r="AI59" s="393">
        <v>16181</v>
      </c>
      <c r="AK59" s="126">
        <f t="shared" si="2"/>
        <v>48</v>
      </c>
      <c r="AL59" s="127">
        <f t="shared" si="3"/>
        <v>2.9752680840513233E-3</v>
      </c>
    </row>
    <row r="60" spans="2:38" x14ac:dyDescent="0.25">
      <c r="B60" s="140" t="s">
        <v>34</v>
      </c>
      <c r="C60" s="393">
        <v>1148</v>
      </c>
      <c r="D60" s="393">
        <v>1185</v>
      </c>
      <c r="E60" s="393">
        <v>1238</v>
      </c>
      <c r="F60" s="393">
        <v>1301</v>
      </c>
      <c r="G60" s="393">
        <v>1300</v>
      </c>
      <c r="H60" s="393">
        <v>1324</v>
      </c>
      <c r="I60" s="393">
        <v>1312</v>
      </c>
      <c r="J60" s="393">
        <v>1349</v>
      </c>
      <c r="K60" s="393">
        <v>1406</v>
      </c>
      <c r="L60" s="393">
        <v>1428</v>
      </c>
      <c r="M60" s="393">
        <v>1452</v>
      </c>
      <c r="N60" s="393">
        <v>1548</v>
      </c>
      <c r="O60" s="393">
        <v>1531</v>
      </c>
      <c r="P60" s="393">
        <v>1504</v>
      </c>
      <c r="R60" s="126">
        <f t="shared" si="0"/>
        <v>-27</v>
      </c>
      <c r="S60" s="127">
        <f t="shared" si="1"/>
        <v>-1.7635532331809273E-2</v>
      </c>
      <c r="U60" s="140" t="s">
        <v>34</v>
      </c>
      <c r="V60" s="393">
        <v>11769</v>
      </c>
      <c r="W60" s="393">
        <v>12137</v>
      </c>
      <c r="X60" s="393">
        <v>12663</v>
      </c>
      <c r="Y60" s="393">
        <v>13270</v>
      </c>
      <c r="Z60" s="393">
        <v>13231</v>
      </c>
      <c r="AA60" s="393">
        <v>13446</v>
      </c>
      <c r="AB60" s="393">
        <v>13270</v>
      </c>
      <c r="AC60" s="393">
        <v>13609</v>
      </c>
      <c r="AD60" s="393">
        <v>14157</v>
      </c>
      <c r="AE60" s="393">
        <v>14376</v>
      </c>
      <c r="AF60" s="393">
        <v>14611</v>
      </c>
      <c r="AG60" s="393">
        <v>15537</v>
      </c>
      <c r="AH60" s="393">
        <v>15239</v>
      </c>
      <c r="AI60" s="393">
        <v>14925</v>
      </c>
      <c r="AK60" s="126">
        <f t="shared" si="2"/>
        <v>-314</v>
      </c>
      <c r="AL60" s="127">
        <f t="shared" si="3"/>
        <v>-2.0605026576547017E-2</v>
      </c>
    </row>
    <row r="61" spans="2:38" x14ac:dyDescent="0.25">
      <c r="B61" s="140" t="s">
        <v>59</v>
      </c>
      <c r="C61" s="393">
        <v>1276</v>
      </c>
      <c r="D61" s="393">
        <v>1335</v>
      </c>
      <c r="E61" s="393">
        <v>1381</v>
      </c>
      <c r="F61" s="393">
        <v>1478</v>
      </c>
      <c r="G61" s="393">
        <v>1543</v>
      </c>
      <c r="H61" s="393">
        <v>1581</v>
      </c>
      <c r="I61" s="393">
        <v>1602</v>
      </c>
      <c r="J61" s="393">
        <v>1660</v>
      </c>
      <c r="K61" s="393">
        <v>1731</v>
      </c>
      <c r="L61" s="393">
        <v>1766</v>
      </c>
      <c r="M61" s="393">
        <v>1830</v>
      </c>
      <c r="N61" s="393">
        <v>1907</v>
      </c>
      <c r="O61" s="393">
        <v>1923</v>
      </c>
      <c r="P61" s="393">
        <v>1974</v>
      </c>
      <c r="R61" s="126">
        <f t="shared" si="0"/>
        <v>51</v>
      </c>
      <c r="S61" s="127">
        <f t="shared" si="1"/>
        <v>2.6521060842433698E-2</v>
      </c>
      <c r="U61" s="140" t="s">
        <v>59</v>
      </c>
      <c r="V61" s="393">
        <v>12765</v>
      </c>
      <c r="W61" s="393">
        <v>13253</v>
      </c>
      <c r="X61" s="393">
        <v>13507</v>
      </c>
      <c r="Y61" s="393">
        <v>14232</v>
      </c>
      <c r="Z61" s="393">
        <v>14630</v>
      </c>
      <c r="AA61" s="393">
        <v>14849</v>
      </c>
      <c r="AB61" s="393">
        <v>14907</v>
      </c>
      <c r="AC61" s="393">
        <v>15302</v>
      </c>
      <c r="AD61" s="393">
        <v>15835</v>
      </c>
      <c r="AE61" s="393">
        <v>16061</v>
      </c>
      <c r="AF61" s="393">
        <v>16456</v>
      </c>
      <c r="AG61" s="393">
        <v>17001</v>
      </c>
      <c r="AH61" s="393">
        <v>16919</v>
      </c>
      <c r="AI61" s="393">
        <v>17133</v>
      </c>
      <c r="AK61" s="126">
        <f t="shared" si="2"/>
        <v>214</v>
      </c>
      <c r="AL61" s="127">
        <f t="shared" si="3"/>
        <v>1.2648501684496719E-2</v>
      </c>
    </row>
    <row r="62" spans="2:38" x14ac:dyDescent="0.25">
      <c r="B62" s="140" t="s">
        <v>54</v>
      </c>
      <c r="C62" s="393">
        <v>1234</v>
      </c>
      <c r="D62" s="393">
        <v>1280</v>
      </c>
      <c r="E62" s="393">
        <v>1326</v>
      </c>
      <c r="F62" s="393">
        <v>1407</v>
      </c>
      <c r="G62" s="393">
        <v>1433</v>
      </c>
      <c r="H62" s="393">
        <v>1467</v>
      </c>
      <c r="I62" s="393">
        <v>1476</v>
      </c>
      <c r="J62" s="393">
        <v>1510</v>
      </c>
      <c r="K62" s="393">
        <v>1557</v>
      </c>
      <c r="L62" s="393">
        <v>1615</v>
      </c>
      <c r="M62" s="393">
        <v>1664</v>
      </c>
      <c r="N62" s="393">
        <v>1769</v>
      </c>
      <c r="O62" s="393">
        <v>1762</v>
      </c>
      <c r="P62" s="393">
        <v>1824</v>
      </c>
      <c r="R62" s="126">
        <f t="shared" si="0"/>
        <v>62</v>
      </c>
      <c r="S62" s="127">
        <f t="shared" si="1"/>
        <v>3.5187287173666287E-2</v>
      </c>
      <c r="U62" s="140" t="s">
        <v>54</v>
      </c>
      <c r="V62" s="393">
        <v>13886</v>
      </c>
      <c r="W62" s="393">
        <v>14279</v>
      </c>
      <c r="X62" s="393">
        <v>14667</v>
      </c>
      <c r="Y62" s="393">
        <v>15385</v>
      </c>
      <c r="Z62" s="393">
        <v>15527</v>
      </c>
      <c r="AA62" s="393">
        <v>15815</v>
      </c>
      <c r="AB62" s="393">
        <v>15847</v>
      </c>
      <c r="AC62" s="393">
        <v>16116</v>
      </c>
      <c r="AD62" s="393">
        <v>16571</v>
      </c>
      <c r="AE62" s="393">
        <v>17047</v>
      </c>
      <c r="AF62" s="393">
        <v>17379</v>
      </c>
      <c r="AG62" s="393">
        <v>18214</v>
      </c>
      <c r="AH62" s="393">
        <v>17904</v>
      </c>
      <c r="AI62" s="393">
        <v>18222</v>
      </c>
      <c r="AK62" s="126">
        <f t="shared" si="2"/>
        <v>318</v>
      </c>
      <c r="AL62" s="127">
        <f t="shared" si="3"/>
        <v>1.7761394101876677E-2</v>
      </c>
    </row>
    <row r="63" spans="2:38" x14ac:dyDescent="0.25">
      <c r="B63" s="140" t="s">
        <v>40</v>
      </c>
      <c r="C63" s="393">
        <v>2722</v>
      </c>
      <c r="D63" s="393">
        <v>2818</v>
      </c>
      <c r="E63" s="393">
        <v>2889</v>
      </c>
      <c r="F63" s="393">
        <v>3029</v>
      </c>
      <c r="G63" s="393">
        <v>3127</v>
      </c>
      <c r="H63" s="393">
        <v>3179</v>
      </c>
      <c r="I63" s="393">
        <v>3205</v>
      </c>
      <c r="J63" s="393">
        <v>3261</v>
      </c>
      <c r="K63" s="393">
        <v>3421</v>
      </c>
      <c r="L63" s="393">
        <v>3619</v>
      </c>
      <c r="M63" s="393">
        <v>3737</v>
      </c>
      <c r="N63" s="393">
        <v>3947</v>
      </c>
      <c r="O63" s="393">
        <v>4052</v>
      </c>
      <c r="P63" s="393">
        <v>4097</v>
      </c>
      <c r="R63" s="126">
        <f t="shared" si="0"/>
        <v>45</v>
      </c>
      <c r="S63" s="127">
        <f t="shared" si="1"/>
        <v>1.1105626850937808E-2</v>
      </c>
      <c r="U63" s="140" t="s">
        <v>40</v>
      </c>
      <c r="V63" s="393">
        <v>9734</v>
      </c>
      <c r="W63" s="393">
        <v>9894</v>
      </c>
      <c r="X63" s="393">
        <v>10087</v>
      </c>
      <c r="Y63" s="393">
        <v>10511</v>
      </c>
      <c r="Z63" s="393">
        <v>10752</v>
      </c>
      <c r="AA63" s="393">
        <v>10783</v>
      </c>
      <c r="AB63" s="393">
        <v>10691</v>
      </c>
      <c r="AC63" s="393">
        <v>10729</v>
      </c>
      <c r="AD63" s="393">
        <v>11089</v>
      </c>
      <c r="AE63" s="393">
        <v>11651</v>
      </c>
      <c r="AF63" s="393">
        <v>11886</v>
      </c>
      <c r="AG63" s="393">
        <v>12374</v>
      </c>
      <c r="AH63" s="393">
        <v>12477</v>
      </c>
      <c r="AI63" s="393">
        <v>12445</v>
      </c>
      <c r="AK63" s="126">
        <f t="shared" si="2"/>
        <v>-32</v>
      </c>
      <c r="AL63" s="127">
        <f t="shared" si="3"/>
        <v>-2.5647190831129276E-3</v>
      </c>
    </row>
    <row r="64" spans="2:38" x14ac:dyDescent="0.25">
      <c r="B64" s="140" t="s">
        <v>55</v>
      </c>
      <c r="C64" s="393">
        <v>782</v>
      </c>
      <c r="D64" s="393">
        <v>797</v>
      </c>
      <c r="E64" s="393">
        <v>819</v>
      </c>
      <c r="F64" s="393">
        <v>858</v>
      </c>
      <c r="G64" s="393">
        <v>859</v>
      </c>
      <c r="H64" s="393">
        <v>868</v>
      </c>
      <c r="I64" s="393">
        <v>861</v>
      </c>
      <c r="J64" s="393">
        <v>897</v>
      </c>
      <c r="K64" s="393">
        <v>928</v>
      </c>
      <c r="L64" s="393">
        <v>944</v>
      </c>
      <c r="M64" s="393">
        <v>961</v>
      </c>
      <c r="N64" s="393">
        <v>1006</v>
      </c>
      <c r="O64" s="393">
        <v>987</v>
      </c>
      <c r="P64" s="393">
        <v>1024</v>
      </c>
      <c r="R64" s="126">
        <f t="shared" si="0"/>
        <v>37</v>
      </c>
      <c r="S64" s="127">
        <f t="shared" si="1"/>
        <v>3.7487335359675786E-2</v>
      </c>
      <c r="U64" s="140" t="s">
        <v>55</v>
      </c>
      <c r="V64" s="393">
        <v>13847</v>
      </c>
      <c r="W64" s="393">
        <v>14169</v>
      </c>
      <c r="X64" s="393">
        <v>14486</v>
      </c>
      <c r="Y64" s="393">
        <v>15197</v>
      </c>
      <c r="Z64" s="393">
        <v>15279</v>
      </c>
      <c r="AA64" s="393">
        <v>15616</v>
      </c>
      <c r="AB64" s="393">
        <v>15602</v>
      </c>
      <c r="AC64" s="393">
        <v>16032</v>
      </c>
      <c r="AD64" s="393">
        <v>16541</v>
      </c>
      <c r="AE64" s="393">
        <v>16773</v>
      </c>
      <c r="AF64" s="393">
        <v>17137</v>
      </c>
      <c r="AG64" s="393">
        <v>17972</v>
      </c>
      <c r="AH64" s="393">
        <v>17627</v>
      </c>
      <c r="AI64" s="393">
        <v>17955</v>
      </c>
      <c r="AK64" s="126">
        <f t="shared" si="2"/>
        <v>328</v>
      </c>
      <c r="AL64" s="127">
        <f t="shared" si="3"/>
        <v>1.8607817552618141E-2</v>
      </c>
    </row>
    <row r="65" spans="1:38" x14ac:dyDescent="0.25">
      <c r="B65" s="140" t="s">
        <v>47</v>
      </c>
      <c r="C65" s="393">
        <v>1579</v>
      </c>
      <c r="D65" s="393">
        <v>1616</v>
      </c>
      <c r="E65" s="393">
        <v>1676</v>
      </c>
      <c r="F65" s="393">
        <v>1789</v>
      </c>
      <c r="G65" s="393">
        <v>1847</v>
      </c>
      <c r="H65" s="393">
        <v>1879</v>
      </c>
      <c r="I65" s="393">
        <v>1874</v>
      </c>
      <c r="J65" s="393">
        <v>1877</v>
      </c>
      <c r="K65" s="393">
        <v>1986</v>
      </c>
      <c r="L65" s="393">
        <v>2063</v>
      </c>
      <c r="M65" s="393">
        <v>2131</v>
      </c>
      <c r="N65" s="393">
        <v>2216</v>
      </c>
      <c r="O65" s="393">
        <v>2225</v>
      </c>
      <c r="P65" s="393">
        <v>2258</v>
      </c>
      <c r="R65" s="126">
        <f t="shared" si="0"/>
        <v>33</v>
      </c>
      <c r="S65" s="127">
        <f t="shared" si="1"/>
        <v>1.4831460674157304E-2</v>
      </c>
      <c r="U65" s="140" t="s">
        <v>47</v>
      </c>
      <c r="V65" s="393">
        <v>14699</v>
      </c>
      <c r="W65" s="393">
        <v>14986</v>
      </c>
      <c r="X65" s="393">
        <v>15457</v>
      </c>
      <c r="Y65" s="393">
        <v>16427</v>
      </c>
      <c r="Z65" s="393">
        <v>16888</v>
      </c>
      <c r="AA65" s="393">
        <v>17058</v>
      </c>
      <c r="AB65" s="393">
        <v>16862</v>
      </c>
      <c r="AC65" s="393">
        <v>16872</v>
      </c>
      <c r="AD65" s="393">
        <v>17809</v>
      </c>
      <c r="AE65" s="393">
        <v>18269</v>
      </c>
      <c r="AF65" s="393">
        <v>18745</v>
      </c>
      <c r="AG65" s="393">
        <v>19351</v>
      </c>
      <c r="AH65" s="393">
        <v>19318</v>
      </c>
      <c r="AI65" s="393">
        <v>19470</v>
      </c>
      <c r="AK65" s="126">
        <f t="shared" si="2"/>
        <v>152</v>
      </c>
      <c r="AL65" s="127">
        <f t="shared" si="3"/>
        <v>7.8683093487938709E-3</v>
      </c>
    </row>
    <row r="66" spans="1:38" x14ac:dyDescent="0.25">
      <c r="B66" s="140" t="s">
        <v>36</v>
      </c>
      <c r="C66" s="393">
        <v>1165</v>
      </c>
      <c r="D66" s="393">
        <v>1229</v>
      </c>
      <c r="E66" s="393">
        <v>1285</v>
      </c>
      <c r="F66" s="393">
        <v>1361</v>
      </c>
      <c r="G66" s="393">
        <v>1409</v>
      </c>
      <c r="H66" s="393">
        <v>1442</v>
      </c>
      <c r="I66" s="393">
        <v>1450</v>
      </c>
      <c r="J66" s="393">
        <v>1521</v>
      </c>
      <c r="K66" s="393">
        <v>1599</v>
      </c>
      <c r="L66" s="393">
        <v>1687</v>
      </c>
      <c r="M66" s="393">
        <v>1739</v>
      </c>
      <c r="N66" s="393">
        <v>1875</v>
      </c>
      <c r="O66" s="393">
        <v>1907</v>
      </c>
      <c r="P66" s="393">
        <v>1962</v>
      </c>
      <c r="R66" s="126">
        <f t="shared" si="0"/>
        <v>55</v>
      </c>
      <c r="S66" s="127">
        <f t="shared" si="1"/>
        <v>2.8841111693759833E-2</v>
      </c>
      <c r="U66" s="140" t="s">
        <v>36</v>
      </c>
      <c r="V66" s="393">
        <v>13468</v>
      </c>
      <c r="W66" s="393">
        <v>13996</v>
      </c>
      <c r="X66" s="393">
        <v>14392</v>
      </c>
      <c r="Y66" s="393">
        <v>15011</v>
      </c>
      <c r="Z66" s="393">
        <v>15312</v>
      </c>
      <c r="AA66" s="393">
        <v>15498</v>
      </c>
      <c r="AB66" s="393">
        <v>15412</v>
      </c>
      <c r="AC66" s="393">
        <v>16025</v>
      </c>
      <c r="AD66" s="393">
        <v>16672</v>
      </c>
      <c r="AE66" s="393">
        <v>17368</v>
      </c>
      <c r="AF66" s="393">
        <v>17671</v>
      </c>
      <c r="AG66" s="393">
        <v>18877</v>
      </c>
      <c r="AH66" s="393">
        <v>18993</v>
      </c>
      <c r="AI66" s="393">
        <v>19165</v>
      </c>
      <c r="AK66" s="126">
        <f t="shared" si="2"/>
        <v>172</v>
      </c>
      <c r="AL66" s="127">
        <f t="shared" si="3"/>
        <v>9.0559679882061817E-3</v>
      </c>
    </row>
    <row r="67" spans="1:38" x14ac:dyDescent="0.25">
      <c r="B67" s="140" t="s">
        <v>60</v>
      </c>
      <c r="C67" s="393">
        <v>1006</v>
      </c>
      <c r="D67" s="393">
        <v>1059</v>
      </c>
      <c r="E67" s="393">
        <v>1098</v>
      </c>
      <c r="F67" s="393">
        <v>1178</v>
      </c>
      <c r="G67" s="393">
        <v>1223</v>
      </c>
      <c r="H67" s="393">
        <v>1262</v>
      </c>
      <c r="I67" s="393">
        <v>1290</v>
      </c>
      <c r="J67" s="393">
        <v>1327</v>
      </c>
      <c r="K67" s="393">
        <v>1382</v>
      </c>
      <c r="L67" s="393">
        <v>1414</v>
      </c>
      <c r="M67" s="393">
        <v>1465</v>
      </c>
      <c r="N67" s="393">
        <v>1527</v>
      </c>
      <c r="O67" s="393">
        <v>1540</v>
      </c>
      <c r="P67" s="393">
        <v>1577</v>
      </c>
      <c r="R67" s="126">
        <f t="shared" si="0"/>
        <v>37</v>
      </c>
      <c r="S67" s="127">
        <f t="shared" si="1"/>
        <v>2.4025974025974027E-2</v>
      </c>
      <c r="U67" s="140" t="s">
        <v>60</v>
      </c>
      <c r="V67" s="393">
        <v>12442</v>
      </c>
      <c r="W67" s="393">
        <v>12962</v>
      </c>
      <c r="X67" s="393">
        <v>13199</v>
      </c>
      <c r="Y67" s="393">
        <v>13943</v>
      </c>
      <c r="Z67" s="393">
        <v>14227</v>
      </c>
      <c r="AA67" s="393">
        <v>14504</v>
      </c>
      <c r="AB67" s="393">
        <v>14673</v>
      </c>
      <c r="AC67" s="393">
        <v>15018</v>
      </c>
      <c r="AD67" s="393">
        <v>15607</v>
      </c>
      <c r="AE67" s="393">
        <v>15850</v>
      </c>
      <c r="AF67" s="393">
        <v>16205</v>
      </c>
      <c r="AG67" s="393">
        <v>16736</v>
      </c>
      <c r="AH67" s="393">
        <v>16639</v>
      </c>
      <c r="AI67" s="393">
        <v>16906</v>
      </c>
      <c r="AK67" s="126">
        <f t="shared" si="2"/>
        <v>267</v>
      </c>
      <c r="AL67" s="127">
        <f t="shared" si="3"/>
        <v>1.604663741811407E-2</v>
      </c>
    </row>
    <row r="68" spans="1:38" x14ac:dyDescent="0.25">
      <c r="B68" s="140" t="s">
        <v>61</v>
      </c>
      <c r="C68" s="393">
        <v>1649</v>
      </c>
      <c r="D68" s="393">
        <v>1718</v>
      </c>
      <c r="E68" s="393">
        <v>1764</v>
      </c>
      <c r="F68" s="393">
        <v>1877</v>
      </c>
      <c r="G68" s="393">
        <v>1941</v>
      </c>
      <c r="H68" s="393">
        <v>1987</v>
      </c>
      <c r="I68" s="393">
        <v>2022</v>
      </c>
      <c r="J68" s="393">
        <v>2085</v>
      </c>
      <c r="K68" s="393">
        <v>2181</v>
      </c>
      <c r="L68" s="393">
        <v>2232</v>
      </c>
      <c r="M68" s="393">
        <v>2314</v>
      </c>
      <c r="N68" s="393">
        <v>2401</v>
      </c>
      <c r="O68" s="393">
        <v>2413</v>
      </c>
      <c r="P68" s="393">
        <v>2453</v>
      </c>
      <c r="R68" s="126">
        <f t="shared" si="0"/>
        <v>40</v>
      </c>
      <c r="S68" s="127">
        <f t="shared" si="1"/>
        <v>1.6576875259013676E-2</v>
      </c>
      <c r="U68" s="140" t="s">
        <v>61</v>
      </c>
      <c r="V68" s="393">
        <v>12967</v>
      </c>
      <c r="W68" s="393">
        <v>13453</v>
      </c>
      <c r="X68" s="393">
        <v>13677</v>
      </c>
      <c r="Y68" s="393">
        <v>14419</v>
      </c>
      <c r="Z68" s="393">
        <v>14796</v>
      </c>
      <c r="AA68" s="393">
        <v>15032</v>
      </c>
      <c r="AB68" s="393">
        <v>15189</v>
      </c>
      <c r="AC68" s="393">
        <v>15543</v>
      </c>
      <c r="AD68" s="393">
        <v>16129</v>
      </c>
      <c r="AE68" s="393">
        <v>16335</v>
      </c>
      <c r="AF68" s="393">
        <v>16729</v>
      </c>
      <c r="AG68" s="393">
        <v>17229</v>
      </c>
      <c r="AH68" s="393">
        <v>17127</v>
      </c>
      <c r="AI68" s="393">
        <v>17314</v>
      </c>
      <c r="AK68" s="126">
        <f t="shared" si="2"/>
        <v>187</v>
      </c>
      <c r="AL68" s="127">
        <f t="shared" si="3"/>
        <v>1.0918432883750802E-2</v>
      </c>
    </row>
    <row r="69" spans="1:38" x14ac:dyDescent="0.25">
      <c r="B69" s="140" t="s">
        <v>62</v>
      </c>
      <c r="C69" s="393">
        <v>1069</v>
      </c>
      <c r="D69" s="393">
        <v>1114</v>
      </c>
      <c r="E69" s="393">
        <v>1155</v>
      </c>
      <c r="F69" s="393">
        <v>1235</v>
      </c>
      <c r="G69" s="393">
        <v>1278</v>
      </c>
      <c r="H69" s="393">
        <v>1314</v>
      </c>
      <c r="I69" s="393">
        <v>1338</v>
      </c>
      <c r="J69" s="393">
        <v>1372</v>
      </c>
      <c r="K69" s="393">
        <v>1421</v>
      </c>
      <c r="L69" s="393">
        <v>1466</v>
      </c>
      <c r="M69" s="393">
        <v>1511</v>
      </c>
      <c r="N69" s="393">
        <v>1572</v>
      </c>
      <c r="O69" s="393">
        <v>1563</v>
      </c>
      <c r="P69" s="393">
        <v>1597</v>
      </c>
      <c r="R69" s="126">
        <f t="shared" si="0"/>
        <v>34</v>
      </c>
      <c r="S69" s="127">
        <f t="shared" si="1"/>
        <v>2.1753039027511197E-2</v>
      </c>
      <c r="U69" s="140" t="s">
        <v>62</v>
      </c>
      <c r="V69" s="393">
        <v>12759</v>
      </c>
      <c r="W69" s="393">
        <v>13161</v>
      </c>
      <c r="X69" s="393">
        <v>13448</v>
      </c>
      <c r="Y69" s="393">
        <v>14134</v>
      </c>
      <c r="Z69" s="393">
        <v>14476</v>
      </c>
      <c r="AA69" s="393">
        <v>14831</v>
      </c>
      <c r="AB69" s="393">
        <v>14967</v>
      </c>
      <c r="AC69" s="393">
        <v>15358</v>
      </c>
      <c r="AD69" s="393">
        <v>15771</v>
      </c>
      <c r="AE69" s="393">
        <v>16147</v>
      </c>
      <c r="AF69" s="393">
        <v>16450</v>
      </c>
      <c r="AG69" s="393">
        <v>16912</v>
      </c>
      <c r="AH69" s="393">
        <v>16650</v>
      </c>
      <c r="AI69" s="393">
        <v>16926</v>
      </c>
      <c r="AK69" s="126">
        <f t="shared" si="2"/>
        <v>276</v>
      </c>
      <c r="AL69" s="127">
        <f t="shared" si="3"/>
        <v>1.6576576576576577E-2</v>
      </c>
    </row>
    <row r="70" spans="1:38" s="669" customFormat="1" x14ac:dyDescent="0.25">
      <c r="A70" s="93"/>
      <c r="B70" s="124" t="s">
        <v>460</v>
      </c>
      <c r="C70" s="394">
        <f t="shared" ref="C70:P70" si="4">SUM(C6:C69)</f>
        <v>115930</v>
      </c>
      <c r="D70" s="394">
        <f t="shared" si="4"/>
        <v>119040</v>
      </c>
      <c r="E70" s="394">
        <f t="shared" si="4"/>
        <v>123680</v>
      </c>
      <c r="F70" s="394">
        <f t="shared" si="4"/>
        <v>129047</v>
      </c>
      <c r="G70" s="394">
        <f t="shared" si="4"/>
        <v>132849</v>
      </c>
      <c r="H70" s="394">
        <f t="shared" si="4"/>
        <v>136597</v>
      </c>
      <c r="I70" s="394">
        <f t="shared" si="4"/>
        <v>137545</v>
      </c>
      <c r="J70" s="394">
        <f t="shared" si="4"/>
        <v>140903</v>
      </c>
      <c r="K70" s="394">
        <f t="shared" si="4"/>
        <v>146850</v>
      </c>
      <c r="L70" s="394">
        <f t="shared" si="4"/>
        <v>151507</v>
      </c>
      <c r="M70" s="394">
        <f t="shared" si="4"/>
        <v>156312</v>
      </c>
      <c r="N70" s="394">
        <f t="shared" si="4"/>
        <v>164973</v>
      </c>
      <c r="O70" s="394">
        <f t="shared" si="4"/>
        <v>166921</v>
      </c>
      <c r="P70" s="394">
        <f t="shared" si="4"/>
        <v>169718</v>
      </c>
      <c r="Q70" s="93"/>
      <c r="R70" s="126">
        <f t="shared" si="0"/>
        <v>2797</v>
      </c>
      <c r="S70" s="127">
        <f t="shared" si="1"/>
        <v>1.675642968829566E-2</v>
      </c>
      <c r="U70" s="124" t="s">
        <v>485</v>
      </c>
      <c r="V70" s="394">
        <f t="shared" ref="V70:AI70" si="5">(C70*10^6)/V85</f>
        <v>12502.742018595902</v>
      </c>
      <c r="W70" s="394">
        <f t="shared" si="5"/>
        <v>12748.405967333494</v>
      </c>
      <c r="X70" s="394">
        <f t="shared" si="5"/>
        <v>13154.848026299485</v>
      </c>
      <c r="Y70" s="394">
        <f t="shared" si="5"/>
        <v>13628.48714678639</v>
      </c>
      <c r="Z70" s="394">
        <f t="shared" si="5"/>
        <v>13918.303917489871</v>
      </c>
      <c r="AA70" s="394">
        <f t="shared" si="5"/>
        <v>14224.349789233409</v>
      </c>
      <c r="AB70" s="394">
        <f t="shared" si="5"/>
        <v>14219.85028863572</v>
      </c>
      <c r="AC70" s="394">
        <f t="shared" si="5"/>
        <v>14463.727406937802</v>
      </c>
      <c r="AD70" s="394">
        <f t="shared" si="5"/>
        <v>14982.747649208424</v>
      </c>
      <c r="AE70" s="394">
        <f t="shared" si="5"/>
        <v>15367.674661782237</v>
      </c>
      <c r="AF70" s="394">
        <f t="shared" si="5"/>
        <v>15743.885284535534</v>
      </c>
      <c r="AG70" s="394">
        <f t="shared" si="5"/>
        <v>16494.410179336581</v>
      </c>
      <c r="AH70" s="394">
        <f t="shared" si="5"/>
        <v>16534.367098193365</v>
      </c>
      <c r="AI70" s="394">
        <f t="shared" si="5"/>
        <v>16667.110224693402</v>
      </c>
      <c r="AJ70" s="93"/>
      <c r="AK70" s="126">
        <f t="shared" si="2"/>
        <v>132.74312650003776</v>
      </c>
      <c r="AL70" s="127">
        <f t="shared" si="3"/>
        <v>8.0283161557808888E-3</v>
      </c>
    </row>
    <row r="71" spans="1:38" x14ac:dyDescent="0.25">
      <c r="B71" s="140" t="s">
        <v>70</v>
      </c>
      <c r="C71" s="393">
        <v>11980</v>
      </c>
      <c r="D71" s="393">
        <v>12111</v>
      </c>
      <c r="E71" s="393">
        <v>12410</v>
      </c>
      <c r="F71" s="393">
        <v>12743</v>
      </c>
      <c r="G71" s="393">
        <v>13108</v>
      </c>
      <c r="H71" s="393">
        <v>13678</v>
      </c>
      <c r="I71" s="393">
        <v>13914</v>
      </c>
      <c r="J71" s="393">
        <v>14208</v>
      </c>
      <c r="K71" s="393">
        <v>14793</v>
      </c>
      <c r="L71" s="393">
        <v>15210</v>
      </c>
      <c r="M71" s="393">
        <v>15778</v>
      </c>
      <c r="N71" s="393">
        <v>16515</v>
      </c>
      <c r="O71" s="393">
        <v>16807</v>
      </c>
      <c r="P71" s="393">
        <v>17084</v>
      </c>
      <c r="R71" s="126">
        <f t="shared" ref="R71:R82" si="6">P71-O71</f>
        <v>277</v>
      </c>
      <c r="S71" s="127">
        <f t="shared" ref="S71:S82" si="7">(P71-O71)/O71</f>
        <v>1.6481228059737014E-2</v>
      </c>
      <c r="U71" s="140" t="s">
        <v>70</v>
      </c>
      <c r="V71" s="393">
        <v>10968</v>
      </c>
      <c r="W71" s="393">
        <v>11038</v>
      </c>
      <c r="X71" s="393">
        <v>11254</v>
      </c>
      <c r="Y71" s="393">
        <v>11500</v>
      </c>
      <c r="Z71" s="393">
        <v>11734</v>
      </c>
      <c r="AA71" s="393">
        <v>12167</v>
      </c>
      <c r="AB71" s="393">
        <v>12282</v>
      </c>
      <c r="AC71" s="393">
        <v>12445</v>
      </c>
      <c r="AD71" s="393">
        <v>12900</v>
      </c>
      <c r="AE71" s="393">
        <v>13203</v>
      </c>
      <c r="AF71" s="393">
        <v>13612</v>
      </c>
      <c r="AG71" s="393">
        <v>14159</v>
      </c>
      <c r="AH71" s="393">
        <v>14278</v>
      </c>
      <c r="AI71" s="393">
        <v>14403</v>
      </c>
      <c r="AK71" s="126">
        <f t="shared" ref="AK71:AK82" si="8">AI71-AH71</f>
        <v>125</v>
      </c>
      <c r="AL71" s="127">
        <f t="shared" ref="AL71:AL82" si="9">(AI71-AH71)/AH71</f>
        <v>8.754727552878554E-3</v>
      </c>
    </row>
    <row r="72" spans="1:38" x14ac:dyDescent="0.25">
      <c r="B72" s="140" t="s">
        <v>71</v>
      </c>
      <c r="C72" s="393">
        <v>11324</v>
      </c>
      <c r="D72" s="393">
        <v>11482</v>
      </c>
      <c r="E72" s="393">
        <v>11907</v>
      </c>
      <c r="F72" s="393">
        <v>12454</v>
      </c>
      <c r="G72" s="393">
        <v>12969</v>
      </c>
      <c r="H72" s="393">
        <v>13343</v>
      </c>
      <c r="I72" s="393">
        <v>13446</v>
      </c>
      <c r="J72" s="393">
        <v>13804</v>
      </c>
      <c r="K72" s="393">
        <v>14399</v>
      </c>
      <c r="L72" s="393">
        <v>14903</v>
      </c>
      <c r="M72" s="393">
        <v>15486</v>
      </c>
      <c r="N72" s="393">
        <v>16542</v>
      </c>
      <c r="O72" s="393">
        <v>17225</v>
      </c>
      <c r="P72" s="393">
        <v>17704</v>
      </c>
      <c r="R72" s="126">
        <f t="shared" si="6"/>
        <v>479</v>
      </c>
      <c r="S72" s="127">
        <f t="shared" si="7"/>
        <v>2.7808417997097244E-2</v>
      </c>
      <c r="U72" s="140" t="s">
        <v>71</v>
      </c>
      <c r="V72" s="393">
        <v>13863</v>
      </c>
      <c r="W72" s="393">
        <v>13968</v>
      </c>
      <c r="X72" s="393">
        <v>14360</v>
      </c>
      <c r="Y72" s="393">
        <v>14900</v>
      </c>
      <c r="Z72" s="393">
        <v>15355</v>
      </c>
      <c r="AA72" s="393">
        <v>15706</v>
      </c>
      <c r="AB72" s="393">
        <v>15711</v>
      </c>
      <c r="AC72" s="393">
        <v>15987</v>
      </c>
      <c r="AD72" s="393">
        <v>16535</v>
      </c>
      <c r="AE72" s="393">
        <v>16975</v>
      </c>
      <c r="AF72" s="393">
        <v>17450</v>
      </c>
      <c r="AG72" s="393">
        <v>18392</v>
      </c>
      <c r="AH72" s="393">
        <v>18883</v>
      </c>
      <c r="AI72" s="393">
        <v>19146</v>
      </c>
      <c r="AK72" s="126">
        <f t="shared" si="8"/>
        <v>263</v>
      </c>
      <c r="AL72" s="127">
        <f t="shared" si="9"/>
        <v>1.3927871630567176E-2</v>
      </c>
    </row>
    <row r="73" spans="1:38" ht="25.5" x14ac:dyDescent="0.25">
      <c r="B73" s="309" t="s">
        <v>72</v>
      </c>
      <c r="C73" s="787">
        <v>24888</v>
      </c>
      <c r="D73" s="787">
        <v>25594</v>
      </c>
      <c r="E73" s="787">
        <v>26605</v>
      </c>
      <c r="F73" s="787">
        <v>28106</v>
      </c>
      <c r="G73" s="787">
        <v>28779</v>
      </c>
      <c r="H73" s="787">
        <v>29525</v>
      </c>
      <c r="I73" s="787">
        <v>29324</v>
      </c>
      <c r="J73" s="787">
        <v>29925</v>
      </c>
      <c r="K73" s="787">
        <v>31390</v>
      </c>
      <c r="L73" s="787">
        <v>32535</v>
      </c>
      <c r="M73" s="787">
        <v>33478</v>
      </c>
      <c r="N73" s="787">
        <v>35435</v>
      </c>
      <c r="O73" s="787">
        <v>35556</v>
      </c>
      <c r="P73" s="787">
        <v>35802</v>
      </c>
      <c r="R73" s="126">
        <f t="shared" si="6"/>
        <v>246</v>
      </c>
      <c r="S73" s="127">
        <f t="shared" si="7"/>
        <v>6.918663516706041E-3</v>
      </c>
      <c r="U73" s="309" t="s">
        <v>72</v>
      </c>
      <c r="V73" s="393">
        <v>12317</v>
      </c>
      <c r="W73" s="393">
        <v>12578</v>
      </c>
      <c r="X73" s="393">
        <v>13009</v>
      </c>
      <c r="Y73" s="393">
        <v>13670</v>
      </c>
      <c r="Z73" s="393">
        <v>13903</v>
      </c>
      <c r="AA73" s="393">
        <v>14173</v>
      </c>
      <c r="AB73" s="393">
        <v>13974</v>
      </c>
      <c r="AC73" s="393">
        <v>14180</v>
      </c>
      <c r="AD73" s="393">
        <v>14786</v>
      </c>
      <c r="AE73" s="393">
        <v>15239</v>
      </c>
      <c r="AF73" s="393">
        <v>15581</v>
      </c>
      <c r="AG73" s="393">
        <v>16389</v>
      </c>
      <c r="AH73" s="393">
        <v>16316</v>
      </c>
      <c r="AI73" s="393">
        <v>16303</v>
      </c>
      <c r="AK73" s="126">
        <f t="shared" si="8"/>
        <v>-13</v>
      </c>
      <c r="AL73" s="127">
        <f t="shared" si="9"/>
        <v>-7.9676391272370676E-4</v>
      </c>
    </row>
    <row r="74" spans="1:38" x14ac:dyDescent="0.25">
      <c r="B74" s="140" t="s">
        <v>73</v>
      </c>
      <c r="C74" s="393">
        <v>23044</v>
      </c>
      <c r="D74" s="393">
        <v>23602</v>
      </c>
      <c r="E74" s="393">
        <v>24563</v>
      </c>
      <c r="F74" s="393">
        <v>25248</v>
      </c>
      <c r="G74" s="393">
        <v>26072</v>
      </c>
      <c r="H74" s="393">
        <v>26793</v>
      </c>
      <c r="I74" s="393">
        <v>27108</v>
      </c>
      <c r="J74" s="393">
        <v>27636</v>
      </c>
      <c r="K74" s="393">
        <v>28755</v>
      </c>
      <c r="L74" s="393">
        <v>29761</v>
      </c>
      <c r="M74" s="393">
        <v>30856</v>
      </c>
      <c r="N74" s="393">
        <v>32580</v>
      </c>
      <c r="O74" s="393">
        <v>32876</v>
      </c>
      <c r="P74" s="393">
        <v>33468</v>
      </c>
      <c r="R74" s="126">
        <f t="shared" si="6"/>
        <v>592</v>
      </c>
      <c r="S74" s="127">
        <f t="shared" si="7"/>
        <v>1.8007056819564424E-2</v>
      </c>
      <c r="U74" s="140" t="s">
        <v>73</v>
      </c>
      <c r="V74" s="393">
        <v>12511</v>
      </c>
      <c r="W74" s="393">
        <v>12701</v>
      </c>
      <c r="X74" s="393">
        <v>13138</v>
      </c>
      <c r="Y74" s="393">
        <v>13404</v>
      </c>
      <c r="Z74" s="393">
        <v>13720</v>
      </c>
      <c r="AA74" s="393">
        <v>13992</v>
      </c>
      <c r="AB74" s="393">
        <v>14050</v>
      </c>
      <c r="AC74" s="393">
        <v>14198</v>
      </c>
      <c r="AD74" s="393">
        <v>14670</v>
      </c>
      <c r="AE74" s="393">
        <v>15100</v>
      </c>
      <c r="AF74" s="393">
        <v>15552</v>
      </c>
      <c r="AG74" s="393">
        <v>16303</v>
      </c>
      <c r="AH74" s="393">
        <v>16296</v>
      </c>
      <c r="AI74" s="393">
        <v>16476</v>
      </c>
      <c r="AK74" s="126">
        <f t="shared" si="8"/>
        <v>180</v>
      </c>
      <c r="AL74" s="127">
        <f t="shared" si="9"/>
        <v>1.1045655375552283E-2</v>
      </c>
    </row>
    <row r="75" spans="1:38" x14ac:dyDescent="0.25">
      <c r="B75" s="140" t="s">
        <v>74</v>
      </c>
      <c r="C75" s="393">
        <v>12245</v>
      </c>
      <c r="D75" s="393">
        <v>12735</v>
      </c>
      <c r="E75" s="393">
        <v>13162</v>
      </c>
      <c r="F75" s="393">
        <v>14013</v>
      </c>
      <c r="G75" s="393">
        <v>14385</v>
      </c>
      <c r="H75" s="393">
        <v>14729</v>
      </c>
      <c r="I75" s="393">
        <v>14910</v>
      </c>
      <c r="J75" s="393">
        <v>15430</v>
      </c>
      <c r="K75" s="393">
        <v>16034</v>
      </c>
      <c r="L75" s="393">
        <v>16336</v>
      </c>
      <c r="M75" s="393">
        <v>16790</v>
      </c>
      <c r="N75" s="393">
        <v>17446</v>
      </c>
      <c r="O75" s="393">
        <v>17528</v>
      </c>
      <c r="P75" s="393">
        <v>17827</v>
      </c>
      <c r="R75" s="126">
        <f t="shared" si="6"/>
        <v>299</v>
      </c>
      <c r="S75" s="127">
        <f t="shared" si="7"/>
        <v>1.7058420812414422E-2</v>
      </c>
      <c r="U75" s="140" t="s">
        <v>74</v>
      </c>
      <c r="V75" s="393">
        <v>12380</v>
      </c>
      <c r="W75" s="393">
        <v>12789</v>
      </c>
      <c r="X75" s="393">
        <v>13094</v>
      </c>
      <c r="Y75" s="393">
        <v>13804</v>
      </c>
      <c r="Z75" s="393">
        <v>14048</v>
      </c>
      <c r="AA75" s="393">
        <v>14302</v>
      </c>
      <c r="AB75" s="393">
        <v>14374</v>
      </c>
      <c r="AC75" s="393">
        <v>14808</v>
      </c>
      <c r="AD75" s="393">
        <v>15310</v>
      </c>
      <c r="AE75" s="393">
        <v>15511</v>
      </c>
      <c r="AF75" s="393">
        <v>15823</v>
      </c>
      <c r="AG75" s="393">
        <v>16348</v>
      </c>
      <c r="AH75" s="393">
        <v>16299</v>
      </c>
      <c r="AI75" s="393">
        <v>16471</v>
      </c>
      <c r="AK75" s="126">
        <f t="shared" si="8"/>
        <v>172</v>
      </c>
      <c r="AL75" s="127">
        <f t="shared" si="9"/>
        <v>1.0552794649978527E-2</v>
      </c>
    </row>
    <row r="76" spans="1:38" x14ac:dyDescent="0.25">
      <c r="B76" s="140" t="s">
        <v>75</v>
      </c>
      <c r="C76" s="393">
        <v>11768</v>
      </c>
      <c r="D76" s="393">
        <v>12125</v>
      </c>
      <c r="E76" s="393">
        <v>12524</v>
      </c>
      <c r="F76" s="393">
        <v>13237</v>
      </c>
      <c r="G76" s="393">
        <v>13387</v>
      </c>
      <c r="H76" s="393">
        <v>13808</v>
      </c>
      <c r="I76" s="393">
        <v>13977</v>
      </c>
      <c r="J76" s="393">
        <v>14345</v>
      </c>
      <c r="K76" s="393">
        <v>14976</v>
      </c>
      <c r="L76" s="393">
        <v>15349</v>
      </c>
      <c r="M76" s="393">
        <v>15805</v>
      </c>
      <c r="N76" s="393">
        <v>16671</v>
      </c>
      <c r="O76" s="393">
        <v>16762</v>
      </c>
      <c r="P76" s="393">
        <v>17135</v>
      </c>
      <c r="R76" s="126">
        <f t="shared" si="6"/>
        <v>373</v>
      </c>
      <c r="S76" s="127">
        <f t="shared" si="7"/>
        <v>2.2252714473213222E-2</v>
      </c>
      <c r="U76" s="140" t="s">
        <v>75</v>
      </c>
      <c r="V76" s="393">
        <v>12843</v>
      </c>
      <c r="W76" s="393">
        <v>13088</v>
      </c>
      <c r="X76" s="393">
        <v>13378</v>
      </c>
      <c r="Y76" s="393">
        <v>13995</v>
      </c>
      <c r="Z76" s="393">
        <v>14022</v>
      </c>
      <c r="AA76" s="393">
        <v>14354</v>
      </c>
      <c r="AB76" s="393">
        <v>14392</v>
      </c>
      <c r="AC76" s="393">
        <v>14626</v>
      </c>
      <c r="AD76" s="393">
        <v>15154</v>
      </c>
      <c r="AE76" s="393">
        <v>15418</v>
      </c>
      <c r="AF76" s="393">
        <v>15724</v>
      </c>
      <c r="AG76" s="393">
        <v>16385</v>
      </c>
      <c r="AH76" s="393">
        <v>16274</v>
      </c>
      <c r="AI76" s="393">
        <v>16417</v>
      </c>
      <c r="AK76" s="126">
        <f t="shared" si="8"/>
        <v>143</v>
      </c>
      <c r="AL76" s="127">
        <f t="shared" si="9"/>
        <v>8.7870222440702955E-3</v>
      </c>
    </row>
    <row r="77" spans="1:38" x14ac:dyDescent="0.25">
      <c r="B77" s="140" t="s">
        <v>76</v>
      </c>
      <c r="C77" s="393">
        <v>13200</v>
      </c>
      <c r="D77" s="393">
        <v>13711</v>
      </c>
      <c r="E77" s="393">
        <v>14304</v>
      </c>
      <c r="F77" s="393">
        <v>14889</v>
      </c>
      <c r="G77" s="393">
        <v>15451</v>
      </c>
      <c r="H77" s="393">
        <v>15769</v>
      </c>
      <c r="I77" s="393">
        <v>15881</v>
      </c>
      <c r="J77" s="393">
        <v>16162</v>
      </c>
      <c r="K77" s="393">
        <v>16792</v>
      </c>
      <c r="L77" s="393">
        <v>17403</v>
      </c>
      <c r="M77" s="393">
        <v>17857</v>
      </c>
      <c r="N77" s="393">
        <v>18848</v>
      </c>
      <c r="O77" s="393">
        <v>18881</v>
      </c>
      <c r="P77" s="393">
        <v>19070</v>
      </c>
      <c r="R77" s="126">
        <f t="shared" si="6"/>
        <v>189</v>
      </c>
      <c r="S77" s="127">
        <f t="shared" si="7"/>
        <v>1.0010063026322758E-2</v>
      </c>
      <c r="U77" s="140" t="s">
        <v>76</v>
      </c>
      <c r="V77" s="393">
        <v>12457</v>
      </c>
      <c r="W77" s="393">
        <v>12884</v>
      </c>
      <c r="X77" s="393">
        <v>13364</v>
      </c>
      <c r="Y77" s="393">
        <v>13826</v>
      </c>
      <c r="Z77" s="393">
        <v>14258</v>
      </c>
      <c r="AA77" s="393">
        <v>14505</v>
      </c>
      <c r="AB77" s="393">
        <v>14534</v>
      </c>
      <c r="AC77" s="393">
        <v>14716</v>
      </c>
      <c r="AD77" s="393">
        <v>15240</v>
      </c>
      <c r="AE77" s="393">
        <v>15721</v>
      </c>
      <c r="AF77" s="393">
        <v>16075</v>
      </c>
      <c r="AG77" s="393">
        <v>16920</v>
      </c>
      <c r="AH77" s="393">
        <v>16857</v>
      </c>
      <c r="AI77" s="393">
        <v>16933</v>
      </c>
      <c r="AK77" s="126">
        <f t="shared" si="8"/>
        <v>76</v>
      </c>
      <c r="AL77" s="127">
        <f t="shared" si="9"/>
        <v>4.5085127840066444E-3</v>
      </c>
    </row>
    <row r="78" spans="1:38" x14ac:dyDescent="0.25">
      <c r="B78" s="140" t="s">
        <v>77</v>
      </c>
      <c r="C78" s="393">
        <v>8275</v>
      </c>
      <c r="D78" s="393">
        <v>8457</v>
      </c>
      <c r="E78" s="393">
        <v>8994</v>
      </c>
      <c r="F78" s="393">
        <v>9295</v>
      </c>
      <c r="G78" s="393">
        <v>9763</v>
      </c>
      <c r="H78" s="393">
        <v>10065</v>
      </c>
      <c r="I78" s="393">
        <v>10161</v>
      </c>
      <c r="J78" s="393">
        <v>10519</v>
      </c>
      <c r="K78" s="393">
        <v>10874</v>
      </c>
      <c r="L78" s="393">
        <v>11168</v>
      </c>
      <c r="M78" s="393">
        <v>11408</v>
      </c>
      <c r="N78" s="393">
        <v>12123</v>
      </c>
      <c r="O78" s="393">
        <v>12319</v>
      </c>
      <c r="P78" s="393">
        <v>12467</v>
      </c>
      <c r="R78" s="126">
        <f t="shared" si="6"/>
        <v>148</v>
      </c>
      <c r="S78" s="127">
        <f t="shared" si="7"/>
        <v>1.2013962172254242E-2</v>
      </c>
      <c r="U78" s="140" t="s">
        <v>77</v>
      </c>
      <c r="V78" s="393">
        <v>13231</v>
      </c>
      <c r="W78" s="393">
        <v>13432</v>
      </c>
      <c r="X78" s="393">
        <v>14156</v>
      </c>
      <c r="Y78" s="393">
        <v>14502</v>
      </c>
      <c r="Z78" s="393">
        <v>15105</v>
      </c>
      <c r="AA78" s="393">
        <v>15501</v>
      </c>
      <c r="AB78" s="393">
        <v>15560</v>
      </c>
      <c r="AC78" s="393">
        <v>15998</v>
      </c>
      <c r="AD78" s="393">
        <v>16440</v>
      </c>
      <c r="AE78" s="393">
        <v>16817</v>
      </c>
      <c r="AF78" s="393">
        <v>17071</v>
      </c>
      <c r="AG78" s="393">
        <v>18029</v>
      </c>
      <c r="AH78" s="393">
        <v>18178</v>
      </c>
      <c r="AI78" s="393">
        <v>18220</v>
      </c>
      <c r="AK78" s="126">
        <f t="shared" si="8"/>
        <v>42</v>
      </c>
      <c r="AL78" s="127">
        <f t="shared" si="9"/>
        <v>2.3104852018923975E-3</v>
      </c>
    </row>
    <row r="79" spans="1:38" x14ac:dyDescent="0.25">
      <c r="B79" s="140" t="s">
        <v>78</v>
      </c>
      <c r="C79" s="393">
        <v>7919</v>
      </c>
      <c r="D79" s="393">
        <v>8294</v>
      </c>
      <c r="E79" s="393">
        <v>8766</v>
      </c>
      <c r="F79" s="393">
        <v>8867</v>
      </c>
      <c r="G79" s="393">
        <v>9113</v>
      </c>
      <c r="H79" s="393">
        <v>9304</v>
      </c>
      <c r="I79" s="393">
        <v>9220</v>
      </c>
      <c r="J79" s="393">
        <v>9438</v>
      </c>
      <c r="K79" s="393">
        <v>9808</v>
      </c>
      <c r="L79" s="393">
        <v>10218</v>
      </c>
      <c r="M79" s="393">
        <v>10591</v>
      </c>
      <c r="N79" s="393">
        <v>11253</v>
      </c>
      <c r="O79" s="393">
        <v>11452</v>
      </c>
      <c r="P79" s="393">
        <v>11910</v>
      </c>
      <c r="R79" s="126">
        <f t="shared" si="6"/>
        <v>458</v>
      </c>
      <c r="S79" s="127">
        <f t="shared" si="7"/>
        <v>3.9993014320642679E-2</v>
      </c>
      <c r="U79" s="140" t="s">
        <v>78</v>
      </c>
      <c r="V79" s="393">
        <v>14433</v>
      </c>
      <c r="W79" s="393">
        <v>15044</v>
      </c>
      <c r="X79" s="393">
        <v>15803</v>
      </c>
      <c r="Y79" s="393">
        <v>15889</v>
      </c>
      <c r="Z79" s="393">
        <v>16250</v>
      </c>
      <c r="AA79" s="393">
        <v>16547</v>
      </c>
      <c r="AB79" s="393">
        <v>16345</v>
      </c>
      <c r="AC79" s="393">
        <v>16659</v>
      </c>
      <c r="AD79" s="393">
        <v>17229</v>
      </c>
      <c r="AE79" s="393">
        <v>17844</v>
      </c>
      <c r="AF79" s="393">
        <v>18387</v>
      </c>
      <c r="AG79" s="393">
        <v>19433</v>
      </c>
      <c r="AH79" s="393">
        <v>19627</v>
      </c>
      <c r="AI79" s="393">
        <v>20243</v>
      </c>
      <c r="AK79" s="126">
        <f t="shared" si="8"/>
        <v>616</v>
      </c>
      <c r="AL79" s="127">
        <f t="shared" si="9"/>
        <v>3.1385336526213892E-2</v>
      </c>
    </row>
    <row r="80" spans="1:38" s="669" customFormat="1" x14ac:dyDescent="0.25">
      <c r="A80" s="93"/>
      <c r="B80" s="124" t="s">
        <v>448</v>
      </c>
      <c r="C80" s="394">
        <f t="shared" ref="C80:P80" si="10">SUM(C71:C79)</f>
        <v>124643</v>
      </c>
      <c r="D80" s="394">
        <f t="shared" si="10"/>
        <v>128111</v>
      </c>
      <c r="E80" s="394">
        <f t="shared" si="10"/>
        <v>133235</v>
      </c>
      <c r="F80" s="394">
        <f t="shared" si="10"/>
        <v>138852</v>
      </c>
      <c r="G80" s="394">
        <f t="shared" si="10"/>
        <v>143027</v>
      </c>
      <c r="H80" s="394">
        <f t="shared" si="10"/>
        <v>147014</v>
      </c>
      <c r="I80" s="394">
        <f t="shared" si="10"/>
        <v>147941</v>
      </c>
      <c r="J80" s="394">
        <f t="shared" si="10"/>
        <v>151467</v>
      </c>
      <c r="K80" s="394">
        <f t="shared" si="10"/>
        <v>157821</v>
      </c>
      <c r="L80" s="394">
        <f t="shared" si="10"/>
        <v>162883</v>
      </c>
      <c r="M80" s="394">
        <f t="shared" si="10"/>
        <v>168049</v>
      </c>
      <c r="N80" s="394">
        <f t="shared" si="10"/>
        <v>177413</v>
      </c>
      <c r="O80" s="394">
        <f t="shared" si="10"/>
        <v>179406</v>
      </c>
      <c r="P80" s="394">
        <f t="shared" si="10"/>
        <v>182467</v>
      </c>
      <c r="Q80" s="93"/>
      <c r="R80" s="126">
        <f t="shared" si="6"/>
        <v>3061</v>
      </c>
      <c r="S80" s="127">
        <f t="shared" si="7"/>
        <v>1.706185969254094E-2</v>
      </c>
      <c r="U80" s="124" t="s">
        <v>449</v>
      </c>
      <c r="V80" s="394">
        <f t="shared" ref="V80:AH80" si="11">(C80*10^6)/V86</f>
        <v>12576.482221415023</v>
      </c>
      <c r="W80" s="394">
        <f t="shared" si="11"/>
        <v>12837.159433650309</v>
      </c>
      <c r="X80" s="394">
        <f t="shared" si="11"/>
        <v>13259.588782070421</v>
      </c>
      <c r="Y80" s="394">
        <f t="shared" si="11"/>
        <v>13720.282207861505</v>
      </c>
      <c r="Z80" s="394">
        <f t="shared" si="11"/>
        <v>14020.193108856542</v>
      </c>
      <c r="AA80" s="394">
        <f t="shared" si="11"/>
        <v>14325.498908637355</v>
      </c>
      <c r="AB80" s="394">
        <f t="shared" si="11"/>
        <v>14314.977696498205</v>
      </c>
      <c r="AC80" s="394">
        <f t="shared" si="11"/>
        <v>14553.918883860368</v>
      </c>
      <c r="AD80" s="394">
        <f t="shared" si="11"/>
        <v>15075.654815352578</v>
      </c>
      <c r="AE80" s="394">
        <f t="shared" si="11"/>
        <v>15470.968722395828</v>
      </c>
      <c r="AF80" s="394">
        <f t="shared" si="11"/>
        <v>15852.482831484416</v>
      </c>
      <c r="AG80" s="394">
        <f t="shared" si="11"/>
        <v>16617.46110543915</v>
      </c>
      <c r="AH80" s="394">
        <f t="shared" si="11"/>
        <v>16653.918274139949</v>
      </c>
      <c r="AI80" s="801">
        <f>(P80*10^6)/AI86</f>
        <v>16796.800206200751</v>
      </c>
      <c r="AJ80" s="93"/>
      <c r="AK80" s="126">
        <f t="shared" si="8"/>
        <v>142.88193206080177</v>
      </c>
      <c r="AL80" s="127">
        <f t="shared" si="9"/>
        <v>8.5794783971449851E-3</v>
      </c>
    </row>
    <row r="81" spans="2:38" x14ac:dyDescent="0.25">
      <c r="B81" s="140" t="s">
        <v>90</v>
      </c>
      <c r="C81" s="393">
        <v>713301</v>
      </c>
      <c r="D81" s="393">
        <v>744599</v>
      </c>
      <c r="E81" s="393">
        <v>779886</v>
      </c>
      <c r="F81" s="393">
        <v>820127</v>
      </c>
      <c r="G81" s="393">
        <v>848351</v>
      </c>
      <c r="H81" s="393">
        <v>869938</v>
      </c>
      <c r="I81" s="393">
        <v>876960</v>
      </c>
      <c r="J81" s="393">
        <v>895056</v>
      </c>
      <c r="K81" s="393">
        <v>943309</v>
      </c>
      <c r="L81" s="393">
        <v>981493</v>
      </c>
      <c r="M81" s="393">
        <v>1014423</v>
      </c>
      <c r="N81" s="393">
        <v>1078903</v>
      </c>
      <c r="O81" s="393">
        <v>1093785</v>
      </c>
      <c r="P81" s="393">
        <v>1111703</v>
      </c>
      <c r="R81" s="126">
        <f t="shared" si="6"/>
        <v>17918</v>
      </c>
      <c r="S81" s="127">
        <f t="shared" si="7"/>
        <v>1.638164721586052E-2</v>
      </c>
      <c r="U81" s="140" t="s">
        <v>90</v>
      </c>
      <c r="V81" s="393">
        <v>14211</v>
      </c>
      <c r="W81" s="393">
        <v>14714</v>
      </c>
      <c r="X81" s="393">
        <v>15302</v>
      </c>
      <c r="Y81" s="393">
        <v>15962</v>
      </c>
      <c r="Z81" s="393">
        <v>16372</v>
      </c>
      <c r="AA81" s="393">
        <v>16667</v>
      </c>
      <c r="AB81" s="393">
        <v>16659</v>
      </c>
      <c r="AC81" s="393">
        <v>16854</v>
      </c>
      <c r="AD81" s="393">
        <v>17634</v>
      </c>
      <c r="AE81" s="393">
        <v>18221</v>
      </c>
      <c r="AF81" s="393">
        <v>18676</v>
      </c>
      <c r="AG81" s="393">
        <v>19693</v>
      </c>
      <c r="AH81" s="393">
        <v>19791</v>
      </c>
      <c r="AI81" s="393">
        <v>19988</v>
      </c>
      <c r="AK81" s="126">
        <f t="shared" si="8"/>
        <v>197</v>
      </c>
      <c r="AL81" s="127">
        <f t="shared" si="9"/>
        <v>9.9540195038148645E-3</v>
      </c>
    </row>
    <row r="82" spans="2:38" x14ac:dyDescent="0.25">
      <c r="B82" s="140" t="s">
        <v>69</v>
      </c>
      <c r="C82" s="393">
        <v>835645</v>
      </c>
      <c r="D82" s="393">
        <v>871607</v>
      </c>
      <c r="E82" s="393">
        <v>912821</v>
      </c>
      <c r="F82" s="393">
        <v>959253</v>
      </c>
      <c r="G82" s="393">
        <v>993758</v>
      </c>
      <c r="H82" s="393">
        <v>1017574</v>
      </c>
      <c r="I82" s="393">
        <v>1026290</v>
      </c>
      <c r="J82" s="393">
        <v>1048652</v>
      </c>
      <c r="K82" s="393">
        <v>1102754</v>
      </c>
      <c r="L82" s="393">
        <v>1145310</v>
      </c>
      <c r="M82" s="393">
        <v>1181904</v>
      </c>
      <c r="N82" s="393">
        <v>1252317</v>
      </c>
      <c r="O82" s="393">
        <v>1268454</v>
      </c>
      <c r="P82" s="393">
        <v>1288702</v>
      </c>
      <c r="R82" s="126">
        <f t="shared" si="6"/>
        <v>20248</v>
      </c>
      <c r="S82" s="127">
        <f t="shared" si="7"/>
        <v>1.5962738893172318E-2</v>
      </c>
      <c r="U82" s="140" t="s">
        <v>69</v>
      </c>
      <c r="V82" s="393">
        <v>13939</v>
      </c>
      <c r="W82" s="393">
        <v>14427</v>
      </c>
      <c r="X82" s="393">
        <v>15007</v>
      </c>
      <c r="Y82" s="393">
        <v>15644</v>
      </c>
      <c r="Z82" s="393">
        <v>16074</v>
      </c>
      <c r="AA82" s="393">
        <v>16344</v>
      </c>
      <c r="AB82" s="393">
        <v>16353</v>
      </c>
      <c r="AC82" s="393">
        <v>16570</v>
      </c>
      <c r="AD82" s="393">
        <v>17310</v>
      </c>
      <c r="AE82" s="393">
        <v>17866</v>
      </c>
      <c r="AF82" s="393">
        <v>18297</v>
      </c>
      <c r="AG82" s="393">
        <v>19234</v>
      </c>
      <c r="AH82" s="393">
        <v>19322</v>
      </c>
      <c r="AI82" s="393">
        <v>19514</v>
      </c>
      <c r="AK82" s="126">
        <f t="shared" si="8"/>
        <v>192</v>
      </c>
      <c r="AL82" s="127">
        <f t="shared" si="9"/>
        <v>9.9368595383500669E-3</v>
      </c>
    </row>
    <row r="84" spans="2:38" x14ac:dyDescent="0.25"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</row>
    <row r="85" spans="2:38" x14ac:dyDescent="0.25">
      <c r="U85" s="135" t="s">
        <v>727</v>
      </c>
      <c r="V85" s="168">
        <v>9272366</v>
      </c>
      <c r="W85" s="168">
        <v>9337638</v>
      </c>
      <c r="X85" s="168">
        <v>9401857</v>
      </c>
      <c r="Y85" s="168">
        <v>9468916</v>
      </c>
      <c r="Z85" s="168">
        <v>9544913</v>
      </c>
      <c r="AA85" s="168">
        <v>9603040</v>
      </c>
      <c r="AB85" s="168">
        <v>9672746</v>
      </c>
      <c r="AC85" s="168">
        <v>9741818</v>
      </c>
      <c r="AD85" s="168">
        <v>9801273</v>
      </c>
      <c r="AE85" s="168">
        <v>9858811</v>
      </c>
      <c r="AF85" s="168">
        <v>9928426</v>
      </c>
      <c r="AG85" s="168">
        <v>10001752</v>
      </c>
      <c r="AH85" s="168">
        <v>10095397</v>
      </c>
      <c r="AI85" s="168">
        <v>10182809</v>
      </c>
    </row>
    <row r="86" spans="2:38" x14ac:dyDescent="0.25">
      <c r="U86" s="135" t="s">
        <v>728</v>
      </c>
      <c r="V86" s="154">
        <v>9910800</v>
      </c>
      <c r="W86" s="154">
        <v>9979700</v>
      </c>
      <c r="X86" s="154">
        <v>10048200</v>
      </c>
      <c r="Y86" s="154">
        <v>10120200</v>
      </c>
      <c r="Z86" s="154">
        <v>10201500</v>
      </c>
      <c r="AA86" s="154">
        <v>10262400</v>
      </c>
      <c r="AB86" s="154">
        <v>10334700</v>
      </c>
      <c r="AC86" s="154">
        <v>10407300</v>
      </c>
      <c r="AD86" s="154">
        <v>10468600</v>
      </c>
      <c r="AE86" s="154">
        <v>10528300</v>
      </c>
      <c r="AF86" s="154">
        <v>10600800</v>
      </c>
      <c r="AG86" s="154">
        <v>10676300</v>
      </c>
      <c r="AH86" s="154">
        <v>10772600</v>
      </c>
      <c r="AI86" s="154">
        <v>10863200</v>
      </c>
    </row>
  </sheetData>
  <mergeCells count="2">
    <mergeCell ref="R4:S4"/>
    <mergeCell ref="AK4:AL4"/>
  </mergeCells>
  <hyperlinks>
    <hyperlink ref="P1" location="Contents!A1" display="Table of Contents " xr:uid="{28BA0207-FDC2-43F8-9FF7-9126B2EEBD07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Contents</vt:lpstr>
      <vt:lpstr>Sic Code Alignment </vt:lpstr>
      <vt:lpstr>Total GVA</vt:lpstr>
      <vt:lpstr>GVA per head</vt:lpstr>
      <vt:lpstr>GVA by Industry  old def</vt:lpstr>
      <vt:lpstr>GVA per Hour</vt:lpstr>
      <vt:lpstr>GVA per employee</vt:lpstr>
      <vt:lpstr>GVA by Sector</vt:lpstr>
      <vt:lpstr>GDHI </vt:lpstr>
      <vt:lpstr>Enterprise Stock</vt:lpstr>
      <vt:lpstr>Enterprise Births</vt:lpstr>
      <vt:lpstr>Enterprises by Sector</vt:lpstr>
      <vt:lpstr>Enterprises  by Broad Sector</vt:lpstr>
      <vt:lpstr>Total Jobs</vt:lpstr>
      <vt:lpstr>Jobs by Sector</vt:lpstr>
      <vt:lpstr>Jobs by Broad Sector - old def</vt:lpstr>
      <vt:lpstr>Business Innovation</vt:lpstr>
      <vt:lpstr>Total Population</vt:lpstr>
      <vt:lpstr>Life Expectancy</vt:lpstr>
      <vt:lpstr>Earnings</vt:lpstr>
      <vt:lpstr>Employment Rate</vt:lpstr>
      <vt:lpstr>Unemployment rate</vt:lpstr>
      <vt:lpstr>Economic Activity </vt:lpstr>
      <vt:lpstr>School Readiness</vt:lpstr>
      <vt:lpstr>Progress 8</vt:lpstr>
      <vt:lpstr>Apprenticeships</vt:lpstr>
      <vt:lpstr>NEETs</vt:lpstr>
      <vt:lpstr>Qualifications</vt:lpstr>
      <vt:lpstr>Graduation Retention </vt:lpstr>
      <vt:lpstr>HE Research Funding</vt:lpstr>
      <vt:lpstr>Dwelling Stock</vt:lpstr>
      <vt:lpstr>Median House Price</vt:lpstr>
      <vt:lpstr>Median gross Pay</vt:lpstr>
      <vt:lpstr>House Price to Income ratio</vt:lpstr>
      <vt:lpstr>Broadband</vt:lpstr>
      <vt:lpstr>Visitor Economy</vt:lpstr>
      <vt:lpstr>Exports Nuts 3</vt:lpstr>
      <vt:lpstr>Regional FDI</vt:lpstr>
      <vt:lpstr>FDI (WMCA)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Boerm</dc:creator>
  <cp:lastModifiedBy>Gayle Aughton</cp:lastModifiedBy>
  <dcterms:created xsi:type="dcterms:W3CDTF">2019-01-21T09:18:32Z</dcterms:created>
  <dcterms:modified xsi:type="dcterms:W3CDTF">2019-07-12T08:50:35Z</dcterms:modified>
</cp:coreProperties>
</file>