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https://bham-my.sharepoint.com/personal/j_moody_bham_ac_uk/Documents/Desktop/"/>
    </mc:Choice>
  </mc:AlternateContent>
  <xr:revisionPtr revIDLastSave="0" documentId="8_{5088C950-53C2-44BE-BF66-5ED93FAB3E62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CEA &amp; APA valu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0" i="1" l="1"/>
  <c r="Q67" i="1" l="1"/>
  <c r="P67" i="1"/>
  <c r="O67" i="1"/>
  <c r="N67" i="1"/>
  <c r="Q66" i="1"/>
  <c r="P66" i="1"/>
  <c r="O66" i="1"/>
  <c r="N66" i="1"/>
  <c r="Q65" i="1"/>
  <c r="P65" i="1"/>
  <c r="O65" i="1"/>
  <c r="N65" i="1"/>
  <c r="Q64" i="1"/>
  <c r="P64" i="1"/>
  <c r="O64" i="1"/>
  <c r="N64" i="1"/>
  <c r="Q63" i="1"/>
  <c r="P63" i="1"/>
  <c r="O63" i="1"/>
  <c r="N63" i="1"/>
  <c r="Q62" i="1"/>
  <c r="P62" i="1"/>
  <c r="O62" i="1"/>
  <c r="N62" i="1"/>
  <c r="Q61" i="1"/>
  <c r="P61" i="1"/>
  <c r="O61" i="1"/>
  <c r="N61" i="1"/>
  <c r="Q60" i="1"/>
  <c r="P60" i="1"/>
  <c r="O60" i="1"/>
  <c r="N60" i="1"/>
  <c r="L65" i="1"/>
  <c r="L64" i="1"/>
  <c r="L63" i="1"/>
  <c r="L62" i="1"/>
  <c r="L61" i="1"/>
  <c r="K65" i="1"/>
  <c r="K64" i="1"/>
  <c r="K63" i="1"/>
  <c r="K62" i="1"/>
  <c r="K61" i="1"/>
  <c r="J65" i="1"/>
  <c r="J64" i="1"/>
  <c r="J63" i="1"/>
  <c r="J62" i="1"/>
  <c r="J61" i="1"/>
  <c r="I66" i="1"/>
  <c r="I65" i="1"/>
  <c r="I64" i="1"/>
  <c r="I63" i="1"/>
  <c r="I62" i="1"/>
  <c r="I61" i="1"/>
  <c r="H64" i="1"/>
  <c r="H63" i="1"/>
  <c r="H62" i="1"/>
  <c r="H61" i="1"/>
  <c r="H65" i="1"/>
  <c r="M66" i="1"/>
  <c r="M65" i="1"/>
  <c r="M64" i="1"/>
  <c r="M63" i="1"/>
  <c r="M62" i="1"/>
  <c r="M61" i="1"/>
  <c r="M60" i="1"/>
  <c r="L60" i="1"/>
  <c r="K60" i="1"/>
  <c r="J60" i="1"/>
  <c r="I60" i="1"/>
  <c r="H60" i="1"/>
  <c r="L66" i="1"/>
  <c r="K66" i="1"/>
  <c r="J66" i="1"/>
  <c r="H66" i="1"/>
  <c r="H67" i="1"/>
  <c r="I67" i="1"/>
  <c r="J67" i="1"/>
  <c r="K67" i="1"/>
  <c r="L67" i="1"/>
  <c r="M67" i="1"/>
  <c r="G67" i="1"/>
  <c r="G66" i="1"/>
  <c r="G65" i="1"/>
  <c r="G64" i="1"/>
  <c r="G63" i="1"/>
  <c r="G62" i="1"/>
  <c r="G61" i="1"/>
  <c r="G60" i="1"/>
  <c r="F60" i="1"/>
  <c r="F61" i="1"/>
  <c r="F62" i="1"/>
  <c r="F63" i="1"/>
  <c r="F64" i="1"/>
  <c r="F65" i="1"/>
  <c r="F66" i="1"/>
  <c r="F67" i="1"/>
  <c r="E67" i="1"/>
  <c r="E66" i="1"/>
  <c r="E65" i="1"/>
  <c r="E64" i="1"/>
  <c r="E63" i="1"/>
  <c r="E62" i="1"/>
  <c r="E61" i="1"/>
  <c r="D61" i="1"/>
  <c r="D62" i="1"/>
  <c r="D63" i="1"/>
  <c r="D64" i="1"/>
  <c r="D65" i="1"/>
  <c r="D66" i="1"/>
  <c r="D67" i="1"/>
  <c r="D60" i="1"/>
  <c r="M52" i="1" l="1"/>
  <c r="M51" i="1"/>
  <c r="M50" i="1"/>
  <c r="M49" i="1"/>
  <c r="M48" i="1"/>
  <c r="M47" i="1"/>
  <c r="L52" i="1"/>
  <c r="L51" i="1"/>
  <c r="L50" i="1"/>
  <c r="L49" i="1"/>
  <c r="L48" i="1"/>
  <c r="L47" i="1"/>
  <c r="K52" i="1"/>
  <c r="K51" i="1"/>
  <c r="K50" i="1"/>
  <c r="K49" i="1"/>
  <c r="K48" i="1"/>
  <c r="K47" i="1"/>
  <c r="J52" i="1"/>
  <c r="J51" i="1"/>
  <c r="J50" i="1"/>
  <c r="J49" i="1"/>
  <c r="J48" i="1"/>
  <c r="J47" i="1"/>
  <c r="I52" i="1"/>
  <c r="I51" i="1"/>
  <c r="I50" i="1"/>
  <c r="I49" i="1"/>
  <c r="I48" i="1"/>
  <c r="I47" i="1"/>
  <c r="H52" i="1"/>
  <c r="H51" i="1"/>
  <c r="H50" i="1"/>
  <c r="H49" i="1"/>
  <c r="H48" i="1"/>
  <c r="H47" i="1"/>
  <c r="M46" i="1"/>
  <c r="L46" i="1"/>
  <c r="K46" i="1"/>
  <c r="J46" i="1"/>
  <c r="I46" i="1"/>
  <c r="H46" i="1"/>
  <c r="G52" i="1"/>
  <c r="G51" i="1"/>
  <c r="G50" i="1"/>
  <c r="G49" i="1"/>
  <c r="G48" i="1"/>
  <c r="G47" i="1"/>
  <c r="G46" i="1"/>
  <c r="F52" i="1"/>
  <c r="F51" i="1"/>
  <c r="F50" i="1"/>
  <c r="F49" i="1"/>
  <c r="F48" i="1"/>
  <c r="F47" i="1"/>
  <c r="F46" i="1"/>
  <c r="M45" i="1"/>
  <c r="L45" i="1"/>
  <c r="K45" i="1"/>
  <c r="J45" i="1"/>
  <c r="I45" i="1"/>
  <c r="H45" i="1"/>
  <c r="G45" i="1"/>
  <c r="F45" i="1"/>
  <c r="E52" i="1"/>
  <c r="E51" i="1"/>
  <c r="E50" i="1"/>
  <c r="E49" i="1"/>
  <c r="E48" i="1"/>
  <c r="E47" i="1"/>
  <c r="E46" i="1"/>
  <c r="E45" i="1"/>
  <c r="D47" i="1"/>
  <c r="D48" i="1"/>
  <c r="D49" i="1"/>
  <c r="D50" i="1"/>
  <c r="D51" i="1"/>
  <c r="D52" i="1"/>
  <c r="D46" i="1"/>
  <c r="D45" i="1"/>
  <c r="M55" i="1" l="1"/>
  <c r="L55" i="1"/>
  <c r="K55" i="1"/>
  <c r="J55" i="1"/>
  <c r="I55" i="1"/>
  <c r="H55" i="1"/>
  <c r="G55" i="1"/>
  <c r="F55" i="1"/>
  <c r="O52" i="1" l="1"/>
  <c r="P51" i="1"/>
  <c r="Q50" i="1"/>
  <c r="Q49" i="1"/>
  <c r="O48" i="1"/>
  <c r="P47" i="1"/>
  <c r="Q46" i="1"/>
  <c r="Q45" i="1"/>
  <c r="Q48" i="1" l="1"/>
  <c r="Q52" i="1"/>
  <c r="O46" i="1"/>
  <c r="P48" i="1"/>
  <c r="N47" i="1"/>
  <c r="Q51" i="1"/>
  <c r="O47" i="1"/>
  <c r="O51" i="1"/>
  <c r="Q47" i="1"/>
  <c r="O50" i="1"/>
  <c r="P52" i="1"/>
  <c r="N51" i="1"/>
  <c r="N46" i="1"/>
  <c r="N50" i="1"/>
  <c r="N45" i="1"/>
  <c r="P46" i="1"/>
  <c r="P50" i="1"/>
  <c r="O45" i="1"/>
  <c r="O49" i="1"/>
  <c r="N49" i="1"/>
  <c r="P45" i="1"/>
  <c r="N48" i="1"/>
  <c r="P49" i="1"/>
  <c r="N52" i="1"/>
  <c r="AE26" i="1" l="1"/>
  <c r="U26" i="1"/>
  <c r="V26" i="1"/>
  <c r="W26" i="1"/>
  <c r="X26" i="1"/>
  <c r="Y26" i="1"/>
  <c r="Z26" i="1"/>
  <c r="AA26" i="1"/>
  <c r="AB26" i="1"/>
  <c r="AC26" i="1"/>
  <c r="AD26" i="1"/>
  <c r="AF26" i="1"/>
  <c r="AG26" i="1"/>
  <c r="AH26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U30" i="1"/>
  <c r="V30" i="1"/>
  <c r="W30" i="1"/>
  <c r="X30" i="1"/>
  <c r="Y30" i="1"/>
  <c r="Z30" i="1"/>
  <c r="AA30" i="1"/>
  <c r="AB30" i="1"/>
  <c r="AC30" i="1"/>
  <c r="AD30" i="1"/>
  <c r="AE30" i="1"/>
  <c r="AF30" i="1"/>
  <c r="AG30" i="1"/>
  <c r="AH30" i="1"/>
  <c r="U31" i="1"/>
  <c r="V31" i="1"/>
  <c r="W31" i="1"/>
  <c r="X31" i="1"/>
  <c r="Y31" i="1"/>
  <c r="Z31" i="1"/>
  <c r="AA31" i="1"/>
  <c r="AB31" i="1"/>
  <c r="AC31" i="1"/>
  <c r="AD31" i="1"/>
  <c r="AE31" i="1"/>
  <c r="AF31" i="1"/>
  <c r="AG31" i="1"/>
  <c r="AH31" i="1"/>
  <c r="U32" i="1"/>
  <c r="V32" i="1"/>
  <c r="W32" i="1"/>
  <c r="X32" i="1"/>
  <c r="Y32" i="1"/>
  <c r="Z32" i="1"/>
  <c r="AA32" i="1"/>
  <c r="AB32" i="1"/>
  <c r="AC32" i="1"/>
  <c r="AD32" i="1"/>
  <c r="AE32" i="1"/>
  <c r="AF32" i="1"/>
  <c r="AG32" i="1"/>
  <c r="AH32" i="1"/>
  <c r="U33" i="1"/>
  <c r="V33" i="1"/>
  <c r="W33" i="1"/>
  <c r="X33" i="1"/>
  <c r="Y33" i="1"/>
  <c r="Z33" i="1"/>
  <c r="AA33" i="1"/>
  <c r="AB33" i="1"/>
  <c r="AC33" i="1"/>
  <c r="AD33" i="1"/>
  <c r="AE33" i="1"/>
  <c r="AF33" i="1"/>
  <c r="AG33" i="1"/>
  <c r="AH33" i="1"/>
  <c r="T27" i="1"/>
  <c r="T28" i="1"/>
  <c r="T29" i="1"/>
  <c r="T30" i="1"/>
  <c r="T31" i="1"/>
  <c r="T32" i="1"/>
  <c r="T33" i="1"/>
  <c r="T26" i="1"/>
  <c r="D7" i="1" l="1"/>
  <c r="E7" i="1" l="1"/>
  <c r="M19" i="1" l="1"/>
  <c r="R19" i="1" s="1"/>
  <c r="L19" i="1"/>
  <c r="K19" i="1"/>
  <c r="J19" i="1"/>
  <c r="I19" i="1"/>
  <c r="H19" i="1"/>
  <c r="G19" i="1"/>
  <c r="F19" i="1"/>
  <c r="E19" i="1"/>
  <c r="D19" i="1"/>
  <c r="M18" i="1"/>
  <c r="P18" i="1" s="1"/>
  <c r="L18" i="1"/>
  <c r="K18" i="1"/>
  <c r="J18" i="1"/>
  <c r="I18" i="1"/>
  <c r="H18" i="1"/>
  <c r="G18" i="1"/>
  <c r="F18" i="1"/>
  <c r="E18" i="1"/>
  <c r="D18" i="1"/>
  <c r="M17" i="1"/>
  <c r="R17" i="1" s="1"/>
  <c r="L17" i="1"/>
  <c r="K17" i="1"/>
  <c r="J17" i="1"/>
  <c r="I17" i="1"/>
  <c r="H17" i="1"/>
  <c r="G17" i="1"/>
  <c r="F17" i="1"/>
  <c r="E17" i="1"/>
  <c r="D17" i="1"/>
  <c r="M16" i="1"/>
  <c r="N16" i="1" s="1"/>
  <c r="L16" i="1"/>
  <c r="K16" i="1"/>
  <c r="J16" i="1"/>
  <c r="I16" i="1"/>
  <c r="H16" i="1"/>
  <c r="G16" i="1"/>
  <c r="F16" i="1"/>
  <c r="E16" i="1"/>
  <c r="D16" i="1"/>
  <c r="M15" i="1"/>
  <c r="R15" i="1" s="1"/>
  <c r="L15" i="1"/>
  <c r="K15" i="1"/>
  <c r="J15" i="1"/>
  <c r="I15" i="1"/>
  <c r="H15" i="1"/>
  <c r="G15" i="1"/>
  <c r="F15" i="1"/>
  <c r="E15" i="1"/>
  <c r="D15" i="1"/>
  <c r="M14" i="1"/>
  <c r="R14" i="1" s="1"/>
  <c r="L14" i="1"/>
  <c r="K14" i="1"/>
  <c r="J14" i="1"/>
  <c r="I14" i="1"/>
  <c r="H14" i="1"/>
  <c r="G14" i="1"/>
  <c r="F14" i="1"/>
  <c r="E14" i="1"/>
  <c r="D14" i="1"/>
  <c r="M13" i="1"/>
  <c r="R13" i="1" s="1"/>
  <c r="L13" i="1"/>
  <c r="K13" i="1"/>
  <c r="J13" i="1"/>
  <c r="I13" i="1"/>
  <c r="H13" i="1"/>
  <c r="G13" i="1"/>
  <c r="F13" i="1"/>
  <c r="E13" i="1"/>
  <c r="D13" i="1"/>
  <c r="M12" i="1"/>
  <c r="R12" i="1" s="1"/>
  <c r="L12" i="1"/>
  <c r="K12" i="1"/>
  <c r="J12" i="1"/>
  <c r="I12" i="1"/>
  <c r="H12" i="1"/>
  <c r="G12" i="1"/>
  <c r="F12" i="1"/>
  <c r="E12" i="1"/>
  <c r="D12" i="1"/>
  <c r="M11" i="1"/>
  <c r="R11" i="1" s="1"/>
  <c r="L11" i="1"/>
  <c r="K11" i="1"/>
  <c r="J11" i="1"/>
  <c r="I11" i="1"/>
  <c r="H11" i="1"/>
  <c r="G11" i="1"/>
  <c r="F11" i="1"/>
  <c r="E11" i="1"/>
  <c r="D11" i="1"/>
  <c r="M10" i="1"/>
  <c r="R10" i="1" s="1"/>
  <c r="L10" i="1"/>
  <c r="K10" i="1"/>
  <c r="J10" i="1"/>
  <c r="I10" i="1"/>
  <c r="H10" i="1"/>
  <c r="G10" i="1"/>
  <c r="F10" i="1"/>
  <c r="E10" i="1"/>
  <c r="D10" i="1"/>
  <c r="M9" i="1"/>
  <c r="R9" i="1" s="1"/>
  <c r="L9" i="1"/>
  <c r="K9" i="1"/>
  <c r="J9" i="1"/>
  <c r="I9" i="1"/>
  <c r="H9" i="1"/>
  <c r="G9" i="1"/>
  <c r="F9" i="1"/>
  <c r="E9" i="1"/>
  <c r="D9" i="1"/>
  <c r="M8" i="1"/>
  <c r="R8" i="1" s="1"/>
  <c r="L8" i="1"/>
  <c r="K8" i="1"/>
  <c r="J8" i="1"/>
  <c r="I8" i="1"/>
  <c r="H8" i="1"/>
  <c r="G8" i="1"/>
  <c r="F8" i="1"/>
  <c r="E8" i="1"/>
  <c r="D8" i="1"/>
  <c r="M7" i="1"/>
  <c r="L7" i="1"/>
  <c r="K7" i="1"/>
  <c r="J7" i="1"/>
  <c r="I7" i="1"/>
  <c r="H7" i="1"/>
  <c r="G7" i="1"/>
  <c r="F7" i="1"/>
  <c r="R7" i="1" l="1"/>
  <c r="P7" i="1"/>
  <c r="Q16" i="1"/>
  <c r="P16" i="1"/>
  <c r="N19" i="1"/>
  <c r="N17" i="1"/>
  <c r="N10" i="1"/>
  <c r="N12" i="1"/>
  <c r="Q8" i="1"/>
  <c r="Q10" i="1"/>
  <c r="Q12" i="1"/>
  <c r="Q14" i="1"/>
  <c r="Q18" i="1"/>
  <c r="N8" i="1"/>
  <c r="N14" i="1"/>
  <c r="N7" i="1"/>
  <c r="P8" i="1"/>
  <c r="N9" i="1"/>
  <c r="P10" i="1"/>
  <c r="N11" i="1"/>
  <c r="P12" i="1"/>
  <c r="N13" i="1"/>
  <c r="P14" i="1"/>
  <c r="N15" i="1"/>
  <c r="P9" i="1"/>
  <c r="P11" i="1"/>
  <c r="P13" i="1"/>
  <c r="P15" i="1"/>
  <c r="R16" i="1"/>
  <c r="P17" i="1"/>
  <c r="R18" i="1"/>
  <c r="P19" i="1"/>
  <c r="Q7" i="1"/>
  <c r="Q9" i="1"/>
  <c r="Q11" i="1"/>
  <c r="Q13" i="1"/>
  <c r="Q15" i="1"/>
  <c r="Q17" i="1"/>
  <c r="N18" i="1"/>
  <c r="Q19" i="1"/>
</calcChain>
</file>

<file path=xl/sharedStrings.xml><?xml version="1.0" encoding="utf-8"?>
<sst xmlns="http://schemas.openxmlformats.org/spreadsheetml/2006/main" count="98" uniqueCount="60">
  <si>
    <t>Clinical Excellence Awards</t>
  </si>
  <si>
    <t>9 - Bronze</t>
  </si>
  <si>
    <t>10 - Silver</t>
  </si>
  <si>
    <t>11 - Gold</t>
  </si>
  <si>
    <t>12 - Platinum</t>
  </si>
  <si>
    <t>Increment Point</t>
  </si>
  <si>
    <t>Basic Salary</t>
  </si>
  <si>
    <t>4a</t>
  </si>
  <si>
    <t>2a</t>
  </si>
  <si>
    <t>1c</t>
  </si>
  <si>
    <t>1b</t>
  </si>
  <si>
    <t>1a</t>
  </si>
  <si>
    <t>end date 01/01/1951</t>
  </si>
  <si>
    <t>SIX</t>
  </si>
  <si>
    <t>ZERO</t>
  </si>
  <si>
    <t>ONE</t>
  </si>
  <si>
    <t>TWO</t>
  </si>
  <si>
    <t>THREE</t>
  </si>
  <si>
    <t>FOUR</t>
  </si>
  <si>
    <t>FIVE</t>
  </si>
  <si>
    <t>SEVEN</t>
  </si>
  <si>
    <t>EIGHT</t>
  </si>
  <si>
    <t>NINE</t>
  </si>
  <si>
    <t>TEN</t>
  </si>
  <si>
    <t>BRONZE</t>
  </si>
  <si>
    <t>SILVER</t>
  </si>
  <si>
    <t>GOLD</t>
  </si>
  <si>
    <t>PLATINUM</t>
  </si>
  <si>
    <t>Effective Date 01/10/2018 (UPDATE)</t>
  </si>
  <si>
    <t>Seq</t>
  </si>
  <si>
    <t>Spine point</t>
  </si>
  <si>
    <t>Clinical Academic Salary Scale - Staff holding new Honorary Consultant contract</t>
  </si>
  <si>
    <t>Basic Salary £</t>
  </si>
  <si>
    <t>25/9/2019 1632 Sally Steele emailed Sally Ells confirming the value of an APA is capped at the Bronze Award (NINE) level.</t>
  </si>
  <si>
    <t xml:space="preserve">25/9/2019 1632 Sally Steele emailed Sally Ells requesting that CEA TEN is removed from the APA matrix value table. </t>
  </si>
  <si>
    <t>25/9/2019 completed/done.</t>
  </si>
  <si>
    <t>25/9/2019 1632 Sally Steele emailed Sally Ells confirming the effective date of the 2019 APA values is the same as for the Clinical Academic Salary scale, 1/4/2019</t>
  </si>
  <si>
    <t xml:space="preserve">Effective Date 01/4/2019 </t>
  </si>
  <si>
    <t>25/9/2019 0904 Sally Steele emailed Sally Ells confirming that APA formula is (basic salary + CEA) * 10% capped at Bronze/Nine.</t>
  </si>
  <si>
    <r>
      <t xml:space="preserve">Old Clinical Excellence Awards </t>
    </r>
    <r>
      <rPr>
        <sz val="11"/>
        <rFont val="Calibri"/>
        <family val="2"/>
      </rPr>
      <t>(April 2017 rates unchanged) - NUMBER and value £</t>
    </r>
  </si>
  <si>
    <t>Old APA values effective to 31/03/18</t>
  </si>
  <si>
    <t>New APA values with effect from 01/04/18</t>
  </si>
  <si>
    <t>New LOCAL APA Values with effect from 01/04/19</t>
  </si>
  <si>
    <t>Value of 1 APA</t>
  </si>
  <si>
    <t>Local Awards</t>
  </si>
  <si>
    <t>National Awards</t>
  </si>
  <si>
    <t>Notes</t>
  </si>
  <si>
    <t>New Interim Local CEA awards do not impact the value of APAs</t>
  </si>
  <si>
    <t>APAs are NON-pensionable</t>
  </si>
  <si>
    <t>New CEA awards are given as a NON-pensionable lump sum, one-off payment</t>
  </si>
  <si>
    <t>National CEA award IS pensionable</t>
  </si>
  <si>
    <t>On-call is a % of basic salary and IS pensionable (unless otherwise specified)</t>
  </si>
  <si>
    <t>Anyone holding pre-2019/20 Clinical Excellence Awards should contact MDS HR if you have any queries on values</t>
  </si>
  <si>
    <t>New CEA awards may be offered for between 1-3 years and paid as annual lump sums</t>
  </si>
  <si>
    <t>Clinical Excellence Award CEA Values</t>
  </si>
  <si>
    <t>Clinical Excellence Awards (CEA) and Additional Programmed Activities (APA) Values</t>
  </si>
  <si>
    <t>Additional Programmed Activities APA Values with effect 01/04/22</t>
  </si>
  <si>
    <t>APA Value based on salary and OLD CEA scheme x10% (Capped at value of Level 9). From 1/4/2022 the CEA values used in APA calculation continue to be CEA values at 1 April 2018 (not 1 April 2019)</t>
  </si>
  <si>
    <t>New Local Interim Clinical Excellence Awards (April 2018-22) Values WEF April 2018</t>
  </si>
  <si>
    <t>New Local Interim Clinical Excellence Awards (April 2019-22) Values WEF April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</si>
</sst>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0_ ;\-0\ "/>
  </numFmts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Bodoni Bk BT"/>
      <family val="1"/>
    </font>
    <font>
      <sz val="9"/>
      <name val="Bodoni Bk BT"/>
      <family val="1"/>
    </font>
    <font>
      <b/>
      <sz val="10"/>
      <name val="Bodoni Bk BT"/>
      <family val="1"/>
    </font>
    <font>
      <strike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Bodoni Bk BT"/>
    </font>
    <font>
      <strike/>
      <sz val="10"/>
      <name val="Bodoni Bk BT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  <font>
      <sz val="8"/>
      <color theme="1"/>
      <name val="Calibri"/>
      <family val="2"/>
      <scheme val="minor"/>
    </font>
    <font>
      <b/>
      <sz val="11"/>
      <name val="Calibri"/>
      <family val="2"/>
    </font>
    <font>
      <sz val="11"/>
      <color rgb="FF7030A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i/>
      <sz val="11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4">
    <xf numFmtId="0" fontId="0" fillId="0" borderId="0" xfId="0"/>
    <xf numFmtId="0" fontId="20" fillId="0" borderId="0" xfId="0" applyFont="1" applyProtection="1">
      <protection locked="0"/>
    </xf>
    <xf numFmtId="0" fontId="0" fillId="0" borderId="0" xfId="0" applyProtection="1">
      <protection locked="0"/>
    </xf>
    <xf numFmtId="0" fontId="0" fillId="0" borderId="2" xfId="0" applyBorder="1" applyProtection="1">
      <protection locked="0"/>
    </xf>
    <xf numFmtId="164" fontId="0" fillId="0" borderId="2" xfId="1" applyNumberFormat="1" applyFont="1" applyBorder="1" applyProtection="1">
      <protection locked="0"/>
    </xf>
    <xf numFmtId="164" fontId="0" fillId="10" borderId="2" xfId="1" applyNumberFormat="1" applyFont="1" applyFill="1" applyBorder="1" applyProtection="1">
      <protection locked="0"/>
    </xf>
    <xf numFmtId="37" fontId="0" fillId="10" borderId="2" xfId="1" applyNumberFormat="1" applyFont="1" applyFill="1" applyBorder="1" applyProtection="1">
      <protection locked="0"/>
    </xf>
    <xf numFmtId="0" fontId="18" fillId="0" borderId="0" xfId="0" applyFont="1" applyProtection="1"/>
    <xf numFmtId="0" fontId="19" fillId="0" borderId="0" xfId="0" applyFont="1" applyAlignment="1" applyProtection="1">
      <alignment horizontal="left"/>
    </xf>
    <xf numFmtId="0" fontId="19" fillId="0" borderId="0" xfId="0" applyFont="1" applyProtection="1"/>
    <xf numFmtId="0" fontId="0" fillId="0" borderId="0" xfId="0" applyProtection="1"/>
    <xf numFmtId="0" fontId="0" fillId="0" borderId="1" xfId="0" applyBorder="1" applyProtection="1"/>
    <xf numFmtId="0" fontId="0" fillId="0" borderId="2" xfId="0" applyBorder="1" applyProtection="1"/>
    <xf numFmtId="0" fontId="2" fillId="0" borderId="2" xfId="0" applyFont="1" applyBorder="1" applyAlignment="1" applyProtection="1">
      <alignment horizontal="center"/>
    </xf>
    <xf numFmtId="0" fontId="0" fillId="0" borderId="2" xfId="0" applyBorder="1" applyAlignment="1" applyProtection="1">
      <alignment horizontal="left"/>
    </xf>
    <xf numFmtId="0" fontId="3" fillId="2" borderId="2" xfId="0" applyFont="1" applyFill="1" applyBorder="1" applyAlignment="1" applyProtection="1">
      <alignment wrapText="1"/>
    </xf>
    <xf numFmtId="0" fontId="4" fillId="6" borderId="2" xfId="0" applyFont="1" applyFill="1" applyBorder="1" applyAlignment="1" applyProtection="1">
      <alignment horizontal="center"/>
    </xf>
    <xf numFmtId="0" fontId="4" fillId="7" borderId="2" xfId="0" applyFont="1" applyFill="1" applyBorder="1" applyAlignment="1" applyProtection="1">
      <alignment horizontal="center"/>
    </xf>
    <xf numFmtId="0" fontId="4" fillId="6" borderId="2" xfId="0" applyFont="1" applyFill="1" applyBorder="1" applyAlignment="1" applyProtection="1">
      <alignment horizontal="center" wrapText="1"/>
    </xf>
    <xf numFmtId="0" fontId="6" fillId="0" borderId="2" xfId="0" applyFont="1" applyBorder="1" applyProtection="1"/>
    <xf numFmtId="0" fontId="0" fillId="0" borderId="2" xfId="0" applyBorder="1" applyAlignment="1" applyProtection="1">
      <alignment horizontal="left" wrapText="1"/>
    </xf>
    <xf numFmtId="0" fontId="0" fillId="3" borderId="2" xfId="0" applyFill="1" applyBorder="1" applyProtection="1"/>
    <xf numFmtId="164" fontId="0" fillId="2" borderId="2" xfId="1" applyNumberFormat="1" applyFont="1" applyFill="1" applyBorder="1" applyProtection="1"/>
    <xf numFmtId="0" fontId="7" fillId="0" borderId="2" xfId="0" applyFont="1" applyBorder="1" applyAlignment="1" applyProtection="1">
      <alignment horizontal="left"/>
    </xf>
    <xf numFmtId="164" fontId="0" fillId="3" borderId="2" xfId="1" applyNumberFormat="1" applyFont="1" applyFill="1" applyBorder="1" applyProtection="1"/>
    <xf numFmtId="164" fontId="0" fillId="0" borderId="2" xfId="1" applyNumberFormat="1" applyFont="1" applyBorder="1" applyProtection="1"/>
    <xf numFmtId="0" fontId="6" fillId="4" borderId="2" xfId="0" applyFont="1" applyFill="1" applyBorder="1" applyProtection="1"/>
    <xf numFmtId="0" fontId="8" fillId="4" borderId="2" xfId="0" applyFont="1" applyFill="1" applyBorder="1" applyAlignment="1" applyProtection="1">
      <alignment horizontal="left"/>
    </xf>
    <xf numFmtId="164" fontId="5" fillId="4" borderId="2" xfId="1" applyNumberFormat="1" applyFont="1" applyFill="1" applyBorder="1" applyProtection="1"/>
    <xf numFmtId="0" fontId="6" fillId="0" borderId="0" xfId="0" applyFont="1" applyBorder="1" applyProtection="1"/>
    <xf numFmtId="0" fontId="7" fillId="0" borderId="0" xfId="0" applyFont="1" applyBorder="1" applyAlignment="1" applyProtection="1">
      <alignment horizontal="left"/>
    </xf>
    <xf numFmtId="164" fontId="0" fillId="0" borderId="0" xfId="1" applyNumberFormat="1" applyFont="1" applyFill="1" applyBorder="1" applyProtection="1"/>
    <xf numFmtId="164" fontId="0" fillId="0" borderId="0" xfId="1" applyNumberFormat="1" applyFont="1" applyBorder="1" applyProtection="1"/>
    <xf numFmtId="0" fontId="20" fillId="0" borderId="0" xfId="0" applyFont="1" applyProtection="1"/>
    <xf numFmtId="0" fontId="20" fillId="0" borderId="0" xfId="0" applyFont="1" applyAlignment="1" applyProtection="1">
      <alignment horizontal="left"/>
    </xf>
    <xf numFmtId="0" fontId="6" fillId="0" borderId="0" xfId="0" applyFont="1" applyProtection="1"/>
    <xf numFmtId="0" fontId="6" fillId="0" borderId="2" xfId="0" applyFont="1" applyFill="1" applyBorder="1" applyProtection="1"/>
    <xf numFmtId="0" fontId="4" fillId="8" borderId="4" xfId="0" applyFont="1" applyFill="1" applyBorder="1" applyAlignment="1" applyProtection="1">
      <alignment horizontal="center"/>
    </xf>
    <xf numFmtId="0" fontId="4" fillId="8" borderId="2" xfId="0" applyFont="1" applyFill="1" applyBorder="1" applyAlignment="1" applyProtection="1">
      <alignment horizontal="center"/>
    </xf>
    <xf numFmtId="0" fontId="4" fillId="8" borderId="3" xfId="0" applyFont="1" applyFill="1" applyBorder="1" applyAlignment="1" applyProtection="1">
      <alignment horizontal="center"/>
    </xf>
    <xf numFmtId="0" fontId="4" fillId="8" borderId="2" xfId="0" applyFont="1" applyFill="1" applyBorder="1" applyAlignment="1" applyProtection="1">
      <alignment horizontal="center" wrapText="1"/>
    </xf>
    <xf numFmtId="2" fontId="0" fillId="0" borderId="0" xfId="0" applyNumberFormat="1" applyProtection="1"/>
    <xf numFmtId="0" fontId="6" fillId="5" borderId="2" xfId="0" applyFont="1" applyFill="1" applyBorder="1" applyProtection="1"/>
    <xf numFmtId="165" fontId="0" fillId="3" borderId="2" xfId="1" applyNumberFormat="1" applyFont="1" applyFill="1" applyBorder="1" applyProtection="1"/>
    <xf numFmtId="165" fontId="0" fillId="0" borderId="2" xfId="1" applyNumberFormat="1" applyFont="1" applyFill="1" applyBorder="1" applyProtection="1"/>
    <xf numFmtId="164" fontId="0" fillId="9" borderId="0" xfId="0" applyNumberFormat="1" applyFill="1" applyProtection="1"/>
    <xf numFmtId="0" fontId="6" fillId="0" borderId="0" xfId="0" applyFont="1" applyFill="1" applyBorder="1" applyProtection="1"/>
    <xf numFmtId="0" fontId="7" fillId="0" borderId="0" xfId="0" applyFont="1" applyFill="1" applyBorder="1" applyAlignment="1" applyProtection="1">
      <alignment horizontal="left"/>
    </xf>
    <xf numFmtId="165" fontId="0" fillId="0" borderId="0" xfId="1" applyNumberFormat="1" applyFont="1" applyFill="1" applyBorder="1" applyProtection="1"/>
    <xf numFmtId="0" fontId="15" fillId="0" borderId="0" xfId="0" applyFont="1" applyFill="1" applyBorder="1" applyProtection="1"/>
    <xf numFmtId="165" fontId="15" fillId="0" borderId="0" xfId="1" applyNumberFormat="1" applyFont="1" applyFill="1" applyBorder="1" applyProtection="1"/>
    <xf numFmtId="0" fontId="14" fillId="0" borderId="0" xfId="0" applyFont="1" applyAlignment="1" applyProtection="1"/>
    <xf numFmtId="0" fontId="17" fillId="0" borderId="0" xfId="0" applyFont="1" applyFill="1" applyBorder="1" applyProtection="1"/>
    <xf numFmtId="0" fontId="16" fillId="0" borderId="2" xfId="0" applyFont="1" applyBorder="1" applyAlignment="1" applyProtection="1">
      <alignment horizontal="center"/>
    </xf>
    <xf numFmtId="0" fontId="16" fillId="0" borderId="2" xfId="0" applyFont="1" applyFill="1" applyBorder="1" applyProtection="1"/>
    <xf numFmtId="0" fontId="4" fillId="8" borderId="4" xfId="0" applyFont="1" applyFill="1" applyBorder="1" applyAlignment="1" applyProtection="1">
      <alignment horizontal="center" vertical="top"/>
    </xf>
    <xf numFmtId="0" fontId="4" fillId="8" borderId="2" xfId="0" applyFont="1" applyFill="1" applyBorder="1" applyAlignment="1" applyProtection="1">
      <alignment horizontal="center" vertical="top"/>
    </xf>
    <xf numFmtId="0" fontId="4" fillId="8" borderId="3" xfId="0" applyFont="1" applyFill="1" applyBorder="1" applyAlignment="1" applyProtection="1">
      <alignment horizontal="center" vertical="top"/>
    </xf>
    <xf numFmtId="0" fontId="4" fillId="8" borderId="2" xfId="0" applyFont="1" applyFill="1" applyBorder="1" applyAlignment="1" applyProtection="1">
      <alignment horizontal="center" vertical="top" wrapText="1"/>
    </xf>
    <xf numFmtId="37" fontId="0" fillId="2" borderId="2" xfId="1" applyNumberFormat="1" applyFont="1" applyFill="1" applyBorder="1" applyProtection="1"/>
    <xf numFmtId="37" fontId="0" fillId="2" borderId="4" xfId="1" applyNumberFormat="1" applyFont="1" applyFill="1" applyBorder="1" applyProtection="1"/>
    <xf numFmtId="0" fontId="0" fillId="12" borderId="2" xfId="0" applyFill="1" applyBorder="1" applyAlignment="1" applyProtection="1">
      <alignment horizontal="left" wrapText="1"/>
    </xf>
    <xf numFmtId="0" fontId="10" fillId="12" borderId="2" xfId="0" applyFont="1" applyFill="1" applyBorder="1" applyProtection="1"/>
    <xf numFmtId="164" fontId="0" fillId="11" borderId="2" xfId="1" applyNumberFormat="1" applyFont="1" applyFill="1" applyBorder="1" applyProtection="1"/>
    <xf numFmtId="37" fontId="0" fillId="11" borderId="2" xfId="1" applyNumberFormat="1" applyFont="1" applyFill="1" applyBorder="1" applyProtection="1"/>
    <xf numFmtId="37" fontId="0" fillId="11" borderId="4" xfId="1" applyNumberFormat="1" applyFont="1" applyFill="1" applyBorder="1" applyProtection="1"/>
    <xf numFmtId="0" fontId="7" fillId="12" borderId="2" xfId="0" applyFont="1" applyFill="1" applyBorder="1" applyAlignment="1" applyProtection="1">
      <alignment horizontal="left"/>
    </xf>
    <xf numFmtId="37" fontId="0" fillId="12" borderId="2" xfId="1" applyNumberFormat="1" applyFont="1" applyFill="1" applyBorder="1" applyProtection="1"/>
    <xf numFmtId="0" fontId="20" fillId="0" borderId="0" xfId="0" applyFont="1" applyFill="1" applyBorder="1" applyProtection="1"/>
    <xf numFmtId="0" fontId="7" fillId="12" borderId="10" xfId="0" applyFont="1" applyFill="1" applyBorder="1" applyAlignment="1" applyProtection="1">
      <alignment horizontal="left"/>
    </xf>
    <xf numFmtId="37" fontId="0" fillId="12" borderId="10" xfId="1" applyNumberFormat="1" applyFont="1" applyFill="1" applyBorder="1" applyProtection="1"/>
    <xf numFmtId="37" fontId="0" fillId="11" borderId="10" xfId="1" applyNumberFormat="1" applyFont="1" applyFill="1" applyBorder="1" applyProtection="1"/>
    <xf numFmtId="37" fontId="0" fillId="11" borderId="11" xfId="1" applyNumberFormat="1" applyFont="1" applyFill="1" applyBorder="1" applyProtection="1"/>
    <xf numFmtId="37" fontId="0" fillId="0" borderId="0" xfId="1" applyNumberFormat="1" applyFont="1" applyFill="1" applyBorder="1" applyProtection="1"/>
    <xf numFmtId="0" fontId="6" fillId="0" borderId="4" xfId="0" applyFont="1" applyFill="1" applyBorder="1" applyAlignment="1" applyProtection="1">
      <alignment horizontal="center"/>
      <protection locked="0"/>
    </xf>
    <xf numFmtId="0" fontId="6" fillId="0" borderId="2" xfId="0" applyFont="1" applyFill="1" applyBorder="1" applyAlignment="1" applyProtection="1">
      <alignment horizontal="center"/>
      <protection locked="0"/>
    </xf>
    <xf numFmtId="0" fontId="7" fillId="0" borderId="2" xfId="0" applyFont="1" applyFill="1" applyBorder="1" applyAlignment="1" applyProtection="1">
      <alignment horizontal="center"/>
      <protection locked="0"/>
    </xf>
    <xf numFmtId="37" fontId="0" fillId="0" borderId="2" xfId="1" applyNumberFormat="1" applyFont="1" applyFill="1" applyBorder="1" applyAlignment="1" applyProtection="1">
      <alignment horizontal="center"/>
      <protection locked="0"/>
    </xf>
    <xf numFmtId="0" fontId="6" fillId="0" borderId="2" xfId="0" applyFont="1" applyFill="1" applyBorder="1" applyAlignment="1" applyProtection="1">
      <alignment horizontal="center" wrapText="1"/>
      <protection locked="0"/>
    </xf>
    <xf numFmtId="0" fontId="21" fillId="0" borderId="2" xfId="0" applyFont="1" applyFill="1" applyBorder="1" applyAlignment="1" applyProtection="1">
      <alignment horizontal="center"/>
      <protection locked="0"/>
    </xf>
    <xf numFmtId="0" fontId="22" fillId="0" borderId="0" xfId="0" applyFont="1" applyProtection="1">
      <protection locked="0"/>
    </xf>
    <xf numFmtId="0" fontId="22" fillId="0" borderId="0" xfId="0" applyFont="1"/>
    <xf numFmtId="0" fontId="22" fillId="0" borderId="0" xfId="0" applyFont="1" applyAlignment="1" applyProtection="1">
      <alignment horizontal="center"/>
      <protection locked="0"/>
    </xf>
    <xf numFmtId="37" fontId="0" fillId="13" borderId="0" xfId="1" applyNumberFormat="1" applyFont="1" applyFill="1" applyBorder="1" applyProtection="1">
      <protection locked="0"/>
    </xf>
    <xf numFmtId="0" fontId="4" fillId="14" borderId="2" xfId="0" applyFont="1" applyFill="1" applyBorder="1" applyAlignment="1" applyProtection="1">
      <alignment horizontal="center" vertical="top"/>
      <protection locked="0"/>
    </xf>
    <xf numFmtId="0" fontId="4" fillId="14" borderId="3" xfId="0" applyFont="1" applyFill="1" applyBorder="1" applyAlignment="1" applyProtection="1">
      <alignment horizontal="center" vertical="top"/>
      <protection locked="0"/>
    </xf>
    <xf numFmtId="0" fontId="4" fillId="14" borderId="4" xfId="0" applyFont="1" applyFill="1" applyBorder="1" applyAlignment="1" applyProtection="1">
      <alignment horizontal="center" vertical="top"/>
      <protection locked="0"/>
    </xf>
    <xf numFmtId="0" fontId="4" fillId="14" borderId="2" xfId="0" applyFont="1" applyFill="1" applyBorder="1" applyAlignment="1" applyProtection="1">
      <alignment horizontal="center" vertical="top" wrapText="1"/>
      <protection locked="0"/>
    </xf>
    <xf numFmtId="0" fontId="23" fillId="0" borderId="0" xfId="0" applyFont="1" applyAlignment="1" applyProtection="1">
      <protection locked="0"/>
    </xf>
    <xf numFmtId="0" fontId="19" fillId="0" borderId="0" xfId="0" applyFont="1" applyAlignment="1"/>
    <xf numFmtId="0" fontId="6" fillId="0" borderId="2" xfId="0" applyFont="1" applyBorder="1" applyAlignment="1" applyProtection="1">
      <alignment horizontal="center"/>
      <protection locked="0"/>
    </xf>
    <xf numFmtId="0" fontId="9" fillId="0" borderId="5" xfId="0" applyFont="1" applyBorder="1" applyAlignment="1" applyProtection="1">
      <alignment horizontal="center"/>
    </xf>
    <xf numFmtId="0" fontId="9" fillId="0" borderId="9" xfId="0" applyFont="1" applyBorder="1" applyAlignment="1" applyProtection="1">
      <alignment horizontal="center"/>
    </xf>
    <xf numFmtId="0" fontId="9" fillId="0" borderId="6" xfId="0" applyFont="1" applyBorder="1" applyAlignment="1" applyProtection="1">
      <alignment horizontal="center"/>
    </xf>
    <xf numFmtId="0" fontId="0" fillId="0" borderId="9" xfId="0" applyBorder="1" applyAlignment="1" applyProtection="1">
      <alignment horizontal="center"/>
    </xf>
    <xf numFmtId="0" fontId="13" fillId="2" borderId="5" xfId="0" applyFont="1" applyFill="1" applyBorder="1" applyAlignment="1" applyProtection="1">
      <alignment horizontal="center" vertical="top" wrapText="1"/>
    </xf>
    <xf numFmtId="0" fontId="13" fillId="2" borderId="6" xfId="0" applyFont="1" applyFill="1" applyBorder="1" applyAlignment="1" applyProtection="1">
      <alignment horizontal="center" vertical="top" wrapText="1"/>
    </xf>
    <xf numFmtId="0" fontId="12" fillId="0" borderId="7" xfId="0" applyFont="1" applyBorder="1" applyAlignment="1" applyProtection="1">
      <alignment horizontal="center" wrapText="1"/>
    </xf>
    <xf numFmtId="0" fontId="12" fillId="0" borderId="8" xfId="0" applyFont="1" applyBorder="1" applyAlignment="1" applyProtection="1">
      <alignment horizontal="center" wrapText="1"/>
    </xf>
    <xf numFmtId="0" fontId="0" fillId="10" borderId="2" xfId="0" applyFill="1" applyBorder="1" applyAlignment="1" applyProtection="1">
      <alignment horizontal="center" wrapText="1"/>
      <protection locked="0"/>
    </xf>
    <xf numFmtId="0" fontId="0" fillId="0" borderId="2" xfId="0" applyBorder="1" applyAlignment="1"/>
    <xf numFmtId="0" fontId="0" fillId="10" borderId="12" xfId="0" applyFill="1" applyBorder="1" applyAlignment="1" applyProtection="1">
      <alignment horizontal="center" wrapText="1"/>
      <protection locked="0"/>
    </xf>
    <xf numFmtId="0" fontId="0" fillId="0" borderId="12" xfId="0" applyBorder="1" applyAlignment="1"/>
    <xf numFmtId="0" fontId="0" fillId="0" borderId="4" xfId="0" applyBorder="1" applyAlignme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47625</xdr:colOff>
      <xdr:row>4</xdr:row>
      <xdr:rowOff>123825</xdr:rowOff>
    </xdr:from>
    <xdr:to>
      <xdr:col>13</xdr:col>
      <xdr:colOff>685800</xdr:colOff>
      <xdr:row>4</xdr:row>
      <xdr:rowOff>123825</xdr:rowOff>
    </xdr:to>
    <xdr:cxnSp macro="">
      <xdr:nvCxnSpPr>
        <xdr:cNvPr id="2" name="AutoShap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>
          <a:cxnSpLocks noChangeShapeType="1"/>
        </xdr:cNvCxnSpPr>
      </xdr:nvCxnSpPr>
      <xdr:spPr bwMode="auto">
        <a:xfrm>
          <a:off x="6353175" y="4229100"/>
          <a:ext cx="118110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 type="triangle" w="med" len="med"/>
          <a:tailEnd type="triangle" w="med" len="med"/>
        </a:ln>
      </xdr:spPr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78"/>
  <sheetViews>
    <sheetView tabSelected="1" topLeftCell="A54" zoomScaleNormal="100" workbookViewId="0">
      <selection activeCell="F55" sqref="F55"/>
    </sheetView>
  </sheetViews>
  <sheetFormatPr defaultColWidth="8.77734375" defaultRowHeight="14.4"/>
  <cols>
    <col min="1" max="1" width="8.77734375" style="2"/>
    <col min="2" max="2" width="17.44140625" style="2" customWidth="1"/>
    <col min="3" max="3" width="32.44140625" style="2" bestFit="1" customWidth="1"/>
    <col min="4" max="14" width="10.5546875" style="2" bestFit="1" customWidth="1"/>
    <col min="15" max="15" width="10.5546875" style="2" customWidth="1"/>
    <col min="16" max="18" width="10.5546875" style="2" bestFit="1" customWidth="1"/>
    <col min="19" max="19" width="19.21875" style="2" bestFit="1" customWidth="1"/>
    <col min="20" max="21" width="0" style="2" hidden="1" customWidth="1"/>
    <col min="22" max="22" width="11.77734375" style="2" hidden="1" customWidth="1"/>
    <col min="23" max="23" width="9.5546875" style="2" hidden="1" customWidth="1"/>
    <col min="24" max="24" width="10.5546875" style="2" hidden="1" customWidth="1"/>
    <col min="25" max="33" width="0" style="2" hidden="1" customWidth="1"/>
    <col min="34" max="34" width="11.5546875" style="2" hidden="1" customWidth="1"/>
    <col min="35" max="35" width="0" style="2" hidden="1" customWidth="1"/>
    <col min="36" max="36" width="10.21875" style="2" bestFit="1" customWidth="1"/>
    <col min="37" max="16384" width="8.77734375" style="2"/>
  </cols>
  <sheetData>
    <row r="1" spans="1:19">
      <c r="A1" s="1" t="s">
        <v>55</v>
      </c>
    </row>
    <row r="2" spans="1:19" hidden="1"/>
    <row r="3" spans="1:19" s="10" customFormat="1" ht="15.6" hidden="1">
      <c r="A3" s="7" t="s">
        <v>40</v>
      </c>
      <c r="B3" s="8"/>
      <c r="C3" s="9"/>
      <c r="L3" s="11"/>
    </row>
    <row r="4" spans="1:19" s="10" customFormat="1" ht="15.6" hidden="1">
      <c r="A4" s="12"/>
      <c r="B4" s="13">
        <v>2016</v>
      </c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</row>
    <row r="5" spans="1:19" s="10" customFormat="1" ht="27" hidden="1">
      <c r="A5" s="12"/>
      <c r="B5" s="14"/>
      <c r="C5" s="15" t="s">
        <v>0</v>
      </c>
      <c r="D5" s="16">
        <v>0</v>
      </c>
      <c r="E5" s="16">
        <v>1</v>
      </c>
      <c r="F5" s="16">
        <v>2</v>
      </c>
      <c r="G5" s="16">
        <v>3</v>
      </c>
      <c r="H5" s="16">
        <v>4</v>
      </c>
      <c r="I5" s="16">
        <v>5</v>
      </c>
      <c r="J5" s="16">
        <v>6</v>
      </c>
      <c r="K5" s="16">
        <v>7</v>
      </c>
      <c r="L5" s="16">
        <v>8</v>
      </c>
      <c r="M5" s="16">
        <v>9</v>
      </c>
      <c r="N5" s="16" t="s">
        <v>1</v>
      </c>
      <c r="O5" s="16"/>
      <c r="P5" s="16" t="s">
        <v>2</v>
      </c>
      <c r="Q5" s="17" t="s">
        <v>3</v>
      </c>
      <c r="R5" s="18" t="s">
        <v>4</v>
      </c>
    </row>
    <row r="6" spans="1:19" s="10" customFormat="1" hidden="1">
      <c r="A6" s="19" t="s">
        <v>29</v>
      </c>
      <c r="B6" s="20" t="s">
        <v>5</v>
      </c>
      <c r="C6" s="21" t="s">
        <v>6</v>
      </c>
      <c r="D6" s="22">
        <v>0</v>
      </c>
      <c r="E6" s="22">
        <v>2986</v>
      </c>
      <c r="F6" s="22">
        <v>5972</v>
      </c>
      <c r="G6" s="22">
        <v>8958</v>
      </c>
      <c r="H6" s="22">
        <v>11944</v>
      </c>
      <c r="I6" s="22">
        <v>14930</v>
      </c>
      <c r="J6" s="22">
        <v>17916</v>
      </c>
      <c r="K6" s="22">
        <v>23888</v>
      </c>
      <c r="L6" s="22">
        <v>29860</v>
      </c>
      <c r="M6" s="22">
        <v>35832</v>
      </c>
      <c r="N6" s="22">
        <v>35832</v>
      </c>
      <c r="O6" s="22"/>
      <c r="P6" s="22">
        <v>47110</v>
      </c>
      <c r="Q6" s="22">
        <v>58888</v>
      </c>
      <c r="R6" s="22">
        <v>76554</v>
      </c>
    </row>
    <row r="7" spans="1:19" s="10" customFormat="1" hidden="1">
      <c r="A7" s="19">
        <v>1</v>
      </c>
      <c r="B7" s="23">
        <v>8</v>
      </c>
      <c r="C7" s="24">
        <v>102465</v>
      </c>
      <c r="D7" s="25">
        <f t="shared" ref="D7:D19" si="0">(+C7+$D$25)*10%</f>
        <v>10246.5</v>
      </c>
      <c r="E7" s="25">
        <f>(+C26+$E$25)*10%</f>
        <v>10805.800000000001</v>
      </c>
      <c r="F7" s="25">
        <f t="shared" ref="F7:F19" si="1">(+C7+$F$25)*10%</f>
        <v>10849.7</v>
      </c>
      <c r="G7" s="25">
        <f t="shared" ref="G7:G19" si="2">(+C7+$G$25)*10%</f>
        <v>11151.300000000001</v>
      </c>
      <c r="H7" s="25">
        <f t="shared" ref="H7:H19" si="3">(+C7+$H$25)*10%</f>
        <v>11452.900000000001</v>
      </c>
      <c r="I7" s="25">
        <f t="shared" ref="I7:I19" si="4">(+C7+$I$25)*10%</f>
        <v>11754.5</v>
      </c>
      <c r="J7" s="25">
        <f t="shared" ref="J7:J19" si="5">(+C7+$J$25)*10%</f>
        <v>12056.1</v>
      </c>
      <c r="K7" s="25">
        <f t="shared" ref="K7:K19" si="6">(+C7+$K$25)*10%</f>
        <v>12659.300000000001</v>
      </c>
      <c r="L7" s="25">
        <f t="shared" ref="L7:L19" si="7">(+C7+$L$25)*10%</f>
        <v>13262.5</v>
      </c>
      <c r="M7" s="25">
        <f t="shared" ref="M7:M19" si="8">(+C7+$M$25)*10%</f>
        <v>13865.7</v>
      </c>
      <c r="N7" s="25">
        <f>+M7</f>
        <v>13865.7</v>
      </c>
      <c r="O7" s="25"/>
      <c r="P7" s="25">
        <f>+M7</f>
        <v>13865.7</v>
      </c>
      <c r="Q7" s="25">
        <f>+M7</f>
        <v>13865.7</v>
      </c>
      <c r="R7" s="25">
        <f>+M7</f>
        <v>13865.7</v>
      </c>
    </row>
    <row r="8" spans="1:19" s="10" customFormat="1" hidden="1">
      <c r="A8" s="19">
        <v>2</v>
      </c>
      <c r="B8" s="23">
        <v>7</v>
      </c>
      <c r="C8" s="24">
        <v>96819</v>
      </c>
      <c r="D8" s="25">
        <f t="shared" si="0"/>
        <v>9681.9</v>
      </c>
      <c r="E8" s="25">
        <f t="shared" ref="E8:E19" si="9">(+C8+$E$25)*10%</f>
        <v>9983.5</v>
      </c>
      <c r="F8" s="25">
        <f t="shared" si="1"/>
        <v>10285.1</v>
      </c>
      <c r="G8" s="25">
        <f t="shared" si="2"/>
        <v>10586.7</v>
      </c>
      <c r="H8" s="25">
        <f t="shared" si="3"/>
        <v>10888.300000000001</v>
      </c>
      <c r="I8" s="25">
        <f t="shared" si="4"/>
        <v>11189.900000000001</v>
      </c>
      <c r="J8" s="25">
        <f t="shared" si="5"/>
        <v>11491.5</v>
      </c>
      <c r="K8" s="25">
        <f t="shared" si="6"/>
        <v>12094.7</v>
      </c>
      <c r="L8" s="25">
        <f t="shared" si="7"/>
        <v>12697.900000000001</v>
      </c>
      <c r="M8" s="25">
        <f t="shared" si="8"/>
        <v>13301.1</v>
      </c>
      <c r="N8" s="25">
        <f t="shared" ref="N8:N19" si="10">+M8</f>
        <v>13301.1</v>
      </c>
      <c r="O8" s="25"/>
      <c r="P8" s="25">
        <f t="shared" ref="P8:P19" si="11">+M8</f>
        <v>13301.1</v>
      </c>
      <c r="Q8" s="25">
        <f t="shared" ref="Q8:Q19" si="12">+M8</f>
        <v>13301.1</v>
      </c>
      <c r="R8" s="25">
        <f t="shared" ref="R8:R19" si="13">+M8</f>
        <v>13301.1</v>
      </c>
    </row>
    <row r="9" spans="1:19" s="10" customFormat="1" hidden="1">
      <c r="A9" s="19">
        <v>3</v>
      </c>
      <c r="B9" s="23">
        <v>6</v>
      </c>
      <c r="C9" s="24">
        <v>91166</v>
      </c>
      <c r="D9" s="25">
        <f t="shared" si="0"/>
        <v>9116.6</v>
      </c>
      <c r="E9" s="25">
        <f t="shared" si="9"/>
        <v>9418.2000000000007</v>
      </c>
      <c r="F9" s="25">
        <f t="shared" si="1"/>
        <v>9719.8000000000011</v>
      </c>
      <c r="G9" s="25">
        <f t="shared" si="2"/>
        <v>10021.400000000001</v>
      </c>
      <c r="H9" s="25">
        <f t="shared" si="3"/>
        <v>10323</v>
      </c>
      <c r="I9" s="25">
        <f t="shared" si="4"/>
        <v>10624.6</v>
      </c>
      <c r="J9" s="25">
        <f t="shared" si="5"/>
        <v>10926.2</v>
      </c>
      <c r="K9" s="25">
        <f t="shared" si="6"/>
        <v>11529.400000000001</v>
      </c>
      <c r="L9" s="25">
        <f t="shared" si="7"/>
        <v>12132.6</v>
      </c>
      <c r="M9" s="25">
        <f t="shared" si="8"/>
        <v>12735.800000000001</v>
      </c>
      <c r="N9" s="25">
        <f t="shared" si="10"/>
        <v>12735.800000000001</v>
      </c>
      <c r="O9" s="25"/>
      <c r="P9" s="25">
        <f t="shared" si="11"/>
        <v>12735.800000000001</v>
      </c>
      <c r="Q9" s="25">
        <f t="shared" si="12"/>
        <v>12735.800000000001</v>
      </c>
      <c r="R9" s="25">
        <f t="shared" si="13"/>
        <v>12735.800000000001</v>
      </c>
    </row>
    <row r="10" spans="1:19" s="10" customFormat="1" hidden="1">
      <c r="A10" s="19">
        <v>4</v>
      </c>
      <c r="B10" s="23">
        <v>5</v>
      </c>
      <c r="C10" s="24">
        <v>85514</v>
      </c>
      <c r="D10" s="25">
        <f t="shared" si="0"/>
        <v>8551.4</v>
      </c>
      <c r="E10" s="25">
        <f t="shared" si="9"/>
        <v>8853</v>
      </c>
      <c r="F10" s="25">
        <f t="shared" si="1"/>
        <v>9154.6</v>
      </c>
      <c r="G10" s="25">
        <f t="shared" si="2"/>
        <v>9456.2000000000007</v>
      </c>
      <c r="H10" s="25">
        <f t="shared" si="3"/>
        <v>9757.8000000000011</v>
      </c>
      <c r="I10" s="25">
        <f t="shared" si="4"/>
        <v>10059.400000000001</v>
      </c>
      <c r="J10" s="25">
        <f t="shared" si="5"/>
        <v>10361</v>
      </c>
      <c r="K10" s="25">
        <f t="shared" si="6"/>
        <v>10964.2</v>
      </c>
      <c r="L10" s="25">
        <f t="shared" si="7"/>
        <v>11567.400000000001</v>
      </c>
      <c r="M10" s="25">
        <f t="shared" si="8"/>
        <v>12170.6</v>
      </c>
      <c r="N10" s="25">
        <f t="shared" si="10"/>
        <v>12170.6</v>
      </c>
      <c r="O10" s="25"/>
      <c r="P10" s="25">
        <f t="shared" si="11"/>
        <v>12170.6</v>
      </c>
      <c r="Q10" s="25">
        <f t="shared" si="12"/>
        <v>12170.6</v>
      </c>
      <c r="R10" s="25">
        <f t="shared" si="13"/>
        <v>12170.6</v>
      </c>
    </row>
    <row r="11" spans="1:19" s="10" customFormat="1" hidden="1">
      <c r="A11" s="26">
        <v>5</v>
      </c>
      <c r="B11" s="27" t="s">
        <v>7</v>
      </c>
      <c r="C11" s="28">
        <v>84327</v>
      </c>
      <c r="D11" s="28">
        <f t="shared" si="0"/>
        <v>8432.7000000000007</v>
      </c>
      <c r="E11" s="28">
        <f t="shared" si="9"/>
        <v>8734.3000000000011</v>
      </c>
      <c r="F11" s="28">
        <f t="shared" si="1"/>
        <v>9035.9</v>
      </c>
      <c r="G11" s="28">
        <f t="shared" si="2"/>
        <v>9337.5</v>
      </c>
      <c r="H11" s="28">
        <f t="shared" si="3"/>
        <v>9639.1</v>
      </c>
      <c r="I11" s="28">
        <f t="shared" si="4"/>
        <v>9940.7000000000007</v>
      </c>
      <c r="J11" s="28">
        <f t="shared" si="5"/>
        <v>10242.300000000001</v>
      </c>
      <c r="K11" s="28">
        <f t="shared" si="6"/>
        <v>10845.5</v>
      </c>
      <c r="L11" s="28">
        <f t="shared" si="7"/>
        <v>11448.7</v>
      </c>
      <c r="M11" s="28">
        <f t="shared" si="8"/>
        <v>12051.900000000001</v>
      </c>
      <c r="N11" s="28">
        <f t="shared" si="10"/>
        <v>12051.900000000001</v>
      </c>
      <c r="O11" s="28"/>
      <c r="P11" s="28">
        <f t="shared" si="11"/>
        <v>12051.900000000001</v>
      </c>
      <c r="Q11" s="28">
        <f t="shared" si="12"/>
        <v>12051.900000000001</v>
      </c>
      <c r="R11" s="28">
        <f t="shared" si="13"/>
        <v>12051.900000000001</v>
      </c>
      <c r="S11" s="10" t="s">
        <v>12</v>
      </c>
    </row>
    <row r="12" spans="1:19" s="10" customFormat="1" hidden="1">
      <c r="A12" s="19">
        <v>6</v>
      </c>
      <c r="B12" s="23">
        <v>4</v>
      </c>
      <c r="C12" s="24">
        <v>83141</v>
      </c>
      <c r="D12" s="25">
        <f t="shared" si="0"/>
        <v>8314.1</v>
      </c>
      <c r="E12" s="25">
        <f t="shared" si="9"/>
        <v>8615.7000000000007</v>
      </c>
      <c r="F12" s="25">
        <f t="shared" si="1"/>
        <v>8917.3000000000011</v>
      </c>
      <c r="G12" s="25">
        <f t="shared" si="2"/>
        <v>9218.9</v>
      </c>
      <c r="H12" s="25">
        <f t="shared" si="3"/>
        <v>9520.5</v>
      </c>
      <c r="I12" s="25">
        <f t="shared" si="4"/>
        <v>9822.1</v>
      </c>
      <c r="J12" s="25">
        <f t="shared" si="5"/>
        <v>10123.700000000001</v>
      </c>
      <c r="K12" s="25">
        <f t="shared" si="6"/>
        <v>10726.900000000001</v>
      </c>
      <c r="L12" s="25">
        <f t="shared" si="7"/>
        <v>11330.1</v>
      </c>
      <c r="M12" s="25">
        <f t="shared" si="8"/>
        <v>11933.300000000001</v>
      </c>
      <c r="N12" s="25">
        <f t="shared" si="10"/>
        <v>11933.300000000001</v>
      </c>
      <c r="O12" s="25"/>
      <c r="P12" s="25">
        <f t="shared" si="11"/>
        <v>11933.300000000001</v>
      </c>
      <c r="Q12" s="25">
        <f t="shared" si="12"/>
        <v>11933.300000000001</v>
      </c>
      <c r="R12" s="25">
        <f t="shared" si="13"/>
        <v>11933.300000000001</v>
      </c>
    </row>
    <row r="13" spans="1:19" s="10" customFormat="1" hidden="1">
      <c r="A13" s="19">
        <v>7</v>
      </c>
      <c r="B13" s="23">
        <v>3</v>
      </c>
      <c r="C13" s="24">
        <v>80761</v>
      </c>
      <c r="D13" s="25">
        <f t="shared" si="0"/>
        <v>8076.1</v>
      </c>
      <c r="E13" s="25">
        <f t="shared" si="9"/>
        <v>8377.7000000000007</v>
      </c>
      <c r="F13" s="25">
        <f t="shared" si="1"/>
        <v>8679.3000000000011</v>
      </c>
      <c r="G13" s="25">
        <f t="shared" si="2"/>
        <v>8980.9</v>
      </c>
      <c r="H13" s="25">
        <f t="shared" si="3"/>
        <v>9282.5</v>
      </c>
      <c r="I13" s="25">
        <f t="shared" si="4"/>
        <v>9584.1</v>
      </c>
      <c r="J13" s="25">
        <f t="shared" si="5"/>
        <v>9885.7000000000007</v>
      </c>
      <c r="K13" s="25">
        <f t="shared" si="6"/>
        <v>10488.900000000001</v>
      </c>
      <c r="L13" s="25">
        <f t="shared" si="7"/>
        <v>11092.1</v>
      </c>
      <c r="M13" s="25">
        <f t="shared" si="8"/>
        <v>11695.300000000001</v>
      </c>
      <c r="N13" s="25">
        <f t="shared" si="10"/>
        <v>11695.300000000001</v>
      </c>
      <c r="O13" s="25"/>
      <c r="P13" s="25">
        <f t="shared" si="11"/>
        <v>11695.300000000001</v>
      </c>
      <c r="Q13" s="25">
        <f t="shared" si="12"/>
        <v>11695.300000000001</v>
      </c>
      <c r="R13" s="25">
        <f t="shared" si="13"/>
        <v>11695.300000000001</v>
      </c>
    </row>
    <row r="14" spans="1:19" s="10" customFormat="1" hidden="1">
      <c r="A14" s="26">
        <v>8</v>
      </c>
      <c r="B14" s="27" t="s">
        <v>8</v>
      </c>
      <c r="C14" s="28">
        <v>79568</v>
      </c>
      <c r="D14" s="28">
        <f t="shared" si="0"/>
        <v>7956.8</v>
      </c>
      <c r="E14" s="28">
        <f t="shared" si="9"/>
        <v>8258.4</v>
      </c>
      <c r="F14" s="28">
        <f t="shared" si="1"/>
        <v>8560</v>
      </c>
      <c r="G14" s="28">
        <f t="shared" si="2"/>
        <v>8861.6</v>
      </c>
      <c r="H14" s="28">
        <f t="shared" si="3"/>
        <v>9163.2000000000007</v>
      </c>
      <c r="I14" s="28">
        <f t="shared" si="4"/>
        <v>9464.8000000000011</v>
      </c>
      <c r="J14" s="28">
        <f t="shared" si="5"/>
        <v>9766.4</v>
      </c>
      <c r="K14" s="28">
        <f t="shared" si="6"/>
        <v>10369.6</v>
      </c>
      <c r="L14" s="28">
        <f t="shared" si="7"/>
        <v>10972.800000000001</v>
      </c>
      <c r="M14" s="28">
        <f t="shared" si="8"/>
        <v>11576</v>
      </c>
      <c r="N14" s="28">
        <f t="shared" si="10"/>
        <v>11576</v>
      </c>
      <c r="O14" s="28"/>
      <c r="P14" s="28">
        <f t="shared" si="11"/>
        <v>11576</v>
      </c>
      <c r="Q14" s="28">
        <f t="shared" si="12"/>
        <v>11576</v>
      </c>
      <c r="R14" s="28">
        <f t="shared" si="13"/>
        <v>11576</v>
      </c>
      <c r="S14" s="10" t="s">
        <v>12</v>
      </c>
    </row>
    <row r="15" spans="1:19" s="10" customFormat="1" hidden="1">
      <c r="A15" s="19">
        <v>9</v>
      </c>
      <c r="B15" s="23">
        <v>2</v>
      </c>
      <c r="C15" s="24">
        <v>78381</v>
      </c>
      <c r="D15" s="25">
        <f t="shared" si="0"/>
        <v>7838.1</v>
      </c>
      <c r="E15" s="25">
        <f t="shared" si="9"/>
        <v>8139.7000000000007</v>
      </c>
      <c r="F15" s="25">
        <f t="shared" si="1"/>
        <v>8441.3000000000011</v>
      </c>
      <c r="G15" s="25">
        <f t="shared" si="2"/>
        <v>8742.9</v>
      </c>
      <c r="H15" s="25">
        <f t="shared" si="3"/>
        <v>9044.5</v>
      </c>
      <c r="I15" s="25">
        <f t="shared" si="4"/>
        <v>9346.1</v>
      </c>
      <c r="J15" s="25">
        <f t="shared" si="5"/>
        <v>9647.7000000000007</v>
      </c>
      <c r="K15" s="25">
        <f t="shared" si="6"/>
        <v>10250.900000000001</v>
      </c>
      <c r="L15" s="25">
        <f t="shared" si="7"/>
        <v>10854.1</v>
      </c>
      <c r="M15" s="25">
        <f t="shared" si="8"/>
        <v>11457.300000000001</v>
      </c>
      <c r="N15" s="25">
        <f t="shared" si="10"/>
        <v>11457.300000000001</v>
      </c>
      <c r="O15" s="25"/>
      <c r="P15" s="25">
        <f t="shared" si="11"/>
        <v>11457.300000000001</v>
      </c>
      <c r="Q15" s="25">
        <f t="shared" si="12"/>
        <v>11457.300000000001</v>
      </c>
      <c r="R15" s="25">
        <f t="shared" si="13"/>
        <v>11457.300000000001</v>
      </c>
    </row>
    <row r="16" spans="1:19" s="10" customFormat="1" hidden="1">
      <c r="A16" s="26">
        <v>10</v>
      </c>
      <c r="B16" s="27" t="s">
        <v>9</v>
      </c>
      <c r="C16" s="28">
        <v>77788</v>
      </c>
      <c r="D16" s="28">
        <f t="shared" si="0"/>
        <v>7778.8</v>
      </c>
      <c r="E16" s="28">
        <f t="shared" si="9"/>
        <v>8080.4000000000005</v>
      </c>
      <c r="F16" s="28">
        <f t="shared" si="1"/>
        <v>8382</v>
      </c>
      <c r="G16" s="28">
        <f t="shared" si="2"/>
        <v>8683.6</v>
      </c>
      <c r="H16" s="28">
        <f t="shared" si="3"/>
        <v>8985.2000000000007</v>
      </c>
      <c r="I16" s="28">
        <f t="shared" si="4"/>
        <v>9286.8000000000011</v>
      </c>
      <c r="J16" s="28">
        <f t="shared" si="5"/>
        <v>9588.4</v>
      </c>
      <c r="K16" s="28">
        <f t="shared" si="6"/>
        <v>10191.6</v>
      </c>
      <c r="L16" s="28">
        <f t="shared" si="7"/>
        <v>10794.800000000001</v>
      </c>
      <c r="M16" s="28">
        <f t="shared" si="8"/>
        <v>11398</v>
      </c>
      <c r="N16" s="28">
        <f t="shared" si="10"/>
        <v>11398</v>
      </c>
      <c r="O16" s="28"/>
      <c r="P16" s="28">
        <f t="shared" si="11"/>
        <v>11398</v>
      </c>
      <c r="Q16" s="28">
        <f t="shared" si="12"/>
        <v>11398</v>
      </c>
      <c r="R16" s="28">
        <f t="shared" si="13"/>
        <v>11398</v>
      </c>
      <c r="S16" s="10" t="s">
        <v>12</v>
      </c>
    </row>
    <row r="17" spans="1:34" s="10" customFormat="1" hidden="1">
      <c r="A17" s="26">
        <v>11</v>
      </c>
      <c r="B17" s="27" t="s">
        <v>10</v>
      </c>
      <c r="C17" s="28">
        <v>77189</v>
      </c>
      <c r="D17" s="28">
        <f t="shared" si="0"/>
        <v>7718.9000000000005</v>
      </c>
      <c r="E17" s="28">
        <f t="shared" si="9"/>
        <v>8020.5</v>
      </c>
      <c r="F17" s="28">
        <f t="shared" si="1"/>
        <v>8322.1</v>
      </c>
      <c r="G17" s="28">
        <f t="shared" si="2"/>
        <v>8623.7000000000007</v>
      </c>
      <c r="H17" s="28">
        <f t="shared" si="3"/>
        <v>8925.3000000000011</v>
      </c>
      <c r="I17" s="28">
        <f t="shared" si="4"/>
        <v>9226.9</v>
      </c>
      <c r="J17" s="28">
        <f t="shared" si="5"/>
        <v>9528.5</v>
      </c>
      <c r="K17" s="28">
        <f t="shared" si="6"/>
        <v>10131.700000000001</v>
      </c>
      <c r="L17" s="28">
        <f t="shared" si="7"/>
        <v>10734.900000000001</v>
      </c>
      <c r="M17" s="28">
        <f t="shared" si="8"/>
        <v>11338.1</v>
      </c>
      <c r="N17" s="28">
        <f t="shared" si="10"/>
        <v>11338.1</v>
      </c>
      <c r="O17" s="28"/>
      <c r="P17" s="28">
        <f t="shared" si="11"/>
        <v>11338.1</v>
      </c>
      <c r="Q17" s="28">
        <f t="shared" si="12"/>
        <v>11338.1</v>
      </c>
      <c r="R17" s="28">
        <f t="shared" si="13"/>
        <v>11338.1</v>
      </c>
      <c r="S17" s="10" t="s">
        <v>12</v>
      </c>
    </row>
    <row r="18" spans="1:34" s="10" customFormat="1" hidden="1">
      <c r="A18" s="26">
        <v>12</v>
      </c>
      <c r="B18" s="27" t="s">
        <v>11</v>
      </c>
      <c r="C18" s="28">
        <v>76594</v>
      </c>
      <c r="D18" s="28">
        <f t="shared" si="0"/>
        <v>7659.4000000000005</v>
      </c>
      <c r="E18" s="28">
        <f t="shared" si="9"/>
        <v>7961</v>
      </c>
      <c r="F18" s="28">
        <f t="shared" si="1"/>
        <v>8262.6</v>
      </c>
      <c r="G18" s="28">
        <f t="shared" si="2"/>
        <v>8564.2000000000007</v>
      </c>
      <c r="H18" s="28">
        <f t="shared" si="3"/>
        <v>8865.8000000000011</v>
      </c>
      <c r="I18" s="28">
        <f t="shared" si="4"/>
        <v>9167.4</v>
      </c>
      <c r="J18" s="28">
        <f t="shared" si="5"/>
        <v>9469</v>
      </c>
      <c r="K18" s="28">
        <f t="shared" si="6"/>
        <v>10072.200000000001</v>
      </c>
      <c r="L18" s="28">
        <f t="shared" si="7"/>
        <v>10675.400000000001</v>
      </c>
      <c r="M18" s="28">
        <f t="shared" si="8"/>
        <v>11278.6</v>
      </c>
      <c r="N18" s="28">
        <f t="shared" si="10"/>
        <v>11278.6</v>
      </c>
      <c r="O18" s="28"/>
      <c r="P18" s="28">
        <f t="shared" si="11"/>
        <v>11278.6</v>
      </c>
      <c r="Q18" s="28">
        <f t="shared" si="12"/>
        <v>11278.6</v>
      </c>
      <c r="R18" s="28">
        <f t="shared" si="13"/>
        <v>11278.6</v>
      </c>
      <c r="S18" s="10" t="s">
        <v>12</v>
      </c>
    </row>
    <row r="19" spans="1:34" s="10" customFormat="1" hidden="1">
      <c r="A19" s="19">
        <v>13</v>
      </c>
      <c r="B19" s="23">
        <v>1</v>
      </c>
      <c r="C19" s="24">
        <v>76001</v>
      </c>
      <c r="D19" s="25">
        <f t="shared" si="0"/>
        <v>7600.1</v>
      </c>
      <c r="E19" s="25">
        <f t="shared" si="9"/>
        <v>7901.7000000000007</v>
      </c>
      <c r="F19" s="25">
        <f t="shared" si="1"/>
        <v>8203.3000000000011</v>
      </c>
      <c r="G19" s="25">
        <f t="shared" si="2"/>
        <v>8504.9</v>
      </c>
      <c r="H19" s="25">
        <f t="shared" si="3"/>
        <v>8806.5</v>
      </c>
      <c r="I19" s="25">
        <f t="shared" si="4"/>
        <v>9108.1</v>
      </c>
      <c r="J19" s="25">
        <f t="shared" si="5"/>
        <v>9409.7000000000007</v>
      </c>
      <c r="K19" s="25">
        <f t="shared" si="6"/>
        <v>10012.900000000001</v>
      </c>
      <c r="L19" s="25">
        <f t="shared" si="7"/>
        <v>10616.1</v>
      </c>
      <c r="M19" s="25">
        <f t="shared" si="8"/>
        <v>11219.300000000001</v>
      </c>
      <c r="N19" s="25">
        <f t="shared" si="10"/>
        <v>11219.300000000001</v>
      </c>
      <c r="O19" s="25"/>
      <c r="P19" s="25">
        <f t="shared" si="11"/>
        <v>11219.300000000001</v>
      </c>
      <c r="Q19" s="25">
        <f t="shared" si="12"/>
        <v>11219.300000000001</v>
      </c>
      <c r="R19" s="25">
        <f t="shared" si="13"/>
        <v>11219.300000000001</v>
      </c>
    </row>
    <row r="20" spans="1:34" s="10" customFormat="1" hidden="1">
      <c r="A20" s="29"/>
      <c r="B20" s="30"/>
      <c r="C20" s="31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</row>
    <row r="21" spans="1:34" s="10" customFormat="1" hidden="1">
      <c r="A21" s="29"/>
      <c r="B21" s="30"/>
      <c r="C21" s="31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</row>
    <row r="22" spans="1:34" s="35" customFormat="1" hidden="1">
      <c r="A22" s="33" t="s">
        <v>41</v>
      </c>
      <c r="B22" s="34"/>
      <c r="C22" s="33"/>
    </row>
    <row r="23" spans="1:34" s="10" customFormat="1" ht="15.6" hidden="1">
      <c r="B23" s="13">
        <v>2018</v>
      </c>
      <c r="C23" s="36" t="s">
        <v>28</v>
      </c>
    </row>
    <row r="24" spans="1:34" s="10" customFormat="1" ht="27" hidden="1">
      <c r="B24" s="14"/>
      <c r="C24" s="15" t="s">
        <v>0</v>
      </c>
      <c r="D24" s="37" t="s">
        <v>14</v>
      </c>
      <c r="E24" s="38" t="s">
        <v>15</v>
      </c>
      <c r="F24" s="38" t="s">
        <v>16</v>
      </c>
      <c r="G24" s="38" t="s">
        <v>17</v>
      </c>
      <c r="H24" s="38" t="s">
        <v>18</v>
      </c>
      <c r="I24" s="38" t="s">
        <v>19</v>
      </c>
      <c r="J24" s="38" t="s">
        <v>13</v>
      </c>
      <c r="K24" s="39" t="s">
        <v>20</v>
      </c>
      <c r="L24" s="38" t="s">
        <v>21</v>
      </c>
      <c r="M24" s="38" t="s">
        <v>22</v>
      </c>
      <c r="N24" s="37" t="s">
        <v>24</v>
      </c>
      <c r="O24" s="37" t="s">
        <v>23</v>
      </c>
      <c r="P24" s="37" t="s">
        <v>25</v>
      </c>
      <c r="Q24" s="38" t="s">
        <v>26</v>
      </c>
      <c r="R24" s="40" t="s">
        <v>27</v>
      </c>
      <c r="T24" s="38" t="s">
        <v>14</v>
      </c>
      <c r="U24" s="38" t="s">
        <v>15</v>
      </c>
      <c r="V24" s="38" t="s">
        <v>16</v>
      </c>
      <c r="W24" s="38" t="s">
        <v>17</v>
      </c>
      <c r="X24" s="38" t="s">
        <v>18</v>
      </c>
      <c r="Y24" s="38" t="s">
        <v>19</v>
      </c>
      <c r="Z24" s="38" t="s">
        <v>13</v>
      </c>
      <c r="AA24" s="39" t="s">
        <v>20</v>
      </c>
      <c r="AB24" s="38" t="s">
        <v>21</v>
      </c>
      <c r="AC24" s="38" t="s">
        <v>22</v>
      </c>
      <c r="AD24" s="37" t="s">
        <v>24</v>
      </c>
      <c r="AE24" s="37" t="s">
        <v>23</v>
      </c>
      <c r="AF24" s="37" t="s">
        <v>25</v>
      </c>
      <c r="AG24" s="38" t="s">
        <v>26</v>
      </c>
      <c r="AH24" s="40" t="s">
        <v>27</v>
      </c>
    </row>
    <row r="25" spans="1:34" s="10" customFormat="1" hidden="1">
      <c r="A25" s="35" t="s">
        <v>29</v>
      </c>
      <c r="B25" s="20" t="s">
        <v>5</v>
      </c>
      <c r="C25" s="21" t="s">
        <v>6</v>
      </c>
      <c r="D25" s="22">
        <v>0</v>
      </c>
      <c r="E25" s="22">
        <v>3016</v>
      </c>
      <c r="F25" s="22">
        <v>6032</v>
      </c>
      <c r="G25" s="22">
        <v>9048</v>
      </c>
      <c r="H25" s="22">
        <v>12064</v>
      </c>
      <c r="I25" s="22">
        <v>15080</v>
      </c>
      <c r="J25" s="22">
        <v>18096</v>
      </c>
      <c r="K25" s="22">
        <v>24128</v>
      </c>
      <c r="L25" s="22">
        <v>30160</v>
      </c>
      <c r="M25" s="22">
        <v>36192</v>
      </c>
      <c r="N25" s="22">
        <v>36192</v>
      </c>
      <c r="O25" s="22">
        <v>47582</v>
      </c>
      <c r="P25" s="22">
        <v>47582</v>
      </c>
      <c r="Q25" s="22">
        <v>59477</v>
      </c>
      <c r="R25" s="22">
        <v>77320</v>
      </c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</row>
    <row r="26" spans="1:34" s="10" customFormat="1" hidden="1">
      <c r="A26" s="42">
        <v>1</v>
      </c>
      <c r="B26" s="23">
        <v>8</v>
      </c>
      <c r="C26" s="43">
        <v>105042</v>
      </c>
      <c r="D26" s="44">
        <v>10504.2</v>
      </c>
      <c r="E26" s="44">
        <v>10805.800000000001</v>
      </c>
      <c r="F26" s="44">
        <v>11107.400000000001</v>
      </c>
      <c r="G26" s="44">
        <v>11409</v>
      </c>
      <c r="H26" s="44">
        <v>11710.6</v>
      </c>
      <c r="I26" s="44">
        <v>12012.2</v>
      </c>
      <c r="J26" s="44">
        <v>12313.800000000001</v>
      </c>
      <c r="K26" s="44">
        <v>12917</v>
      </c>
      <c r="L26" s="44">
        <v>13520.2</v>
      </c>
      <c r="M26" s="44">
        <v>14123.400000000001</v>
      </c>
      <c r="N26" s="44">
        <v>14123.400000000001</v>
      </c>
      <c r="O26" s="44">
        <v>14123.400000000001</v>
      </c>
      <c r="P26" s="44">
        <v>14123.400000000001</v>
      </c>
      <c r="Q26" s="44">
        <v>14123.400000000001</v>
      </c>
      <c r="R26" s="44">
        <v>14123.400000000001</v>
      </c>
      <c r="T26" s="41">
        <f>(D26*10)-$C26-D$25</f>
        <v>0</v>
      </c>
      <c r="U26" s="41">
        <f t="shared" ref="U26:AH33" si="14">(E26*10)-$C26-E$25</f>
        <v>1.4551915228366852E-11</v>
      </c>
      <c r="V26" s="41">
        <f t="shared" si="14"/>
        <v>1.4551915228366852E-11</v>
      </c>
      <c r="W26" s="41">
        <f t="shared" si="14"/>
        <v>0</v>
      </c>
      <c r="X26" s="41">
        <f t="shared" si="14"/>
        <v>0</v>
      </c>
      <c r="Y26" s="41">
        <f t="shared" si="14"/>
        <v>0</v>
      </c>
      <c r="Z26" s="41">
        <f t="shared" si="14"/>
        <v>0</v>
      </c>
      <c r="AA26" s="41">
        <f t="shared" si="14"/>
        <v>0</v>
      </c>
      <c r="AB26" s="41">
        <f t="shared" si="14"/>
        <v>0</v>
      </c>
      <c r="AC26" s="41">
        <f t="shared" si="14"/>
        <v>0</v>
      </c>
      <c r="AD26" s="41">
        <f t="shared" si="14"/>
        <v>0</v>
      </c>
      <c r="AE26" s="45">
        <f>(O26*10)-$C26-O$25</f>
        <v>-11390</v>
      </c>
      <c r="AF26" s="45">
        <f t="shared" si="14"/>
        <v>-11390</v>
      </c>
      <c r="AG26" s="45">
        <f t="shared" si="14"/>
        <v>-23285</v>
      </c>
      <c r="AH26" s="45">
        <f t="shared" si="14"/>
        <v>-41128</v>
      </c>
    </row>
    <row r="27" spans="1:34" s="10" customFormat="1" hidden="1">
      <c r="A27" s="42">
        <v>2</v>
      </c>
      <c r="B27" s="23">
        <v>7</v>
      </c>
      <c r="C27" s="43">
        <v>99254</v>
      </c>
      <c r="D27" s="44">
        <v>9925.4000000000015</v>
      </c>
      <c r="E27" s="44">
        <v>10227</v>
      </c>
      <c r="F27" s="44">
        <v>10528.6</v>
      </c>
      <c r="G27" s="44">
        <v>10830.2</v>
      </c>
      <c r="H27" s="44">
        <v>11131.800000000001</v>
      </c>
      <c r="I27" s="44">
        <v>11433.400000000001</v>
      </c>
      <c r="J27" s="44">
        <v>11735</v>
      </c>
      <c r="K27" s="44">
        <v>12338.2</v>
      </c>
      <c r="L27" s="44">
        <v>12941.400000000001</v>
      </c>
      <c r="M27" s="44">
        <v>13544.6</v>
      </c>
      <c r="N27" s="44">
        <v>13544.6</v>
      </c>
      <c r="O27" s="44">
        <v>13544.6</v>
      </c>
      <c r="P27" s="44">
        <v>13544.6</v>
      </c>
      <c r="Q27" s="44">
        <v>13544.6</v>
      </c>
      <c r="R27" s="44">
        <v>13544.6</v>
      </c>
      <c r="T27" s="41">
        <f t="shared" ref="T27:T33" si="15">(D27*10)-$C27-D$25</f>
        <v>1.4551915228366852E-11</v>
      </c>
      <c r="U27" s="41">
        <f t="shared" si="14"/>
        <v>0</v>
      </c>
      <c r="V27" s="41">
        <f t="shared" si="14"/>
        <v>0</v>
      </c>
      <c r="W27" s="41">
        <f t="shared" si="14"/>
        <v>0</v>
      </c>
      <c r="X27" s="41">
        <f t="shared" si="14"/>
        <v>1.4551915228366852E-11</v>
      </c>
      <c r="Y27" s="41">
        <f t="shared" si="14"/>
        <v>1.4551915228366852E-11</v>
      </c>
      <c r="Z27" s="41">
        <f t="shared" si="14"/>
        <v>0</v>
      </c>
      <c r="AA27" s="41">
        <f t="shared" si="14"/>
        <v>0</v>
      </c>
      <c r="AB27" s="41">
        <f t="shared" si="14"/>
        <v>0</v>
      </c>
      <c r="AC27" s="41">
        <f t="shared" si="14"/>
        <v>0</v>
      </c>
      <c r="AD27" s="41">
        <f t="shared" si="14"/>
        <v>0</v>
      </c>
      <c r="AE27" s="45">
        <f t="shared" si="14"/>
        <v>-11390</v>
      </c>
      <c r="AF27" s="45">
        <f t="shared" si="14"/>
        <v>-11390</v>
      </c>
      <c r="AG27" s="45">
        <f t="shared" si="14"/>
        <v>-23285</v>
      </c>
      <c r="AH27" s="45">
        <f t="shared" si="14"/>
        <v>-41128</v>
      </c>
    </row>
    <row r="28" spans="1:34" s="10" customFormat="1" hidden="1">
      <c r="A28" s="42">
        <v>3</v>
      </c>
      <c r="B28" s="23">
        <v>6</v>
      </c>
      <c r="C28" s="43">
        <v>93459</v>
      </c>
      <c r="D28" s="44">
        <v>9345.9</v>
      </c>
      <c r="E28" s="44">
        <v>9647.5</v>
      </c>
      <c r="F28" s="44">
        <v>9949.1</v>
      </c>
      <c r="G28" s="44">
        <v>10250.700000000001</v>
      </c>
      <c r="H28" s="44">
        <v>10552.300000000001</v>
      </c>
      <c r="I28" s="44">
        <v>10853.900000000001</v>
      </c>
      <c r="J28" s="44">
        <v>11155.5</v>
      </c>
      <c r="K28" s="44">
        <v>11758.7</v>
      </c>
      <c r="L28" s="44">
        <v>12361.900000000001</v>
      </c>
      <c r="M28" s="44">
        <v>12965.1</v>
      </c>
      <c r="N28" s="44">
        <v>12965.1</v>
      </c>
      <c r="O28" s="44">
        <v>12965.1</v>
      </c>
      <c r="P28" s="44">
        <v>12965.1</v>
      </c>
      <c r="Q28" s="44">
        <v>12965.1</v>
      </c>
      <c r="R28" s="44">
        <v>12965.1</v>
      </c>
      <c r="T28" s="41">
        <f t="shared" si="15"/>
        <v>0</v>
      </c>
      <c r="U28" s="41">
        <f t="shared" si="14"/>
        <v>0</v>
      </c>
      <c r="V28" s="41">
        <f t="shared" si="14"/>
        <v>0</v>
      </c>
      <c r="W28" s="41">
        <f t="shared" si="14"/>
        <v>0</v>
      </c>
      <c r="X28" s="41">
        <f t="shared" si="14"/>
        <v>1.4551915228366852E-11</v>
      </c>
      <c r="Y28" s="41">
        <f t="shared" si="14"/>
        <v>1.4551915228366852E-11</v>
      </c>
      <c r="Z28" s="41">
        <f t="shared" si="14"/>
        <v>0</v>
      </c>
      <c r="AA28" s="41">
        <f t="shared" si="14"/>
        <v>0</v>
      </c>
      <c r="AB28" s="41">
        <f t="shared" si="14"/>
        <v>0</v>
      </c>
      <c r="AC28" s="41">
        <f t="shared" si="14"/>
        <v>0</v>
      </c>
      <c r="AD28" s="41">
        <f t="shared" si="14"/>
        <v>0</v>
      </c>
      <c r="AE28" s="45">
        <f t="shared" si="14"/>
        <v>-11390</v>
      </c>
      <c r="AF28" s="45">
        <f t="shared" si="14"/>
        <v>-11390</v>
      </c>
      <c r="AG28" s="45">
        <f t="shared" si="14"/>
        <v>-23285</v>
      </c>
      <c r="AH28" s="45">
        <f t="shared" si="14"/>
        <v>-41128</v>
      </c>
    </row>
    <row r="29" spans="1:34" s="10" customFormat="1" hidden="1">
      <c r="A29" s="42">
        <v>4</v>
      </c>
      <c r="B29" s="23">
        <v>5</v>
      </c>
      <c r="C29" s="43">
        <v>87665</v>
      </c>
      <c r="D29" s="44">
        <v>8766.5</v>
      </c>
      <c r="E29" s="44">
        <v>9068.1</v>
      </c>
      <c r="F29" s="44">
        <v>9369.7000000000007</v>
      </c>
      <c r="G29" s="44">
        <v>9671.3000000000011</v>
      </c>
      <c r="H29" s="44">
        <v>9972.9000000000015</v>
      </c>
      <c r="I29" s="44">
        <v>10274.5</v>
      </c>
      <c r="J29" s="44">
        <v>10576.1</v>
      </c>
      <c r="K29" s="44">
        <v>11179.300000000001</v>
      </c>
      <c r="L29" s="44">
        <v>11782.5</v>
      </c>
      <c r="M29" s="44">
        <v>12385.7</v>
      </c>
      <c r="N29" s="44">
        <v>12385.7</v>
      </c>
      <c r="O29" s="44">
        <v>12385.7</v>
      </c>
      <c r="P29" s="44">
        <v>12385.7</v>
      </c>
      <c r="Q29" s="44">
        <v>12385.7</v>
      </c>
      <c r="R29" s="44">
        <v>12385.7</v>
      </c>
      <c r="T29" s="41">
        <f t="shared" si="15"/>
        <v>0</v>
      </c>
      <c r="U29" s="41">
        <f t="shared" si="14"/>
        <v>0</v>
      </c>
      <c r="V29" s="41">
        <f t="shared" si="14"/>
        <v>0</v>
      </c>
      <c r="W29" s="41">
        <f t="shared" si="14"/>
        <v>1.4551915228366852E-11</v>
      </c>
      <c r="X29" s="41">
        <f t="shared" si="14"/>
        <v>1.4551915228366852E-11</v>
      </c>
      <c r="Y29" s="41">
        <f t="shared" si="14"/>
        <v>0</v>
      </c>
      <c r="Z29" s="41">
        <f t="shared" si="14"/>
        <v>0</v>
      </c>
      <c r="AA29" s="41">
        <f t="shared" si="14"/>
        <v>0</v>
      </c>
      <c r="AB29" s="41">
        <f t="shared" si="14"/>
        <v>0</v>
      </c>
      <c r="AC29" s="41">
        <f t="shared" si="14"/>
        <v>0</v>
      </c>
      <c r="AD29" s="41">
        <f t="shared" si="14"/>
        <v>0</v>
      </c>
      <c r="AE29" s="45">
        <f t="shared" si="14"/>
        <v>-11390</v>
      </c>
      <c r="AF29" s="45">
        <f t="shared" si="14"/>
        <v>-11390</v>
      </c>
      <c r="AG29" s="45">
        <f t="shared" si="14"/>
        <v>-23285</v>
      </c>
      <c r="AH29" s="45">
        <f t="shared" si="14"/>
        <v>-41128</v>
      </c>
    </row>
    <row r="30" spans="1:34" s="10" customFormat="1" hidden="1">
      <c r="A30" s="42">
        <v>6</v>
      </c>
      <c r="B30" s="23">
        <v>4</v>
      </c>
      <c r="C30" s="43">
        <v>85232</v>
      </c>
      <c r="D30" s="44">
        <v>8523.2000000000007</v>
      </c>
      <c r="E30" s="44">
        <v>8824.8000000000011</v>
      </c>
      <c r="F30" s="44">
        <v>9126.4</v>
      </c>
      <c r="G30" s="44">
        <v>9428</v>
      </c>
      <c r="H30" s="44">
        <v>9729.6</v>
      </c>
      <c r="I30" s="44">
        <v>10031.200000000001</v>
      </c>
      <c r="J30" s="44">
        <v>10332.800000000001</v>
      </c>
      <c r="K30" s="44">
        <v>10936</v>
      </c>
      <c r="L30" s="44">
        <v>11539.2</v>
      </c>
      <c r="M30" s="44">
        <v>12142.400000000001</v>
      </c>
      <c r="N30" s="44">
        <v>12142.400000000001</v>
      </c>
      <c r="O30" s="44">
        <v>12142.400000000001</v>
      </c>
      <c r="P30" s="44">
        <v>12142.400000000001</v>
      </c>
      <c r="Q30" s="44">
        <v>12142.400000000001</v>
      </c>
      <c r="R30" s="44">
        <v>12142.400000000001</v>
      </c>
      <c r="T30" s="41">
        <f t="shared" si="15"/>
        <v>0</v>
      </c>
      <c r="U30" s="41">
        <f t="shared" si="14"/>
        <v>1.4551915228366852E-11</v>
      </c>
      <c r="V30" s="41">
        <f t="shared" si="14"/>
        <v>0</v>
      </c>
      <c r="W30" s="41">
        <f t="shared" si="14"/>
        <v>0</v>
      </c>
      <c r="X30" s="41">
        <f t="shared" si="14"/>
        <v>0</v>
      </c>
      <c r="Y30" s="41">
        <f t="shared" si="14"/>
        <v>0</v>
      </c>
      <c r="Z30" s="41">
        <f t="shared" si="14"/>
        <v>0</v>
      </c>
      <c r="AA30" s="41">
        <f t="shared" si="14"/>
        <v>0</v>
      </c>
      <c r="AB30" s="41">
        <f t="shared" si="14"/>
        <v>0</v>
      </c>
      <c r="AC30" s="41">
        <f t="shared" si="14"/>
        <v>0</v>
      </c>
      <c r="AD30" s="41">
        <f t="shared" si="14"/>
        <v>0</v>
      </c>
      <c r="AE30" s="45">
        <f t="shared" si="14"/>
        <v>-11389.999999999985</v>
      </c>
      <c r="AF30" s="45">
        <f t="shared" si="14"/>
        <v>-11389.999999999985</v>
      </c>
      <c r="AG30" s="45">
        <f t="shared" si="14"/>
        <v>-23284.999999999985</v>
      </c>
      <c r="AH30" s="45">
        <f t="shared" si="14"/>
        <v>-41127.999999999985</v>
      </c>
    </row>
    <row r="31" spans="1:34" s="10" customFormat="1" hidden="1">
      <c r="A31" s="42">
        <v>7</v>
      </c>
      <c r="B31" s="23">
        <v>3</v>
      </c>
      <c r="C31" s="43">
        <v>82792</v>
      </c>
      <c r="D31" s="44">
        <v>8279.2000000000007</v>
      </c>
      <c r="E31" s="44">
        <v>8580.8000000000011</v>
      </c>
      <c r="F31" s="44">
        <v>8882.4</v>
      </c>
      <c r="G31" s="44">
        <v>9184</v>
      </c>
      <c r="H31" s="44">
        <v>9485.6</v>
      </c>
      <c r="I31" s="44">
        <v>9787.2000000000007</v>
      </c>
      <c r="J31" s="44">
        <v>10088.800000000001</v>
      </c>
      <c r="K31" s="44">
        <v>10692</v>
      </c>
      <c r="L31" s="44">
        <v>11295.2</v>
      </c>
      <c r="M31" s="44">
        <v>11898.400000000001</v>
      </c>
      <c r="N31" s="44">
        <v>11898.400000000001</v>
      </c>
      <c r="O31" s="44">
        <v>11898.400000000001</v>
      </c>
      <c r="P31" s="44">
        <v>11898.400000000001</v>
      </c>
      <c r="Q31" s="44">
        <v>11898.400000000001</v>
      </c>
      <c r="R31" s="44">
        <v>11898.400000000001</v>
      </c>
      <c r="T31" s="41">
        <f t="shared" si="15"/>
        <v>0</v>
      </c>
      <c r="U31" s="41">
        <f t="shared" si="14"/>
        <v>1.4551915228366852E-11</v>
      </c>
      <c r="V31" s="41">
        <f t="shared" si="14"/>
        <v>0</v>
      </c>
      <c r="W31" s="41">
        <f t="shared" si="14"/>
        <v>0</v>
      </c>
      <c r="X31" s="41">
        <f t="shared" si="14"/>
        <v>0</v>
      </c>
      <c r="Y31" s="41">
        <f t="shared" si="14"/>
        <v>0</v>
      </c>
      <c r="Z31" s="41">
        <f t="shared" si="14"/>
        <v>0</v>
      </c>
      <c r="AA31" s="41">
        <f t="shared" si="14"/>
        <v>0</v>
      </c>
      <c r="AB31" s="41">
        <f t="shared" si="14"/>
        <v>0</v>
      </c>
      <c r="AC31" s="41">
        <f t="shared" si="14"/>
        <v>0</v>
      </c>
      <c r="AD31" s="41">
        <f t="shared" si="14"/>
        <v>0</v>
      </c>
      <c r="AE31" s="45">
        <f t="shared" si="14"/>
        <v>-11389.999999999985</v>
      </c>
      <c r="AF31" s="45">
        <f t="shared" si="14"/>
        <v>-11389.999999999985</v>
      </c>
      <c r="AG31" s="45">
        <f t="shared" si="14"/>
        <v>-23284.999999999985</v>
      </c>
      <c r="AH31" s="45">
        <f t="shared" si="14"/>
        <v>-41127.999999999985</v>
      </c>
    </row>
    <row r="32" spans="1:34" s="10" customFormat="1" hidden="1">
      <c r="A32" s="42">
        <v>9</v>
      </c>
      <c r="B32" s="23">
        <v>2</v>
      </c>
      <c r="C32" s="43">
        <v>80352</v>
      </c>
      <c r="D32" s="44">
        <v>8035.2000000000007</v>
      </c>
      <c r="E32" s="44">
        <v>8336.8000000000011</v>
      </c>
      <c r="F32" s="44">
        <v>8638.4</v>
      </c>
      <c r="G32" s="44">
        <v>8940</v>
      </c>
      <c r="H32" s="44">
        <v>9241.6</v>
      </c>
      <c r="I32" s="44">
        <v>9543.2000000000007</v>
      </c>
      <c r="J32" s="44">
        <v>9844.8000000000011</v>
      </c>
      <c r="K32" s="44">
        <v>10448</v>
      </c>
      <c r="L32" s="44">
        <v>11051.2</v>
      </c>
      <c r="M32" s="44">
        <v>11654.400000000001</v>
      </c>
      <c r="N32" s="44">
        <v>11654.400000000001</v>
      </c>
      <c r="O32" s="44">
        <v>11654.400000000001</v>
      </c>
      <c r="P32" s="44">
        <v>11654.400000000001</v>
      </c>
      <c r="Q32" s="44">
        <v>11654.400000000001</v>
      </c>
      <c r="R32" s="44">
        <v>11654.400000000001</v>
      </c>
      <c r="T32" s="41">
        <f t="shared" si="15"/>
        <v>0</v>
      </c>
      <c r="U32" s="41">
        <f t="shared" si="14"/>
        <v>1.4551915228366852E-11</v>
      </c>
      <c r="V32" s="41">
        <f t="shared" si="14"/>
        <v>0</v>
      </c>
      <c r="W32" s="41">
        <f t="shared" si="14"/>
        <v>0</v>
      </c>
      <c r="X32" s="41">
        <f t="shared" si="14"/>
        <v>0</v>
      </c>
      <c r="Y32" s="41">
        <f t="shared" si="14"/>
        <v>0</v>
      </c>
      <c r="Z32" s="41">
        <f t="shared" si="14"/>
        <v>0</v>
      </c>
      <c r="AA32" s="41">
        <f t="shared" si="14"/>
        <v>0</v>
      </c>
      <c r="AB32" s="41">
        <f t="shared" si="14"/>
        <v>0</v>
      </c>
      <c r="AC32" s="41">
        <f t="shared" si="14"/>
        <v>0</v>
      </c>
      <c r="AD32" s="41">
        <f t="shared" si="14"/>
        <v>0</v>
      </c>
      <c r="AE32" s="45">
        <f t="shared" si="14"/>
        <v>-11389.999999999985</v>
      </c>
      <c r="AF32" s="45">
        <f t="shared" si="14"/>
        <v>-11389.999999999985</v>
      </c>
      <c r="AG32" s="45">
        <f t="shared" si="14"/>
        <v>-23284.999999999985</v>
      </c>
      <c r="AH32" s="45">
        <f t="shared" si="14"/>
        <v>-41127.999999999985</v>
      </c>
    </row>
    <row r="33" spans="1:34" s="10" customFormat="1" hidden="1">
      <c r="A33" s="42">
        <v>13</v>
      </c>
      <c r="B33" s="23">
        <v>1</v>
      </c>
      <c r="C33" s="43">
        <v>77913</v>
      </c>
      <c r="D33" s="44">
        <v>7791.3</v>
      </c>
      <c r="E33" s="44">
        <v>8092.9000000000005</v>
      </c>
      <c r="F33" s="44">
        <v>8394.5</v>
      </c>
      <c r="G33" s="44">
        <v>8696.1</v>
      </c>
      <c r="H33" s="44">
        <v>8997.7000000000007</v>
      </c>
      <c r="I33" s="44">
        <v>9299.3000000000011</v>
      </c>
      <c r="J33" s="44">
        <v>9600.9</v>
      </c>
      <c r="K33" s="44">
        <v>10204.1</v>
      </c>
      <c r="L33" s="44">
        <v>10807.300000000001</v>
      </c>
      <c r="M33" s="44">
        <v>11410.5</v>
      </c>
      <c r="N33" s="44">
        <v>11410.5</v>
      </c>
      <c r="O33" s="44">
        <v>11410.5</v>
      </c>
      <c r="P33" s="44">
        <v>11410.5</v>
      </c>
      <c r="Q33" s="44">
        <v>11410.5</v>
      </c>
      <c r="R33" s="44">
        <v>11410.5</v>
      </c>
      <c r="T33" s="41">
        <f t="shared" si="15"/>
        <v>0</v>
      </c>
      <c r="U33" s="41">
        <f t="shared" si="14"/>
        <v>0</v>
      </c>
      <c r="V33" s="41">
        <f t="shared" si="14"/>
        <v>0</v>
      </c>
      <c r="W33" s="41">
        <f t="shared" si="14"/>
        <v>0</v>
      </c>
      <c r="X33" s="41">
        <f t="shared" si="14"/>
        <v>0</v>
      </c>
      <c r="Y33" s="41">
        <f t="shared" si="14"/>
        <v>1.4551915228366852E-11</v>
      </c>
      <c r="Z33" s="41">
        <f t="shared" si="14"/>
        <v>0</v>
      </c>
      <c r="AA33" s="41">
        <f t="shared" si="14"/>
        <v>0</v>
      </c>
      <c r="AB33" s="41">
        <f t="shared" si="14"/>
        <v>0</v>
      </c>
      <c r="AC33" s="41">
        <f t="shared" si="14"/>
        <v>0</v>
      </c>
      <c r="AD33" s="41">
        <f t="shared" si="14"/>
        <v>0</v>
      </c>
      <c r="AE33" s="45">
        <f t="shared" si="14"/>
        <v>-11390</v>
      </c>
      <c r="AF33" s="45">
        <f t="shared" si="14"/>
        <v>-11390</v>
      </c>
      <c r="AG33" s="45">
        <f t="shared" si="14"/>
        <v>-23285</v>
      </c>
      <c r="AH33" s="45">
        <f t="shared" si="14"/>
        <v>-41128</v>
      </c>
    </row>
    <row r="34" spans="1:34" s="10" customFormat="1" hidden="1">
      <c r="A34" s="46"/>
      <c r="B34" s="47"/>
      <c r="C34" s="48"/>
      <c r="D34" s="48"/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48"/>
      <c r="P34" s="48"/>
      <c r="Q34" s="48"/>
      <c r="R34" s="48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5"/>
      <c r="AF34" s="45"/>
      <c r="AG34" s="45"/>
      <c r="AH34" s="45"/>
    </row>
    <row r="35" spans="1:34" s="10" customFormat="1" hidden="1">
      <c r="A35" s="49" t="s">
        <v>36</v>
      </c>
      <c r="B35" s="47"/>
      <c r="C35" s="50"/>
      <c r="D35" s="50"/>
      <c r="E35" s="50"/>
      <c r="F35" s="50"/>
      <c r="G35" s="50"/>
      <c r="H35" s="50"/>
      <c r="I35" s="50"/>
      <c r="J35" s="48"/>
      <c r="K35" s="48"/>
      <c r="L35" s="48"/>
      <c r="M35" s="48"/>
      <c r="N35" s="48"/>
      <c r="O35" s="48"/>
      <c r="P35" s="48"/>
      <c r="Q35" s="48"/>
      <c r="R35" s="48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5"/>
      <c r="AF35" s="45"/>
      <c r="AG35" s="45"/>
      <c r="AH35" s="45"/>
    </row>
    <row r="36" spans="1:34" s="10" customFormat="1" hidden="1">
      <c r="A36" s="49" t="s">
        <v>33</v>
      </c>
      <c r="B36" s="47"/>
      <c r="C36" s="50"/>
      <c r="D36" s="50"/>
      <c r="E36" s="50"/>
      <c r="F36" s="50"/>
      <c r="G36" s="50"/>
      <c r="H36" s="50"/>
      <c r="I36" s="50" t="s">
        <v>35</v>
      </c>
      <c r="J36" s="48"/>
      <c r="K36" s="48"/>
      <c r="L36" s="48"/>
      <c r="M36" s="48"/>
      <c r="N36" s="48"/>
      <c r="O36" s="48"/>
      <c r="P36" s="48"/>
      <c r="Q36" s="48"/>
      <c r="R36" s="48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5"/>
      <c r="AF36" s="45"/>
      <c r="AG36" s="45"/>
      <c r="AH36" s="45"/>
    </row>
    <row r="37" spans="1:34" s="10" customFormat="1" hidden="1">
      <c r="A37" s="49" t="s">
        <v>34</v>
      </c>
      <c r="B37" s="47"/>
      <c r="C37" s="50"/>
      <c r="D37" s="50"/>
      <c r="E37" s="50"/>
      <c r="F37" s="50"/>
      <c r="G37" s="50"/>
      <c r="H37" s="50"/>
      <c r="I37" s="50" t="s">
        <v>35</v>
      </c>
      <c r="J37" s="48"/>
      <c r="K37" s="48"/>
      <c r="L37" s="48"/>
      <c r="M37" s="48"/>
      <c r="N37" s="48"/>
      <c r="O37" s="48"/>
      <c r="P37" s="48"/>
      <c r="Q37" s="48"/>
      <c r="R37" s="48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5"/>
      <c r="AF37" s="45"/>
      <c r="AG37" s="45"/>
      <c r="AH37" s="45"/>
    </row>
    <row r="38" spans="1:34" s="10" customFormat="1" hidden="1">
      <c r="A38" s="49" t="s">
        <v>38</v>
      </c>
      <c r="B38" s="47"/>
      <c r="C38" s="50"/>
      <c r="D38" s="50"/>
      <c r="E38" s="50"/>
      <c r="F38" s="50"/>
      <c r="G38" s="50"/>
      <c r="H38" s="50"/>
      <c r="I38" s="50"/>
      <c r="J38" s="48"/>
      <c r="K38" s="48"/>
      <c r="L38" s="48"/>
      <c r="M38" s="48"/>
      <c r="N38" s="48"/>
      <c r="O38" s="48"/>
      <c r="P38" s="48"/>
      <c r="Q38" s="48"/>
      <c r="R38" s="48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5"/>
      <c r="AF38" s="45"/>
      <c r="AG38" s="45"/>
      <c r="AH38" s="45"/>
    </row>
    <row r="39" spans="1:34" s="10" customFormat="1" ht="17.25" hidden="1" customHeight="1">
      <c r="A39" s="51"/>
    </row>
    <row r="40" spans="1:34" s="33" customFormat="1" hidden="1">
      <c r="A40" s="33" t="s">
        <v>42</v>
      </c>
    </row>
    <row r="41" spans="1:34" s="10" customFormat="1" hidden="1">
      <c r="A41" s="52"/>
      <c r="B41" s="53">
        <v>2019</v>
      </c>
      <c r="C41" s="54" t="s">
        <v>37</v>
      </c>
      <c r="D41" s="91" t="s">
        <v>44</v>
      </c>
      <c r="E41" s="92"/>
      <c r="F41" s="92"/>
      <c r="G41" s="92"/>
      <c r="H41" s="92"/>
      <c r="I41" s="92"/>
      <c r="J41" s="92"/>
      <c r="K41" s="92"/>
      <c r="L41" s="92"/>
      <c r="M41" s="93"/>
      <c r="N41" s="94" t="s">
        <v>45</v>
      </c>
      <c r="O41" s="94"/>
      <c r="P41" s="94"/>
      <c r="Q41" s="94"/>
    </row>
    <row r="42" spans="1:34" s="10" customFormat="1" ht="24" hidden="1" customHeight="1">
      <c r="B42" s="97" t="s">
        <v>31</v>
      </c>
      <c r="C42" s="98"/>
      <c r="D42" s="55">
        <v>0</v>
      </c>
      <c r="E42" s="56">
        <v>1</v>
      </c>
      <c r="F42" s="56">
        <v>2</v>
      </c>
      <c r="G42" s="56">
        <v>3</v>
      </c>
      <c r="H42" s="56">
        <v>4</v>
      </c>
      <c r="I42" s="56">
        <v>5</v>
      </c>
      <c r="J42" s="56">
        <v>6</v>
      </c>
      <c r="K42" s="57">
        <v>7</v>
      </c>
      <c r="L42" s="56">
        <v>8</v>
      </c>
      <c r="M42" s="56">
        <v>9</v>
      </c>
      <c r="N42" s="55" t="s">
        <v>24</v>
      </c>
      <c r="O42" s="55" t="s">
        <v>25</v>
      </c>
      <c r="P42" s="56" t="s">
        <v>26</v>
      </c>
      <c r="Q42" s="58" t="s">
        <v>27</v>
      </c>
    </row>
    <row r="43" spans="1:34" s="10" customFormat="1" ht="35.25" hidden="1" customHeight="1">
      <c r="B43" s="95" t="s">
        <v>39</v>
      </c>
      <c r="C43" s="96"/>
      <c r="D43" s="22">
        <v>0</v>
      </c>
      <c r="E43" s="59">
        <v>3016</v>
      </c>
      <c r="F43" s="59">
        <v>6032</v>
      </c>
      <c r="G43" s="59">
        <v>9048</v>
      </c>
      <c r="H43" s="59">
        <v>12064</v>
      </c>
      <c r="I43" s="59">
        <v>15080</v>
      </c>
      <c r="J43" s="59">
        <v>18096</v>
      </c>
      <c r="K43" s="59">
        <v>24128</v>
      </c>
      <c r="L43" s="59">
        <v>30160</v>
      </c>
      <c r="M43" s="59">
        <v>36192</v>
      </c>
      <c r="N43" s="60">
        <v>36192</v>
      </c>
      <c r="O43" s="59">
        <v>47582</v>
      </c>
      <c r="P43" s="59">
        <v>59477</v>
      </c>
      <c r="Q43" s="59">
        <v>77320</v>
      </c>
    </row>
    <row r="44" spans="1:34" s="10" customFormat="1" hidden="1">
      <c r="A44" s="35" t="s">
        <v>29</v>
      </c>
      <c r="B44" s="61" t="s">
        <v>30</v>
      </c>
      <c r="C44" s="62" t="s">
        <v>32</v>
      </c>
      <c r="D44" s="63" t="s">
        <v>43</v>
      </c>
      <c r="E44" s="64"/>
      <c r="F44" s="64"/>
      <c r="G44" s="64"/>
      <c r="H44" s="64"/>
      <c r="I44" s="64"/>
      <c r="J44" s="64"/>
      <c r="K44" s="64"/>
      <c r="L44" s="64"/>
      <c r="M44" s="64"/>
      <c r="N44" s="65"/>
      <c r="O44" s="64"/>
      <c r="P44" s="64"/>
      <c r="Q44" s="64"/>
    </row>
    <row r="45" spans="1:34" s="10" customFormat="1" hidden="1">
      <c r="A45" s="42">
        <v>1</v>
      </c>
      <c r="B45" s="66">
        <v>8</v>
      </c>
      <c r="C45" s="67">
        <v>107668</v>
      </c>
      <c r="D45" s="64">
        <f>(C45+D54)/10</f>
        <v>10766.8</v>
      </c>
      <c r="E45" s="64">
        <f>(C45+E54)/10</f>
        <v>11068.4</v>
      </c>
      <c r="F45" s="64">
        <f>(C45+F54)/10</f>
        <v>11370</v>
      </c>
      <c r="G45" s="64">
        <f>(C45+G54)/10</f>
        <v>11671.6</v>
      </c>
      <c r="H45" s="64">
        <f>(C45+H54)/10</f>
        <v>11973.2</v>
      </c>
      <c r="I45" s="64">
        <f>(C45+I54)/10</f>
        <v>12274.8</v>
      </c>
      <c r="J45" s="64">
        <f>(C45+J54)/10</f>
        <v>12576.4</v>
      </c>
      <c r="K45" s="64">
        <f>(C45+K54)/10</f>
        <v>13179.6</v>
      </c>
      <c r="L45" s="64">
        <f>(C45+L54)/10</f>
        <v>13782.8</v>
      </c>
      <c r="M45" s="64">
        <f>(C45+M54)/10</f>
        <v>14386</v>
      </c>
      <c r="N45" s="65">
        <f>$M45</f>
        <v>14386</v>
      </c>
      <c r="O45" s="64">
        <f t="shared" ref="O45:Q52" si="16">$M45</f>
        <v>14386</v>
      </c>
      <c r="P45" s="64">
        <f t="shared" si="16"/>
        <v>14386</v>
      </c>
      <c r="Q45" s="64">
        <f t="shared" si="16"/>
        <v>14386</v>
      </c>
    </row>
    <row r="46" spans="1:34" s="10" customFormat="1" hidden="1">
      <c r="A46" s="42">
        <v>2</v>
      </c>
      <c r="B46" s="66">
        <v>7</v>
      </c>
      <c r="C46" s="67">
        <v>101735</v>
      </c>
      <c r="D46" s="64">
        <f>(C46+D54)/10</f>
        <v>10173.5</v>
      </c>
      <c r="E46" s="64">
        <f>(C46+E54)/10</f>
        <v>10475.1</v>
      </c>
      <c r="F46" s="64">
        <f>(C46+F54)/10</f>
        <v>10776.7</v>
      </c>
      <c r="G46" s="64">
        <f>(C46+G54)/10</f>
        <v>11078.3</v>
      </c>
      <c r="H46" s="64">
        <f>(C46+H54)/10</f>
        <v>11379.9</v>
      </c>
      <c r="I46" s="64">
        <f>(C46+I54)/10</f>
        <v>11681.5</v>
      </c>
      <c r="J46" s="64">
        <f>(C46+J54)/10</f>
        <v>11983.1</v>
      </c>
      <c r="K46" s="64">
        <f>(C46+K54)/10</f>
        <v>12586.3</v>
      </c>
      <c r="L46" s="64">
        <f>(C46+L54)/10</f>
        <v>13189.5</v>
      </c>
      <c r="M46" s="64">
        <f>(C46+M54)/10</f>
        <v>13792.7</v>
      </c>
      <c r="N46" s="65">
        <f t="shared" ref="N46:N52" si="17">$M46</f>
        <v>13792.7</v>
      </c>
      <c r="O46" s="64">
        <f t="shared" si="16"/>
        <v>13792.7</v>
      </c>
      <c r="P46" s="64">
        <f t="shared" si="16"/>
        <v>13792.7</v>
      </c>
      <c r="Q46" s="64">
        <f t="shared" si="16"/>
        <v>13792.7</v>
      </c>
    </row>
    <row r="47" spans="1:34" s="10" customFormat="1" hidden="1">
      <c r="A47" s="42">
        <v>3</v>
      </c>
      <c r="B47" s="66">
        <v>6</v>
      </c>
      <c r="C47" s="67">
        <v>95795</v>
      </c>
      <c r="D47" s="64">
        <f>(C47+D55)/10</f>
        <v>9579.5</v>
      </c>
      <c r="E47" s="64">
        <f>(C47+E54)/10</f>
        <v>9881.1</v>
      </c>
      <c r="F47" s="64">
        <f>(C47+F54)/10</f>
        <v>10182.700000000001</v>
      </c>
      <c r="G47" s="64">
        <f>(C47+G54)/10</f>
        <v>10484.299999999999</v>
      </c>
      <c r="H47" s="64">
        <f>(C47+H54)/10</f>
        <v>10785.9</v>
      </c>
      <c r="I47" s="64">
        <f>(C47+I54)/10</f>
        <v>11087.5</v>
      </c>
      <c r="J47" s="64">
        <f>(C47+J54)/10</f>
        <v>11389.1</v>
      </c>
      <c r="K47" s="64">
        <f>(C47+K54)/10</f>
        <v>11992.3</v>
      </c>
      <c r="L47" s="64">
        <f>(C47+L54)/10</f>
        <v>12595.5</v>
      </c>
      <c r="M47" s="64">
        <f>(C47+M54)/10</f>
        <v>13198.7</v>
      </c>
      <c r="N47" s="65">
        <f t="shared" si="17"/>
        <v>13198.7</v>
      </c>
      <c r="O47" s="64">
        <f t="shared" si="16"/>
        <v>13198.7</v>
      </c>
      <c r="P47" s="64">
        <f t="shared" si="16"/>
        <v>13198.7</v>
      </c>
      <c r="Q47" s="64">
        <f t="shared" si="16"/>
        <v>13198.7</v>
      </c>
    </row>
    <row r="48" spans="1:34" s="10" customFormat="1" hidden="1">
      <c r="A48" s="42">
        <v>4</v>
      </c>
      <c r="B48" s="66">
        <v>5</v>
      </c>
      <c r="C48" s="67">
        <v>89856</v>
      </c>
      <c r="D48" s="64">
        <f>(C48+D56)/10</f>
        <v>8985.6</v>
      </c>
      <c r="E48" s="64">
        <f>(C48+E54)/10</f>
        <v>9287.2000000000007</v>
      </c>
      <c r="F48" s="64">
        <f>(C48+F54)/10</f>
        <v>9588.7999999999993</v>
      </c>
      <c r="G48" s="64">
        <f>(C48+G54)/10</f>
        <v>9890.4</v>
      </c>
      <c r="H48" s="64">
        <f>(C48+H54)/10</f>
        <v>10192</v>
      </c>
      <c r="I48" s="64">
        <f>(C48+I54)/10</f>
        <v>10493.6</v>
      </c>
      <c r="J48" s="64">
        <f>(C48+J54)/10</f>
        <v>10795.2</v>
      </c>
      <c r="K48" s="64">
        <f>(C48+K54)/10</f>
        <v>11398.4</v>
      </c>
      <c r="L48" s="64">
        <f>(C48+L54)/10</f>
        <v>12001.6</v>
      </c>
      <c r="M48" s="64">
        <f>(C48+M54)/10</f>
        <v>12604.8</v>
      </c>
      <c r="N48" s="65">
        <f t="shared" si="17"/>
        <v>12604.8</v>
      </c>
      <c r="O48" s="64">
        <f t="shared" si="16"/>
        <v>12604.8</v>
      </c>
      <c r="P48" s="64">
        <f t="shared" si="16"/>
        <v>12604.8</v>
      </c>
      <c r="Q48" s="64">
        <f t="shared" si="16"/>
        <v>12604.8</v>
      </c>
    </row>
    <row r="49" spans="1:17" s="10" customFormat="1" hidden="1">
      <c r="A49" s="42">
        <v>6</v>
      </c>
      <c r="B49" s="66">
        <v>4</v>
      </c>
      <c r="C49" s="67">
        <v>87362</v>
      </c>
      <c r="D49" s="64">
        <f>(C49+D69)/10</f>
        <v>8736.2000000000007</v>
      </c>
      <c r="E49" s="64">
        <f>(C49+E54)/10</f>
        <v>9037.7999999999993</v>
      </c>
      <c r="F49" s="64">
        <f>(C49+F54)/10</f>
        <v>9339.4</v>
      </c>
      <c r="G49" s="64">
        <f>(C49+G54)/10</f>
        <v>9641</v>
      </c>
      <c r="H49" s="64">
        <f>(C49+H54)/10</f>
        <v>9942.6</v>
      </c>
      <c r="I49" s="64">
        <f>(C49+I54)/10</f>
        <v>10244.200000000001</v>
      </c>
      <c r="J49" s="64">
        <f>(C49+J54)/10</f>
        <v>10545.8</v>
      </c>
      <c r="K49" s="64">
        <f>(C49+K54)/10</f>
        <v>11149</v>
      </c>
      <c r="L49" s="64">
        <f>(C49+L54)/10</f>
        <v>11752.2</v>
      </c>
      <c r="M49" s="64">
        <f>(C49+M54)/10</f>
        <v>12355.4</v>
      </c>
      <c r="N49" s="65">
        <f t="shared" si="17"/>
        <v>12355.4</v>
      </c>
      <c r="O49" s="64">
        <f t="shared" si="16"/>
        <v>12355.4</v>
      </c>
      <c r="P49" s="64">
        <f t="shared" si="16"/>
        <v>12355.4</v>
      </c>
      <c r="Q49" s="64">
        <f t="shared" si="16"/>
        <v>12355.4</v>
      </c>
    </row>
    <row r="50" spans="1:17" s="10" customFormat="1" hidden="1">
      <c r="A50" s="42">
        <v>7</v>
      </c>
      <c r="B50" s="66">
        <v>3</v>
      </c>
      <c r="C50" s="67">
        <v>84862</v>
      </c>
      <c r="D50" s="64">
        <f>(C50+D70)/10</f>
        <v>8486.2000000000007</v>
      </c>
      <c r="E50" s="64">
        <f>(C50+E54)/10</f>
        <v>8787.7999999999993</v>
      </c>
      <c r="F50" s="64">
        <f>(C50+F54)/10</f>
        <v>9089.4</v>
      </c>
      <c r="G50" s="64">
        <f>(C50+G54)/10</f>
        <v>9391</v>
      </c>
      <c r="H50" s="64">
        <f>(C50+H54)/10</f>
        <v>9692.6</v>
      </c>
      <c r="I50" s="64">
        <f>(C50+I54)/10</f>
        <v>9994.2000000000007</v>
      </c>
      <c r="J50" s="64">
        <f>(C50+J54)/10</f>
        <v>10295.799999999999</v>
      </c>
      <c r="K50" s="64">
        <f>(C50+K54)/10</f>
        <v>10899</v>
      </c>
      <c r="L50" s="64">
        <f>(C50+L54)/10</f>
        <v>11502.2</v>
      </c>
      <c r="M50" s="64">
        <f>(C50+M54)/10</f>
        <v>12105.4</v>
      </c>
      <c r="N50" s="65">
        <f t="shared" si="17"/>
        <v>12105.4</v>
      </c>
      <c r="O50" s="64">
        <f t="shared" si="16"/>
        <v>12105.4</v>
      </c>
      <c r="P50" s="64">
        <f t="shared" si="16"/>
        <v>12105.4</v>
      </c>
      <c r="Q50" s="64">
        <f t="shared" si="16"/>
        <v>12105.4</v>
      </c>
    </row>
    <row r="51" spans="1:17" s="10" customFormat="1" hidden="1">
      <c r="A51" s="42">
        <v>9</v>
      </c>
      <c r="B51" s="66">
        <v>2</v>
      </c>
      <c r="C51" s="67">
        <v>82361</v>
      </c>
      <c r="D51" s="64">
        <f>(C51+D71)/10</f>
        <v>8236.1</v>
      </c>
      <c r="E51" s="64">
        <f>(C51+E54)/10</f>
        <v>8537.7000000000007</v>
      </c>
      <c r="F51" s="64">
        <f>(C51+F54)/10</f>
        <v>8839.2999999999993</v>
      </c>
      <c r="G51" s="64">
        <f>(C51+G54)/10</f>
        <v>9140.9</v>
      </c>
      <c r="H51" s="64">
        <f>(C51+H54)/10</f>
        <v>9442.5</v>
      </c>
      <c r="I51" s="64">
        <f>(C51+I54)/10</f>
        <v>9744.1</v>
      </c>
      <c r="J51" s="64">
        <f>(C51+J54)/10</f>
        <v>10045.700000000001</v>
      </c>
      <c r="K51" s="64">
        <f>(C51+K54)/10</f>
        <v>10648.9</v>
      </c>
      <c r="L51" s="64">
        <f>(C51+L54)/10</f>
        <v>11252.1</v>
      </c>
      <c r="M51" s="64">
        <f>(C51+M54)/10</f>
        <v>11855.3</v>
      </c>
      <c r="N51" s="65">
        <f t="shared" si="17"/>
        <v>11855.3</v>
      </c>
      <c r="O51" s="64">
        <f t="shared" si="16"/>
        <v>11855.3</v>
      </c>
      <c r="P51" s="64">
        <f t="shared" si="16"/>
        <v>11855.3</v>
      </c>
      <c r="Q51" s="64">
        <f t="shared" si="16"/>
        <v>11855.3</v>
      </c>
    </row>
    <row r="52" spans="1:17" s="10" customFormat="1" hidden="1">
      <c r="A52" s="42">
        <v>13</v>
      </c>
      <c r="B52" s="69">
        <v>1</v>
      </c>
      <c r="C52" s="70">
        <v>79860</v>
      </c>
      <c r="D52" s="71">
        <f>(C52+D72)/10</f>
        <v>7986</v>
      </c>
      <c r="E52" s="71">
        <f>(C52+E54)/10</f>
        <v>8287.6</v>
      </c>
      <c r="F52" s="71">
        <f>(C52+F54)/10</f>
        <v>8589.2000000000007</v>
      </c>
      <c r="G52" s="71">
        <f>(C52+G54)/10</f>
        <v>8890.7999999999993</v>
      </c>
      <c r="H52" s="71">
        <f>(C52+H54)/10</f>
        <v>9192.4</v>
      </c>
      <c r="I52" s="71">
        <f>(C52+I54)/10</f>
        <v>9494</v>
      </c>
      <c r="J52" s="71">
        <f>(C52+J54)/10</f>
        <v>9795.6</v>
      </c>
      <c r="K52" s="71">
        <f>(C52+K54)/10</f>
        <v>10398.799999999999</v>
      </c>
      <c r="L52" s="71">
        <f>(C52+L54)/10</f>
        <v>11002</v>
      </c>
      <c r="M52" s="71">
        <f>(C52+M54)/10</f>
        <v>11605.2</v>
      </c>
      <c r="N52" s="72">
        <f t="shared" si="17"/>
        <v>11605.2</v>
      </c>
      <c r="O52" s="71">
        <f t="shared" si="16"/>
        <v>11605.2</v>
      </c>
      <c r="P52" s="71">
        <f t="shared" si="16"/>
        <v>11605.2</v>
      </c>
      <c r="Q52" s="71">
        <f t="shared" si="16"/>
        <v>11605.2</v>
      </c>
    </row>
    <row r="53" spans="1:17" s="10" customFormat="1" hidden="1">
      <c r="A53" s="68" t="s">
        <v>54</v>
      </c>
      <c r="B53" s="47"/>
      <c r="C53" s="73"/>
      <c r="D53" s="73"/>
      <c r="E53" s="73"/>
      <c r="F53" s="73"/>
      <c r="G53" s="73"/>
      <c r="H53" s="73"/>
      <c r="I53" s="73"/>
      <c r="J53" s="73"/>
      <c r="K53" s="73"/>
      <c r="L53" s="73"/>
      <c r="M53" s="73"/>
      <c r="N53" s="73"/>
      <c r="O53" s="73"/>
      <c r="P53" s="73"/>
      <c r="Q53" s="73"/>
    </row>
    <row r="54" spans="1:17" ht="60" customHeight="1">
      <c r="A54" s="99" t="s">
        <v>58</v>
      </c>
      <c r="B54" s="100"/>
      <c r="C54" s="100"/>
      <c r="D54" s="5"/>
      <c r="E54" s="6">
        <v>3016</v>
      </c>
      <c r="F54" s="6">
        <v>6032</v>
      </c>
      <c r="G54" s="6">
        <v>9048</v>
      </c>
      <c r="H54" s="6">
        <v>12064</v>
      </c>
      <c r="I54" s="6">
        <v>15080</v>
      </c>
      <c r="J54" s="6">
        <v>18096</v>
      </c>
      <c r="K54" s="6">
        <v>24128</v>
      </c>
      <c r="L54" s="6">
        <v>30160</v>
      </c>
      <c r="M54" s="6">
        <v>36192</v>
      </c>
      <c r="N54" s="83"/>
      <c r="O54" s="83"/>
      <c r="P54" s="83"/>
      <c r="Q54" s="83"/>
    </row>
    <row r="55" spans="1:17" ht="60" customHeight="1">
      <c r="A55" s="101" t="s">
        <v>59</v>
      </c>
      <c r="B55" s="102"/>
      <c r="C55" s="103"/>
      <c r="D55" s="5"/>
      <c r="E55" s="6">
        <v>3092</v>
      </c>
      <c r="F55" s="6">
        <f>SUM(E55*2)</f>
        <v>6184</v>
      </c>
      <c r="G55" s="6">
        <f>SUM(E55*3)</f>
        <v>9276</v>
      </c>
      <c r="H55" s="6">
        <f>SUM(E55*4)</f>
        <v>12368</v>
      </c>
      <c r="I55" s="6">
        <f>SUM(E55*5)</f>
        <v>15460</v>
      </c>
      <c r="J55" s="6">
        <f>SUM(E55*6)</f>
        <v>18552</v>
      </c>
      <c r="K55" s="6">
        <f>SUM(E55*8)</f>
        <v>24736</v>
      </c>
      <c r="L55" s="6">
        <f>SUM(E55*10)</f>
        <v>30920</v>
      </c>
      <c r="M55" s="6">
        <f>SUM(E55*12)</f>
        <v>37104</v>
      </c>
      <c r="N55" s="83"/>
      <c r="O55" s="83"/>
      <c r="P55" s="83"/>
      <c r="Q55" s="83"/>
    </row>
    <row r="56" spans="1:17" ht="35.549999999999997" customHeight="1">
      <c r="A56" s="1" t="s">
        <v>56</v>
      </c>
    </row>
    <row r="57" spans="1:17">
      <c r="D57" s="90" t="s">
        <v>44</v>
      </c>
      <c r="E57" s="90"/>
      <c r="F57" s="90"/>
      <c r="G57" s="90"/>
      <c r="H57" s="90"/>
      <c r="I57" s="90"/>
      <c r="J57" s="90"/>
      <c r="K57" s="90"/>
      <c r="L57" s="90"/>
      <c r="M57" s="90"/>
      <c r="N57" s="90" t="s">
        <v>45</v>
      </c>
      <c r="O57" s="90"/>
      <c r="P57" s="90"/>
      <c r="Q57" s="90"/>
    </row>
    <row r="58" spans="1:17" ht="26.4">
      <c r="D58" s="84">
        <v>0</v>
      </c>
      <c r="E58" s="84">
        <v>1</v>
      </c>
      <c r="F58" s="84">
        <v>2</v>
      </c>
      <c r="G58" s="84">
        <v>3</v>
      </c>
      <c r="H58" s="84">
        <v>4</v>
      </c>
      <c r="I58" s="84">
        <v>5</v>
      </c>
      <c r="J58" s="84">
        <v>6</v>
      </c>
      <c r="K58" s="85">
        <v>7</v>
      </c>
      <c r="L58" s="84">
        <v>8</v>
      </c>
      <c r="M58" s="84">
        <v>9</v>
      </c>
      <c r="N58" s="86" t="s">
        <v>24</v>
      </c>
      <c r="O58" s="86" t="s">
        <v>25</v>
      </c>
      <c r="P58" s="84" t="s">
        <v>26</v>
      </c>
      <c r="Q58" s="87" t="s">
        <v>27</v>
      </c>
    </row>
    <row r="59" spans="1:17">
      <c r="A59" s="74" t="s">
        <v>29</v>
      </c>
      <c r="B59" s="78" t="s">
        <v>30</v>
      </c>
      <c r="C59" s="79" t="s">
        <v>32</v>
      </c>
      <c r="D59" s="3"/>
      <c r="E59" s="6">
        <v>3016</v>
      </c>
      <c r="F59" s="6">
        <v>6032</v>
      </c>
      <c r="G59" s="6">
        <v>9048</v>
      </c>
      <c r="H59" s="6">
        <v>12064</v>
      </c>
      <c r="I59" s="6">
        <v>15080</v>
      </c>
      <c r="J59" s="6">
        <v>18096</v>
      </c>
      <c r="K59" s="6">
        <v>24128</v>
      </c>
      <c r="L59" s="6">
        <v>30160</v>
      </c>
      <c r="M59" s="6">
        <v>36192</v>
      </c>
      <c r="N59" s="6">
        <v>36192</v>
      </c>
      <c r="O59" s="6">
        <v>47582</v>
      </c>
      <c r="P59" s="6">
        <v>59477</v>
      </c>
      <c r="Q59" s="6">
        <v>77320</v>
      </c>
    </row>
    <row r="60" spans="1:17">
      <c r="A60" s="75">
        <v>1</v>
      </c>
      <c r="B60" s="76">
        <v>8</v>
      </c>
      <c r="C60" s="77">
        <v>119133</v>
      </c>
      <c r="D60" s="4">
        <f>SUM(C60/10)</f>
        <v>11913.3</v>
      </c>
      <c r="E60" s="4">
        <f>SUM(C60+E59)/10</f>
        <v>12214.9</v>
      </c>
      <c r="F60" s="4">
        <f>SUM(C60+F59)/10</f>
        <v>12516.5</v>
      </c>
      <c r="G60" s="4">
        <f>SUM(C60+G59)/10</f>
        <v>12818.1</v>
      </c>
      <c r="H60" s="4">
        <f>SUM(C60+H59)/10</f>
        <v>13119.7</v>
      </c>
      <c r="I60" s="4">
        <f>SUM(C60+I59)/10</f>
        <v>13421.3</v>
      </c>
      <c r="J60" s="4">
        <f>SUM(C60+J59)/10</f>
        <v>13722.9</v>
      </c>
      <c r="K60" s="4">
        <f>SUM(C60+K59)/10</f>
        <v>14326.1</v>
      </c>
      <c r="L60" s="4">
        <f>SUM(C60+L59)/10</f>
        <v>14929.3</v>
      </c>
      <c r="M60" s="4">
        <f>SUM(C60+M59)/10</f>
        <v>15532.5</v>
      </c>
      <c r="N60" s="4">
        <f>SUM(C60+M59)/10</f>
        <v>15532.5</v>
      </c>
      <c r="O60" s="4">
        <f>SUM(C60+M59)/10</f>
        <v>15532.5</v>
      </c>
      <c r="P60" s="4">
        <f>SUM(C60+M59)/10</f>
        <v>15532.5</v>
      </c>
      <c r="Q60" s="4">
        <f>SUM(C60+M59)/10</f>
        <v>15532.5</v>
      </c>
    </row>
    <row r="61" spans="1:17">
      <c r="A61" s="75">
        <v>2</v>
      </c>
      <c r="B61" s="76">
        <v>7</v>
      </c>
      <c r="C61" s="77">
        <v>112569</v>
      </c>
      <c r="D61" s="4">
        <f t="shared" ref="D61:D67" si="18">SUM(C61/10)</f>
        <v>11256.9</v>
      </c>
      <c r="E61" s="4">
        <f>SUM(C61+E59)/10</f>
        <v>11558.5</v>
      </c>
      <c r="F61" s="4">
        <f>SUM(C61+F59)/10</f>
        <v>11860.1</v>
      </c>
      <c r="G61" s="4">
        <f>SUM(C61+G59)/10</f>
        <v>12161.7</v>
      </c>
      <c r="H61" s="4">
        <f>SUM(C61+H59)/10</f>
        <v>12463.3</v>
      </c>
      <c r="I61" s="4">
        <f>SUM(C61+I59)/10</f>
        <v>12764.9</v>
      </c>
      <c r="J61" s="4">
        <f>SUM(C61+J59)/10</f>
        <v>13066.5</v>
      </c>
      <c r="K61" s="4">
        <f>SUM(C61+K59)/10</f>
        <v>13669.7</v>
      </c>
      <c r="L61" s="4">
        <f>SUM(C61+L59)/10</f>
        <v>14272.9</v>
      </c>
      <c r="M61" s="4">
        <f>SUM(C61+M59)/10</f>
        <v>14876.1</v>
      </c>
      <c r="N61" s="4">
        <f>SUM(C61+M59)/10</f>
        <v>14876.1</v>
      </c>
      <c r="O61" s="4">
        <f>SUM(C61+M59)/10</f>
        <v>14876.1</v>
      </c>
      <c r="P61" s="4">
        <f>SUM(C61+M59)/10</f>
        <v>14876.1</v>
      </c>
      <c r="Q61" s="4">
        <f>SUM(C61+M59)/10</f>
        <v>14876.1</v>
      </c>
    </row>
    <row r="62" spans="1:17">
      <c r="A62" s="75">
        <v>3</v>
      </c>
      <c r="B62" s="76">
        <v>6</v>
      </c>
      <c r="C62" s="77">
        <v>105996</v>
      </c>
      <c r="D62" s="4">
        <f t="shared" si="18"/>
        <v>10599.6</v>
      </c>
      <c r="E62" s="4">
        <f>SUM(C62+E59)/10</f>
        <v>10901.2</v>
      </c>
      <c r="F62" s="4">
        <f>SUM(C62+F59)/10</f>
        <v>11202.8</v>
      </c>
      <c r="G62" s="4">
        <f>SUM(C62+G59)/10</f>
        <v>11504.4</v>
      </c>
      <c r="H62" s="4">
        <f>SUM(C62+H59)/10</f>
        <v>11806</v>
      </c>
      <c r="I62" s="4">
        <f>SUM(C62+I59)/10</f>
        <v>12107.6</v>
      </c>
      <c r="J62" s="4">
        <f>SUM(C62+J59)/10</f>
        <v>12409.2</v>
      </c>
      <c r="K62" s="4">
        <f>SUM(C62+K59)/10</f>
        <v>13012.4</v>
      </c>
      <c r="L62" s="4">
        <f>SUM(C62+L59)/10</f>
        <v>13615.6</v>
      </c>
      <c r="M62" s="4">
        <f>SUM(C62+M59)/10</f>
        <v>14218.8</v>
      </c>
      <c r="N62" s="4">
        <f>SUM(C62+M59)/10</f>
        <v>14218.8</v>
      </c>
      <c r="O62" s="4">
        <f>SUM(C62+M59)/10</f>
        <v>14218.8</v>
      </c>
      <c r="P62" s="4">
        <f>SUM(C62+M59)/10</f>
        <v>14218.8</v>
      </c>
      <c r="Q62" s="4">
        <f>SUM(C62+M59)/10</f>
        <v>14218.8</v>
      </c>
    </row>
    <row r="63" spans="1:17">
      <c r="A63" s="75">
        <v>4</v>
      </c>
      <c r="B63" s="76">
        <v>5</v>
      </c>
      <c r="C63" s="77">
        <v>99425</v>
      </c>
      <c r="D63" s="4">
        <f t="shared" si="18"/>
        <v>9942.5</v>
      </c>
      <c r="E63" s="4">
        <f>SUM(C63+E59)/10</f>
        <v>10244.1</v>
      </c>
      <c r="F63" s="4">
        <f>SUM(C63+F59)/10</f>
        <v>10545.7</v>
      </c>
      <c r="G63" s="4">
        <f>SUM(C63+G59)/10</f>
        <v>10847.3</v>
      </c>
      <c r="H63" s="4">
        <f>SUM(C63+H59)/10</f>
        <v>11148.9</v>
      </c>
      <c r="I63" s="4">
        <f>SUM(C63+I59)/10</f>
        <v>11450.5</v>
      </c>
      <c r="J63" s="4">
        <f>SUM(C63+J59)/10</f>
        <v>11752.1</v>
      </c>
      <c r="K63" s="4">
        <f>SUM(C63+K59)/10</f>
        <v>12355.3</v>
      </c>
      <c r="L63" s="4">
        <f>SUM(C63+L59)/10</f>
        <v>12958.5</v>
      </c>
      <c r="M63" s="4">
        <f>SUM(C63+M59)/10</f>
        <v>13561.7</v>
      </c>
      <c r="N63" s="4">
        <f>SUM(C63+M59)/10</f>
        <v>13561.7</v>
      </c>
      <c r="O63" s="4">
        <f>SUM(C63+M59)/10</f>
        <v>13561.7</v>
      </c>
      <c r="P63" s="4">
        <f>SUM(C63+M59)/10</f>
        <v>13561.7</v>
      </c>
      <c r="Q63" s="4">
        <f>SUM(C63+M59)/10</f>
        <v>13561.7</v>
      </c>
    </row>
    <row r="64" spans="1:17">
      <c r="A64" s="75">
        <v>6</v>
      </c>
      <c r="B64" s="76">
        <v>4</v>
      </c>
      <c r="C64" s="77">
        <v>96665</v>
      </c>
      <c r="D64" s="4">
        <f t="shared" si="18"/>
        <v>9666.5</v>
      </c>
      <c r="E64" s="4">
        <f>SUM(C64+E59)/10</f>
        <v>9968.1</v>
      </c>
      <c r="F64" s="4">
        <f>SUM(C64+F59)/10</f>
        <v>10269.700000000001</v>
      </c>
      <c r="G64" s="4">
        <f>SUM(C64+G59)/10</f>
        <v>10571.3</v>
      </c>
      <c r="H64" s="4">
        <f>SUM(C64+H59)/10</f>
        <v>10872.9</v>
      </c>
      <c r="I64" s="4">
        <f>SUM(C64+I59)/10</f>
        <v>11174.5</v>
      </c>
      <c r="J64" s="4">
        <f>SUM(C64+J59)/10</f>
        <v>11476.1</v>
      </c>
      <c r="K64" s="4">
        <f>SUM(C64+K59)/10</f>
        <v>12079.3</v>
      </c>
      <c r="L64" s="4">
        <f>SUM(C64+L59)/10</f>
        <v>12682.5</v>
      </c>
      <c r="M64" s="4">
        <f>SUM(C64+M59)/10</f>
        <v>13285.7</v>
      </c>
      <c r="N64" s="4">
        <f>SUM(C64+M59)/10</f>
        <v>13285.7</v>
      </c>
      <c r="O64" s="4">
        <f>SUM(C64+M59)/10</f>
        <v>13285.7</v>
      </c>
      <c r="P64" s="4">
        <f>SUM(C64+M59)/10</f>
        <v>13285.7</v>
      </c>
      <c r="Q64" s="4">
        <f>SUM(C64+M59)/10</f>
        <v>13285.7</v>
      </c>
    </row>
    <row r="65" spans="1:17">
      <c r="A65" s="75">
        <v>7</v>
      </c>
      <c r="B65" s="76">
        <v>3</v>
      </c>
      <c r="C65" s="77">
        <v>93898</v>
      </c>
      <c r="D65" s="4">
        <f t="shared" si="18"/>
        <v>9389.7999999999993</v>
      </c>
      <c r="E65" s="4">
        <f>SUM(C65+E59)/10</f>
        <v>9691.4</v>
      </c>
      <c r="F65" s="4">
        <f>SUM(C65+F59)/10</f>
        <v>9993</v>
      </c>
      <c r="G65" s="4">
        <f>SUM(C65+G59)/10</f>
        <v>10294.6</v>
      </c>
      <c r="H65" s="4">
        <f>SUM(C65+H59)/10</f>
        <v>10596.2</v>
      </c>
      <c r="I65" s="4">
        <f>SUM(C65+I59)/10</f>
        <v>10897.8</v>
      </c>
      <c r="J65" s="4">
        <f>SUM(C65+J59)/10</f>
        <v>11199.4</v>
      </c>
      <c r="K65" s="4">
        <f>SUM(C65+K59)/10</f>
        <v>11802.6</v>
      </c>
      <c r="L65" s="4">
        <f>SUM(C65+L59)/10</f>
        <v>12405.8</v>
      </c>
      <c r="M65" s="4">
        <f>SUM(C65+M59)/10</f>
        <v>13009</v>
      </c>
      <c r="N65" s="4">
        <f>SUM(C65+M59)/10</f>
        <v>13009</v>
      </c>
      <c r="O65" s="4">
        <f>SUM(C65+M59)/10</f>
        <v>13009</v>
      </c>
      <c r="P65" s="4">
        <f>SUM(C65+M59)/10</f>
        <v>13009</v>
      </c>
      <c r="Q65" s="4">
        <f>SUM(C65+M59)/10</f>
        <v>13009</v>
      </c>
    </row>
    <row r="66" spans="1:17">
      <c r="A66" s="75">
        <v>9</v>
      </c>
      <c r="B66" s="76">
        <v>2</v>
      </c>
      <c r="C66" s="77">
        <v>91131</v>
      </c>
      <c r="D66" s="4">
        <f t="shared" si="18"/>
        <v>9113.1</v>
      </c>
      <c r="E66" s="4">
        <f>SUM(C66+E59)/10</f>
        <v>9414.7000000000007</v>
      </c>
      <c r="F66" s="4">
        <f>SUM(C66+F59)/10</f>
        <v>9716.2999999999993</v>
      </c>
      <c r="G66" s="4">
        <f>SUM(C66+G59)/10</f>
        <v>10017.9</v>
      </c>
      <c r="H66" s="4">
        <f>SUM(C66+H59)/10</f>
        <v>10319.5</v>
      </c>
      <c r="I66" s="4">
        <f>SUM(C66+I59)/10</f>
        <v>10621.1</v>
      </c>
      <c r="J66" s="4">
        <f>SUM(C66+J59)/10</f>
        <v>10922.7</v>
      </c>
      <c r="K66" s="4">
        <f>SUM(C66+K59)/10</f>
        <v>11525.9</v>
      </c>
      <c r="L66" s="4">
        <f>SUM(C66+L59)/10</f>
        <v>12129.1</v>
      </c>
      <c r="M66" s="4">
        <f>SUM(C66+M59)/10</f>
        <v>12732.3</v>
      </c>
      <c r="N66" s="4">
        <f>SUM(C66+M59)/10</f>
        <v>12732.3</v>
      </c>
      <c r="O66" s="4">
        <f>SUM(C66+M59)/10</f>
        <v>12732.3</v>
      </c>
      <c r="P66" s="4">
        <f>SUM(C66+M59)/10</f>
        <v>12732.3</v>
      </c>
      <c r="Q66" s="4">
        <f>SUM(C66+M59)/10</f>
        <v>12732.3</v>
      </c>
    </row>
    <row r="67" spans="1:17">
      <c r="A67" s="75">
        <v>13</v>
      </c>
      <c r="B67" s="76">
        <v>1</v>
      </c>
      <c r="C67" s="77">
        <v>88364</v>
      </c>
      <c r="D67" s="4">
        <f t="shared" si="18"/>
        <v>8836.4</v>
      </c>
      <c r="E67" s="4">
        <f>SUM(C67+E59)/10</f>
        <v>9138</v>
      </c>
      <c r="F67" s="4">
        <f>SUM(C67+F59)/10</f>
        <v>9439.6</v>
      </c>
      <c r="G67" s="4">
        <f>SUM(C67+G59)/10</f>
        <v>9741.2000000000007</v>
      </c>
      <c r="H67" s="4">
        <f>SUM(C67+H59)/10</f>
        <v>10042.799999999999</v>
      </c>
      <c r="I67" s="4">
        <f>SUM(C67+I59)/10</f>
        <v>10344.4</v>
      </c>
      <c r="J67" s="4">
        <f>SUM(C67+J59)/10</f>
        <v>10646</v>
      </c>
      <c r="K67" s="4">
        <f>SUM(C67+K59)/10</f>
        <v>11249.2</v>
      </c>
      <c r="L67" s="4">
        <f>SUM(C67+L59)/10</f>
        <v>11852.4</v>
      </c>
      <c r="M67" s="4">
        <f>SUM(C67+M59)/10</f>
        <v>12455.6</v>
      </c>
      <c r="N67" s="4">
        <f>SUM(C67+M59)/10</f>
        <v>12455.6</v>
      </c>
      <c r="O67" s="4">
        <f>SUM(C67+M59)/10</f>
        <v>12455.6</v>
      </c>
      <c r="P67" s="4">
        <f>SUM(C67+M59)/10</f>
        <v>12455.6</v>
      </c>
      <c r="Q67" s="4">
        <f>SUM(C67+M59)/10</f>
        <v>12455.6</v>
      </c>
    </row>
    <row r="69" spans="1:17">
      <c r="A69" s="88" t="s">
        <v>46</v>
      </c>
      <c r="B69" s="89"/>
      <c r="C69" s="80"/>
      <c r="D69" s="80"/>
      <c r="E69" s="80"/>
      <c r="F69" s="80"/>
      <c r="G69" s="80"/>
    </row>
    <row r="70" spans="1:17">
      <c r="A70" s="82">
        <v>1</v>
      </c>
      <c r="B70" s="80" t="s">
        <v>57</v>
      </c>
      <c r="C70" s="80"/>
      <c r="D70" s="80"/>
      <c r="E70" s="80"/>
      <c r="F70" s="80"/>
      <c r="G70" s="80"/>
    </row>
    <row r="71" spans="1:17">
      <c r="A71" s="82">
        <v>2</v>
      </c>
      <c r="B71" s="80" t="s">
        <v>47</v>
      </c>
      <c r="C71" s="80"/>
      <c r="D71" s="80"/>
      <c r="E71" s="80"/>
      <c r="F71" s="80"/>
      <c r="G71" s="80"/>
    </row>
    <row r="72" spans="1:17">
      <c r="A72" s="82">
        <v>3</v>
      </c>
      <c r="B72" s="80" t="s">
        <v>48</v>
      </c>
      <c r="C72" s="80"/>
      <c r="D72" s="80"/>
      <c r="E72" s="80"/>
      <c r="F72" s="80"/>
      <c r="G72" s="80"/>
    </row>
    <row r="73" spans="1:17">
      <c r="A73" s="82">
        <v>4</v>
      </c>
      <c r="B73" s="80" t="s">
        <v>49</v>
      </c>
      <c r="C73" s="80"/>
      <c r="D73" s="80"/>
      <c r="E73" s="80"/>
      <c r="F73" s="80"/>
      <c r="G73" s="80"/>
    </row>
    <row r="74" spans="1:17">
      <c r="A74" s="82">
        <v>5</v>
      </c>
      <c r="B74" s="80" t="s">
        <v>53</v>
      </c>
      <c r="C74" s="80"/>
      <c r="D74" s="80"/>
      <c r="E74" s="80"/>
      <c r="F74" s="80"/>
      <c r="G74" s="80"/>
    </row>
    <row r="75" spans="1:17">
      <c r="A75" s="82">
        <v>6</v>
      </c>
      <c r="B75" s="80" t="s">
        <v>50</v>
      </c>
      <c r="C75" s="80"/>
      <c r="D75" s="80"/>
      <c r="E75" s="80"/>
      <c r="F75" s="80"/>
      <c r="G75" s="80"/>
    </row>
    <row r="76" spans="1:17">
      <c r="A76" s="82">
        <v>7</v>
      </c>
      <c r="B76" s="80" t="s">
        <v>51</v>
      </c>
      <c r="C76" s="80"/>
      <c r="D76" s="80"/>
      <c r="E76" s="80"/>
      <c r="F76" s="80"/>
      <c r="G76" s="80"/>
    </row>
    <row r="77" spans="1:17">
      <c r="A77" s="82">
        <v>8</v>
      </c>
      <c r="B77" s="81" t="s">
        <v>52</v>
      </c>
      <c r="C77" s="80"/>
      <c r="D77" s="80"/>
      <c r="E77" s="80"/>
      <c r="F77" s="80"/>
      <c r="G77" s="80"/>
    </row>
    <row r="78" spans="1:17">
      <c r="A78" s="82"/>
      <c r="C78" s="80"/>
      <c r="D78" s="80"/>
      <c r="E78" s="80"/>
      <c r="F78" s="80"/>
      <c r="G78" s="80"/>
    </row>
  </sheetData>
  <sheetProtection algorithmName="SHA-512" hashValue="nX1ispB3XZppgw7+MY4jUuBf3PS9rcCOXiWhItsHVRpbUpgG9TV3ZZAp59VX6F74ILc4KoIZlAveKXRnLgyWBA==" saltValue="JYQO4iLTxbb4I7fka3gOUg==" spinCount="100000" sheet="1" objects="1" scenarios="1"/>
  <mergeCells count="9">
    <mergeCell ref="A69:B69"/>
    <mergeCell ref="D57:M57"/>
    <mergeCell ref="N57:Q57"/>
    <mergeCell ref="D41:M41"/>
    <mergeCell ref="N41:Q41"/>
    <mergeCell ref="B43:C43"/>
    <mergeCell ref="B42:C42"/>
    <mergeCell ref="A54:C54"/>
    <mergeCell ref="A55:C55"/>
  </mergeCells>
  <pageMargins left="0.25" right="0.25" top="0.75" bottom="0.75" header="0.3" footer="0.3"/>
  <pageSetup paperSize="9" scale="65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HRDC - HR Document" ma:contentTypeID="0x010100DB100F21A7794546A5F19AE3FDF418FD0028624F720E951A4B971B121FB05CC361" ma:contentTypeVersion="88" ma:contentTypeDescription="" ma:contentTypeScope="" ma:versionID="0c13ca460ddda4da998a42d70785e8f8">
  <xsd:schema xmlns:xsd="http://www.w3.org/2001/XMLSchema" xmlns:xs="http://www.w3.org/2001/XMLSchema" xmlns:p="http://schemas.microsoft.com/office/2006/metadata/properties" xmlns:ns1="http://schemas.microsoft.com/sharepoint/v3" xmlns:ns2="ea0d5317-3d71-48ac-ae4d-f8b660bb596c" xmlns:ns3="7579f7aa-f3fb-4425-bf15-e74378bb9d77" xmlns:ns4="http://schemas.microsoft.com/sharepoint/v4" targetNamespace="http://schemas.microsoft.com/office/2006/metadata/properties" ma:root="true" ma:fieldsID="39ef90f6cbf3ae37f3e82be80df6bab1" ns1:_="" ns2:_="" ns3:_="" ns4:_="">
    <xsd:import namespace="http://schemas.microsoft.com/sharepoint/v3"/>
    <xsd:import namespace="ea0d5317-3d71-48ac-ae4d-f8b660bb596c"/>
    <xsd:import namespace="7579f7aa-f3fb-4425-bf15-e74378bb9d77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Editor_x0020_Group"/>
                <xsd:element ref="ns2:Document_x0020_Owner_x002f_Approver"/>
                <xsd:element ref="ns2:Document_x0020_Category"/>
                <xsd:element ref="ns2:Process" minOccurs="0"/>
                <xsd:element ref="ns2:Visibility" minOccurs="0"/>
                <xsd:element ref="ns2:Campuses" minOccurs="0"/>
                <xsd:element ref="ns2:Restrict_x0020_to_x0020_HR_x0020_Staff" minOccurs="0"/>
                <xsd:element ref="ns2:HR_x0020_Doc_x0020_Status" minOccurs="0"/>
                <xsd:element ref="ns2:_PublishStartDate"/>
                <xsd:element ref="ns2:External_x0020_Document" minOccurs="0"/>
                <xsd:element ref="ns2:External_x0020_document_x0020_link" minOccurs="0"/>
                <xsd:element ref="ns2:Additional_x0020_information" minOccurs="0"/>
                <xsd:element ref="ns2:Editor_x0020_Group_x003a_ID" minOccurs="0"/>
                <xsd:element ref="ns2:_dlc_DocIdUrl" minOccurs="0"/>
                <xsd:element ref="ns2:_dlc_DocIdPersistId" minOccurs="0"/>
                <xsd:element ref="ns2:_dlc_DocId" minOccurs="0"/>
                <xsd:element ref="ns2:p03bf033748243edbaf189f3c637fd10" minOccurs="0"/>
                <xsd:element ref="ns2:TaxCatchAll" minOccurs="0"/>
                <xsd:element ref="ns2:TaxCatchAllLabel" minOccurs="0"/>
                <xsd:element ref="ns2:Last_x0020_Review_x0020_Date" minOccurs="0"/>
                <xsd:element ref="ns2:b3915bece4ef46fea38bb9fe103a6176" minOccurs="0"/>
                <xsd:element ref="ns2:Next_x0020_Review_x0020_Date" minOccurs="0"/>
                <xsd:element ref="ns1:PublishingStartDate" minOccurs="0"/>
                <xsd:element ref="ns1:PublishingExpirationDate" minOccurs="0"/>
                <xsd:element ref="ns2:TaxKeywordTaxHTField" minOccurs="0"/>
                <xsd:element ref="ns2:External_x0020_to_x0020_HR_x0020_approval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4:IconOverlay" minOccurs="0"/>
                <xsd:element ref="ns2:SharedWithUsers" minOccurs="0"/>
                <xsd:element ref="ns2:SharedWithDetail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33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 ma:readOnly="false">
      <xsd:simpleType>
        <xsd:restriction base="dms:Unknown"/>
      </xsd:simpleType>
    </xsd:element>
    <xsd:element name="PublishingExpirationDate" ma:index="34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 ma:readOnly="fals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0d5317-3d71-48ac-ae4d-f8b660bb596c" elementFormDefault="qualified">
    <xsd:import namespace="http://schemas.microsoft.com/office/2006/documentManagement/types"/>
    <xsd:import namespace="http://schemas.microsoft.com/office/infopath/2007/PartnerControls"/>
    <xsd:element name="Editor_x0020_Group" ma:index="2" ma:displayName="Editor Group" ma:list="{036c8e53-61d0-4819-8dd2-25bee1529659}" ma:internalName="Editor_x0020_Group" ma:readOnly="false" ma:showField="Title" ma:web="ea0d5317-3d71-48ac-ae4d-f8b660bb596c">
      <xsd:simpleType>
        <xsd:restriction base="dms:Lookup"/>
      </xsd:simpleType>
    </xsd:element>
    <xsd:element name="Document_x0020_Owner_x002f_Approver" ma:index="3" ma:displayName="Owner/Approver" ma:list="UserInfo" ma:SharePointGroup="25" ma:internalName="Document_x0020_Owner_x002F_Approv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ocument_x0020_Category" ma:index="4" ma:displayName="Document Category" ma:list="{0bfeaaac-0a73-4936-8d60-5042fa4bc56e}" ma:internalName="Document_x0020_Category" ma:readOnly="false" ma:showField="Title" ma:web="ea0d5317-3d71-48ac-ae4d-f8b660bb596c">
      <xsd:simpleType>
        <xsd:restriction base="dms:Lookup"/>
      </xsd:simpleType>
    </xsd:element>
    <xsd:element name="Process" ma:index="5" nillable="true" ma:displayName="Related processes" ma:list="{2e9174f6-7676-407b-8948-1cc90bd0d0e5}" ma:internalName="Process" ma:readOnly="false" ma:showField="LinkTitleNoMenu" ma:web="ea0d5317-3d71-48ac-ae4d-f8b660bb596c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Visibility" ma:index="6" nillable="true" ma:displayName="Target Audience" ma:list="{347a4d86-f88f-4f93-8e9e-1e092b5e88e4}" ma:internalName="Visibility" ma:readOnly="false" ma:showField="LinkTitleNoMenu" ma:web="ea0d5317-3d71-48ac-ae4d-f8b660bb596c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ampuses" ma:index="7" nillable="true" ma:displayName="Campuses" ma:list="{7b4e0aad-9fe7-42a4-8ad8-450affc899d7}" ma:internalName="Campuses" ma:readOnly="false" ma:showField="LinkTitleNoMenu" ma:web="ea0d5317-3d71-48ac-ae4d-f8b660bb596c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Restrict_x0020_to_x0020_HR_x0020_Staff" ma:index="8" nillable="true" ma:displayName="Restrict to HR Staff" ma:default="0" ma:description="If this document is to be only accessed by HR Staff, select this box." ma:internalName="Restrict_x0020_to_x0020_HR_x0020_Staff" ma:readOnly="false">
      <xsd:simpleType>
        <xsd:restriction base="dms:Boolean"/>
      </xsd:simpleType>
    </xsd:element>
    <xsd:element name="HR_x0020_Doc_x0020_Status" ma:index="10" nillable="true" ma:displayName="HR Doc Status" ma:default="Live" ma:description="Change the status to archive to move document to HR Doc Centre Archive" ma:format="Dropdown" ma:internalName="HR_x0020_Doc_x0020_Status" ma:readOnly="false">
      <xsd:simpleType>
        <xsd:restriction base="dms:Choice">
          <xsd:enumeration value="Live"/>
          <xsd:enumeration value="Archived"/>
        </xsd:restriction>
      </xsd:simpleType>
    </xsd:element>
    <xsd:element name="_PublishStartDate" ma:index="11" ma:displayName="Publish Start Date" ma:default="[today]" ma:format="DateTime" ma:internalName="_PublishStartDate" ma:readOnly="false">
      <xsd:simpleType>
        <xsd:restriction base="dms:DateTime"/>
      </xsd:simpleType>
    </xsd:element>
    <xsd:element name="External_x0020_Document" ma:index="12" nillable="true" ma:displayName="External Document" ma:default="0" ma:description="Select this box if this document needs to be accessed by those not employed or who study at the University" ma:internalName="External_x0020_Document" ma:readOnly="false">
      <xsd:simpleType>
        <xsd:restriction base="dms:Boolean"/>
      </xsd:simpleType>
    </xsd:element>
    <xsd:element name="External_x0020_document_x0020_link" ma:index="13" nillable="true" ma:displayName="External document link" ma:description="If external document OR Web page, please paste the url of where the document or webpage is located." ma:internalName="External_x0020_document_x0020_link" ma:readOnly="false">
      <xsd:simpleType>
        <xsd:restriction base="dms:Text">
          <xsd:maxLength value="255"/>
        </xsd:restriction>
      </xsd:simpleType>
    </xsd:element>
    <xsd:element name="Additional_x0020_information" ma:index="14" nillable="true" ma:displayName="Additional information" ma:internalName="Additional_x0020_information" ma:readOnly="false">
      <xsd:simpleType>
        <xsd:restriction base="dms:Note"/>
      </xsd:simpleType>
    </xsd:element>
    <xsd:element name="Editor_x0020_Group_x003a_ID" ma:index="16" nillable="true" ma:displayName="Editor Group:ID" ma:list="{036c8e53-61d0-4819-8dd2-25bee1529659}" ma:internalName="Editor_x0020_Group_x003A_ID" ma:readOnly="true" ma:showField="ID" ma:web="ea0d5317-3d71-48ac-ae4d-f8b660bb596c">
      <xsd:simpleType>
        <xsd:restriction base="dms:Lookup"/>
      </xsd:simpleType>
    </xsd:element>
    <xsd:element name="_dlc_DocIdUrl" ma:index="18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9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_dlc_DocId" ma:index="23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p03bf033748243edbaf189f3c637fd10" ma:index="24" nillable="true" ma:taxonomy="true" ma:internalName="p03bf033748243edbaf189f3c637fd10" ma:taxonomyFieldName="HR_x0020_Tags" ma:displayName="HR Tags" ma:readOnly="false" ma:default="" ma:fieldId="{903bf033-7482-43ed-baf1-89f3c637fd10}" ma:taxonomyMulti="true" ma:sspId="ac7af76c-f141-45ca-ae1a-4959eb0cbd43" ma:termSetId="ff7bf304-b4f1-4ea4-8081-273e779339d9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" ma:index="25" nillable="true" ma:displayName="Taxonomy Catch All Column" ma:hidden="true" ma:list="{a81096b5-8d9f-4628-904d-6b836a0eab3a}" ma:internalName="TaxCatchAll" ma:readOnly="false" ma:showField="CatchAllData" ma:web="ea0d5317-3d71-48ac-ae4d-f8b660bb596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26" nillable="true" ma:displayName="Taxonomy Catch All Column1" ma:hidden="true" ma:list="{a81096b5-8d9f-4628-904d-6b836a0eab3a}" ma:internalName="TaxCatchAllLabel" ma:readOnly="true" ma:showField="CatchAllDataLabel" ma:web="ea0d5317-3d71-48ac-ae4d-f8b660bb596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_x0020_Review_x0020_Date" ma:index="28" nillable="true" ma:displayName="Last Review Date" ma:format="DateOnly" ma:hidden="true" ma:internalName="Last_x0020_Review_x0020_Date" ma:readOnly="false">
      <xsd:simpleType>
        <xsd:restriction base="dms:DateTime"/>
      </xsd:simpleType>
    </xsd:element>
    <xsd:element name="b3915bece4ef46fea38bb9fe103a6176" ma:index="29" nillable="true" ma:taxonomy="true" ma:internalName="b3915bece4ef46fea38bb9fe103a6176" ma:taxonomyFieldName="Document_x0020_Security_x0020_Type" ma:displayName="Document Security Type" ma:readOnly="false" ma:default="" ma:fieldId="{b3915bec-e4ef-46fe-a38b-b9fe103a6176}" ma:sspId="ac7af76c-f141-45ca-ae1a-4959eb0cbd43" ma:termSetId="f5148cf2-5f8e-4285-8c84-195045e987a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Next_x0020_Review_x0020_Date" ma:index="31" nillable="true" ma:displayName="Next Review Date" ma:format="DateOnly" ma:hidden="true" ma:internalName="Next_x0020_Review_x0020_Date" ma:readOnly="false">
      <xsd:simpleType>
        <xsd:restriction base="dms:DateTime"/>
      </xsd:simpleType>
    </xsd:element>
    <xsd:element name="TaxKeywordTaxHTField" ma:index="35" ma:taxonomy="true" ma:internalName="TaxKeywordTaxHTField" ma:taxonomyFieldName="TaxKeyword" ma:displayName="Enterprise Keywords" ma:readOnly="false" ma:fieldId="{23f27201-bee3-471e-b2e7-b64fd8b7ca38}" ma:taxonomyMulti="true" ma:sspId="ac7af76c-f141-45ca-ae1a-4959eb0cbd43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External_x0020_to_x0020_HR_x0020_approval" ma:index="36" nillable="true" ma:displayName="External to HR approval" ma:hidden="true" ma:internalName="External_x0020_to_x0020_HR_x0020_approval" ma:readOnly="false">
      <xsd:simpleType>
        <xsd:restriction base="dms:Note"/>
      </xsd:simpleType>
    </xsd:element>
    <xsd:element name="SharedWithUsers" ma:index="4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4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79f7aa-f3fb-4425-bf15-e74378bb9d7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37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38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3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4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4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4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46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4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41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1" ma:displayName="Content Type"/>
        <xsd:element ref="dc:title" maxOccurs="1" ma:index="1" ma:displayName="Document 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conOverlay xmlns="http://schemas.microsoft.com/sharepoint/v4" xsi:nil="true"/>
    <PublishingExpirationDate xmlns="http://schemas.microsoft.com/sharepoint/v3" xsi:nil="true"/>
    <PublishingStartDate xmlns="http://schemas.microsoft.com/sharepoint/v3" xsi:nil="true"/>
    <Additional_x0020_information xmlns="ea0d5317-3d71-48ac-ae4d-f8b660bb596c" xsi:nil="true"/>
    <Last_x0020_Review_x0020_Date xmlns="ea0d5317-3d71-48ac-ae4d-f8b660bb596c" xsi:nil="true"/>
    <TaxCatchAll xmlns="ea0d5317-3d71-48ac-ae4d-f8b660bb596c">
      <Value>330</Value>
      <Value>492</Value>
      <Value>526</Value>
    </TaxCatchAll>
    <b3915bece4ef46fea38bb9fe103a6176 xmlns="ea0d5317-3d71-48ac-ae4d-f8b660bb596c">
      <Terms xmlns="http://schemas.microsoft.com/office/infopath/2007/PartnerControls">
        <TermInfo xmlns="http://schemas.microsoft.com/office/infopath/2007/PartnerControls">
          <TermName xmlns="http://schemas.microsoft.com/office/infopath/2007/PartnerControls">Restricted</TermName>
          <TermId xmlns="http://schemas.microsoft.com/office/infopath/2007/PartnerControls">a3967369-70e6-4d62-983e-0cb1053b6319</TermId>
        </TermInfo>
      </Terms>
    </b3915bece4ef46fea38bb9fe103a6176>
    <Process xmlns="ea0d5317-3d71-48ac-ae4d-f8b660bb596c">
      <Value>114</Value>
      <Value>105</Value>
      <Value>96</Value>
    </Process>
    <External_x0020_to_x0020_HR_x0020_approval xmlns="ea0d5317-3d71-48ac-ae4d-f8b660bb596c" xsi:nil="true"/>
    <Document_x0020_Category xmlns="ea0d5317-3d71-48ac-ae4d-f8b660bb596c">4</Document_x0020_Category>
    <HR_x0020_Doc_x0020_Status xmlns="ea0d5317-3d71-48ac-ae4d-f8b660bb596c">Live</HR_x0020_Doc_x0020_Status>
    <p03bf033748243edbaf189f3c637fd10 xmlns="ea0d5317-3d71-48ac-ae4d-f8b660bb596c">
      <Terms xmlns="http://schemas.microsoft.com/office/infopath/2007/PartnerControls"/>
    </p03bf033748243edbaf189f3c637fd10>
    <External_x0020_Document xmlns="ea0d5317-3d71-48ac-ae4d-f8b660bb596c">true</External_x0020_Document>
    <Editor_x0020_Group xmlns="ea0d5317-3d71-48ac-ae4d-f8b660bb596c">5</Editor_x0020_Group>
    <Campuses xmlns="ea0d5317-3d71-48ac-ae4d-f8b660bb596c">
      <Value>1</Value>
    </Campuses>
    <Next_x0020_Review_x0020_Date xmlns="ea0d5317-3d71-48ac-ae4d-f8b660bb596c">2021-03-31T23:00:00+00:00</Next_x0020_Review_x0020_Date>
    <External_x0020_document_x0020_link xmlns="ea0d5317-3d71-48ac-ae4d-f8b660bb596c" xsi:nil="true"/>
    <Visibility xmlns="ea0d5317-3d71-48ac-ae4d-f8b660bb596c">
      <Value>10</Value>
      <Value>7</Value>
    </Visibility>
    <Restrict_x0020_to_x0020_HR_x0020_Staff xmlns="ea0d5317-3d71-48ac-ae4d-f8b660bb596c">false</Restrict_x0020_to_x0020_HR_x0020_Staff>
    <_dlc_DocId xmlns="ea0d5317-3d71-48ac-ae4d-f8b660bb596c">HRDOC-337-1811</_dlc_DocId>
    <_dlc_DocIdUrl xmlns="ea0d5317-3d71-48ac-ae4d-f8b660bb596c">
      <Url>https://bham.sharepoint.com/sites/HRDC/_layouts/15/DocIdRedir.aspx?ID=HRDOC-337-1811</Url>
      <Description>HRDOC-337-1811</Description>
    </_dlc_DocIdUrl>
    <TaxKeywordTaxHTField xmlns="ea0d5317-3d71-48ac-ae4d-f8b660bb596c">
      <Terms xmlns="http://schemas.microsoft.com/office/infopath/2007/PartnerControls">
        <TermInfo xmlns="http://schemas.microsoft.com/office/infopath/2007/PartnerControls">
          <TermName xmlns="http://schemas.microsoft.com/office/infopath/2007/PartnerControls">allowances</TermName>
          <TermId xmlns="http://schemas.microsoft.com/office/infopath/2007/PartnerControls">991cdd21-3a07-4be6-aae9-2f533ce2b20b</TermId>
        </TermInfo>
        <TermInfo xmlns="http://schemas.microsoft.com/office/infopath/2007/PartnerControls">
          <TermName xmlns="http://schemas.microsoft.com/office/infopath/2007/PartnerControls">salary</TermName>
          <TermId xmlns="http://schemas.microsoft.com/office/infopath/2007/PartnerControls">f7561f6a-36e3-4024-82a2-9b788a51f4e6</TermId>
        </TermInfo>
      </Terms>
    </TaxKeywordTaxHTField>
    <_PublishStartDate xmlns="ea0d5317-3d71-48ac-ae4d-f8b660bb596c">2022-06-27T11:07:33+00:00</_PublishStartDate>
    <Document_x0020_Owner_x002f_Approver xmlns="ea0d5317-3d71-48ac-ae4d-f8b660bb596c">
      <UserInfo>
        <DisplayName>Heather Clancy (HR Strategy and Projects)</DisplayName>
        <AccountId>29</AccountId>
        <AccountType/>
      </UserInfo>
    </Document_x0020_Owner_x002f_Approver>
    <SharedWithUsers xmlns="ea0d5317-3d71-48ac-ae4d-f8b660bb596c">
      <UserInfo>
        <DisplayName>Sally Steele (HR Advisory Services)</DisplayName>
        <AccountId>98</AccountId>
        <AccountType/>
      </UserInfo>
      <UserInfo>
        <DisplayName>Heather Clancy (HR Strategy and Projects)</DisplayName>
        <AccountId>29</AccountId>
        <AccountType/>
      </UserInfo>
      <UserInfo>
        <DisplayName>Sally Ells (HR Strategy and Projects)</DisplayName>
        <AccountId>36</AccountId>
        <AccountType/>
      </UserInfo>
    </SharedWithUsers>
  </documentManagement>
</p:properti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78D2E08F-9840-436D-ADAE-ACA7167E9EB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ea0d5317-3d71-48ac-ae4d-f8b660bb596c"/>
    <ds:schemaRef ds:uri="7579f7aa-f3fb-4425-bf15-e74378bb9d77"/>
    <ds:schemaRef ds:uri="http://schemas.microsoft.com/sharepoint/v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1488600-A8E4-46C6-91B1-0BE543C3733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4C312C4-CDFD-43C3-85FB-25ECA592D41E}">
  <ds:schemaRefs>
    <ds:schemaRef ds:uri="ea0d5317-3d71-48ac-ae4d-f8b660bb596c"/>
    <ds:schemaRef ds:uri="http://schemas.microsoft.com/office/2006/documentManagement/types"/>
    <ds:schemaRef ds:uri="http://purl.org/dc/dcmitype/"/>
    <ds:schemaRef ds:uri="http://purl.org/dc/terms/"/>
    <ds:schemaRef ds:uri="http://purl.org/dc/elements/1.1/"/>
    <ds:schemaRef ds:uri="http://schemas.microsoft.com/office/infopath/2007/PartnerControls"/>
    <ds:schemaRef ds:uri="7579f7aa-f3fb-4425-bf15-e74378bb9d77"/>
    <ds:schemaRef ds:uri="http://www.w3.org/XML/1998/namespace"/>
    <ds:schemaRef ds:uri="http://schemas.microsoft.com/office/2006/metadata/properties"/>
    <ds:schemaRef ds:uri="http://schemas.openxmlformats.org/package/2006/metadata/core-properties"/>
    <ds:schemaRef ds:uri="http://schemas.microsoft.com/sharepoint/v4"/>
    <ds:schemaRef ds:uri="http://schemas.microsoft.com/sharepoint/v3"/>
  </ds:schemaRefs>
</ds:datastoreItem>
</file>

<file path=customXml/itemProps4.xml><?xml version="1.0" encoding="utf-8"?>
<ds:datastoreItem xmlns:ds="http://schemas.openxmlformats.org/officeDocument/2006/customXml" ds:itemID="{1BEBCEB3-804E-466F-BFEE-FE23ABACF83E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CEA &amp; APA values</vt:lpstr>
    </vt:vector>
  </TitlesOfParts>
  <Company>UoB IT Services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Clinical Excellence Awards and Additional Programmed Activities Values</dc:title>
  <dc:creator>HARRISGU</dc:creator>
  <cp:keywords>salary ; allowances</cp:keywords>
  <cp:lastModifiedBy>Jessica Moody (HR Strategy and Projects)</cp:lastModifiedBy>
  <dcterms:created xsi:type="dcterms:W3CDTF">2019-03-28T09:09:16Z</dcterms:created>
  <dcterms:modified xsi:type="dcterms:W3CDTF">2022-09-30T13:46:16Z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0x010100DB100F21A7794546A5F19AE3FDF418FD0028624F720E951A4B971B121FB05CC361</vt:lpwstr>
  </property>
  <property fmtid="{D5CDD505-2E9C-101B-9397-08002B2CF9AE}" pid="3" name="_dlc_DocIdItemGuid">
    <vt:lpwstr>ae50a7c4-4067-4480-ab09-2441f6861a4d</vt:lpwstr>
  </property>
  <property fmtid="{D5CDD505-2E9C-101B-9397-08002B2CF9AE}" pid="4" name="HR Tags">
    <vt:lpwstr/>
  </property>
  <property fmtid="{D5CDD505-2E9C-101B-9397-08002B2CF9AE}" pid="5" name="Document Security Type">
    <vt:lpwstr>330;#Restricted|a3967369-70e6-4d62-983e-0cb1053b6319</vt:lpwstr>
  </property>
  <property fmtid="{D5CDD505-2E9C-101B-9397-08002B2CF9AE}" pid="6" name="WorkflowChangePath">
    <vt:lpwstr>ed12058a-488a-4d7a-a8ba-c1cbeeac0298,4;</vt:lpwstr>
  </property>
  <property fmtid="{D5CDD505-2E9C-101B-9397-08002B2CF9AE}" pid="7" name="TaxKeyword">
    <vt:lpwstr>526;#allowances|991cdd21-3a07-4be6-aae9-2f533ce2b20b;#492;#salary|f7561f6a-36e3-4024-82a2-9b788a51f4e6</vt:lpwstr>
  </property>
  <property fmtid="{D5CDD505-2E9C-101B-9397-08002B2CF9AE}" pid="8" name="Legacy intranet documentation">
    <vt:bool>false</vt:bool>
  </property>
  <property fmtid="{D5CDD505-2E9C-101B-9397-08002B2CF9AE}" pid="9" name="DocumentSetDescription">
    <vt:lpwstr/>
  </property>
  <property fmtid="{D5CDD505-2E9C-101B-9397-08002B2CF9AE}" pid="10" name="MediaServiceImageTags">
    <vt:lpwstr/>
  </property>
  <property fmtid="{D5CDD505-2E9C-101B-9397-08002B2CF9AE}" pid="11" name="lcf76f155ced4ddcb4097134ff3c332f">
    <vt:lpwstr/>
  </property>
  <property fmtid="{D5CDD505-2E9C-101B-9397-08002B2CF9AE}" pid="12" name="URL">
    <vt:lpwstr/>
  </property>
  <property fmtid="{D5CDD505-2E9C-101B-9397-08002B2CF9AE}" pid="13" name="Add">
    <vt:lpwstr/>
  </property>
</Properties>
</file>