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bham.sharepoint.com/sites/HRDC/Documents/5/All/"/>
    </mc:Choice>
  </mc:AlternateContent>
  <xr:revisionPtr revIDLastSave="0" documentId="8_{F97A6427-5FF5-4131-9BFD-7656FD2430E6}" xr6:coauthVersionLast="47" xr6:coauthVersionMax="47" xr10:uidLastSave="{00000000-0000-0000-0000-000000000000}"/>
  <bookViews>
    <workbookView xWindow="-120" yWindow="-120" windowWidth="29040" windowHeight="15840" xr2:uid="{00000000-000D-0000-FFFF-FFFF00000000}"/>
  </bookViews>
  <sheets>
    <sheet name="Pay Scales" sheetId="2" r:id="rId1"/>
  </sheets>
  <definedNames>
    <definedName name="_xlnm.Print_Area" localSheetId="0">'Pay Scales'!$A$1:$AJ$67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7" i="2" l="1"/>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18" i="2"/>
  <c r="V21" i="2"/>
  <c r="X21" i="2" s="1"/>
  <c r="V22" i="2"/>
  <c r="X22" i="2" s="1"/>
  <c r="V23" i="2"/>
  <c r="X23" i="2" s="1"/>
  <c r="V24" i="2"/>
  <c r="X24" i="2" s="1"/>
  <c r="V25" i="2"/>
  <c r="W25" i="2" s="1"/>
  <c r="V26" i="2"/>
  <c r="X26" i="2" s="1"/>
  <c r="AA26" i="2" s="1"/>
  <c r="V27" i="2"/>
  <c r="X27" i="2" s="1"/>
  <c r="V28" i="2"/>
  <c r="Z28" i="2" s="1"/>
  <c r="V29" i="2"/>
  <c r="X29" i="2" s="1"/>
  <c r="V30" i="2"/>
  <c r="X30" i="2" s="1"/>
  <c r="V31" i="2"/>
  <c r="Z31" i="2" s="1"/>
  <c r="V32" i="2"/>
  <c r="X32" i="2" s="1"/>
  <c r="V33" i="2"/>
  <c r="X33" i="2" s="1"/>
  <c r="AA33" i="2" s="1"/>
  <c r="V34" i="2"/>
  <c r="W34" i="2" s="1"/>
  <c r="V35" i="2"/>
  <c r="X35" i="2" s="1"/>
  <c r="V36" i="2"/>
  <c r="Z36" i="2" s="1"/>
  <c r="V37" i="2"/>
  <c r="X37" i="2" s="1"/>
  <c r="V38" i="2"/>
  <c r="X38" i="2" s="1"/>
  <c r="V39" i="2"/>
  <c r="X39" i="2" s="1"/>
  <c r="Y39" i="2" s="1"/>
  <c r="V40" i="2"/>
  <c r="X40" i="2" s="1"/>
  <c r="V41" i="2"/>
  <c r="W41" i="2" s="1"/>
  <c r="V42" i="2"/>
  <c r="W42" i="2" s="1"/>
  <c r="V43" i="2"/>
  <c r="X43" i="2" s="1"/>
  <c r="V44" i="2"/>
  <c r="Z44" i="2" s="1"/>
  <c r="V45" i="2"/>
  <c r="X45" i="2" s="1"/>
  <c r="V46" i="2"/>
  <c r="Z46" i="2" s="1"/>
  <c r="V47" i="2"/>
  <c r="W47" i="2" s="1"/>
  <c r="V48" i="2"/>
  <c r="X48" i="2" s="1"/>
  <c r="V49" i="2"/>
  <c r="W49" i="2" s="1"/>
  <c r="V50" i="2"/>
  <c r="X50" i="2" s="1"/>
  <c r="V51" i="2"/>
  <c r="X51" i="2" s="1"/>
  <c r="V52" i="2"/>
  <c r="Z52" i="2" s="1"/>
  <c r="V53" i="2"/>
  <c r="X53" i="2" s="1"/>
  <c r="V54" i="2"/>
  <c r="X54" i="2" s="1"/>
  <c r="V55" i="2"/>
  <c r="X55" i="2" s="1"/>
  <c r="V56" i="2"/>
  <c r="X56" i="2" s="1"/>
  <c r="V57" i="2"/>
  <c r="W57" i="2" s="1"/>
  <c r="V20" i="2"/>
  <c r="W20" i="2" s="1"/>
  <c r="Z26" i="2"/>
  <c r="Z30" i="2"/>
  <c r="Z42" i="2"/>
  <c r="Z47" i="2"/>
  <c r="Z54" i="2"/>
  <c r="V19" i="2"/>
  <c r="W19" i="2" s="1"/>
  <c r="W31" i="2"/>
  <c r="W33" i="2"/>
  <c r="V18" i="2"/>
  <c r="X18" i="2" s="1"/>
  <c r="Y18" i="2" s="1"/>
  <c r="W30" i="2"/>
  <c r="W22" i="2"/>
  <c r="W54" i="2"/>
  <c r="W26" i="2"/>
  <c r="W24" i="2"/>
  <c r="G57" i="2"/>
  <c r="I57" i="2" s="1"/>
  <c r="K57" i="2" s="1"/>
  <c r="F57" i="2"/>
  <c r="H57" i="2" s="1"/>
  <c r="J57" i="2" s="1"/>
  <c r="G56" i="2"/>
  <c r="I56" i="2" s="1"/>
  <c r="K56" i="2" s="1"/>
  <c r="F56" i="2"/>
  <c r="H56" i="2" s="1"/>
  <c r="J56" i="2" s="1"/>
  <c r="G55" i="2"/>
  <c r="I55" i="2" s="1"/>
  <c r="K55" i="2" s="1"/>
  <c r="F55" i="2"/>
  <c r="H55" i="2" s="1"/>
  <c r="J55" i="2" s="1"/>
  <c r="G54" i="2"/>
  <c r="I54" i="2" s="1"/>
  <c r="K54" i="2" s="1"/>
  <c r="F54" i="2"/>
  <c r="H54" i="2" s="1"/>
  <c r="J54" i="2" s="1"/>
  <c r="G53" i="2"/>
  <c r="I53" i="2" s="1"/>
  <c r="K53" i="2" s="1"/>
  <c r="F53" i="2"/>
  <c r="H53" i="2" s="1"/>
  <c r="J53" i="2" s="1"/>
  <c r="G52" i="2"/>
  <c r="I52" i="2" s="1"/>
  <c r="K52" i="2" s="1"/>
  <c r="F52" i="2"/>
  <c r="H52" i="2" s="1"/>
  <c r="J52" i="2" s="1"/>
  <c r="G51" i="2"/>
  <c r="I51" i="2" s="1"/>
  <c r="K51" i="2" s="1"/>
  <c r="F51" i="2"/>
  <c r="H51" i="2" s="1"/>
  <c r="J51" i="2" s="1"/>
  <c r="G50" i="2"/>
  <c r="I50" i="2" s="1"/>
  <c r="K50" i="2" s="1"/>
  <c r="F50" i="2"/>
  <c r="H50" i="2" s="1"/>
  <c r="J50" i="2" s="1"/>
  <c r="G49" i="2"/>
  <c r="I49" i="2" s="1"/>
  <c r="K49" i="2" s="1"/>
  <c r="F49" i="2"/>
  <c r="H49" i="2" s="1"/>
  <c r="J49" i="2" s="1"/>
  <c r="G48" i="2"/>
  <c r="I48" i="2" s="1"/>
  <c r="K48" i="2" s="1"/>
  <c r="F48" i="2"/>
  <c r="H48" i="2" s="1"/>
  <c r="J48" i="2" s="1"/>
  <c r="G47" i="2"/>
  <c r="I47" i="2" s="1"/>
  <c r="K47" i="2" s="1"/>
  <c r="F47" i="2"/>
  <c r="H47" i="2" s="1"/>
  <c r="J47" i="2" s="1"/>
  <c r="G46" i="2"/>
  <c r="I46" i="2" s="1"/>
  <c r="K46" i="2" s="1"/>
  <c r="F46" i="2"/>
  <c r="H46" i="2" s="1"/>
  <c r="J46" i="2" s="1"/>
  <c r="G45" i="2"/>
  <c r="I45" i="2" s="1"/>
  <c r="K45" i="2" s="1"/>
  <c r="F45" i="2"/>
  <c r="H45" i="2" s="1"/>
  <c r="J45" i="2" s="1"/>
  <c r="G44" i="2"/>
  <c r="I44" i="2" s="1"/>
  <c r="K44" i="2" s="1"/>
  <c r="F44" i="2"/>
  <c r="H44" i="2" s="1"/>
  <c r="J44" i="2" s="1"/>
  <c r="G43" i="2"/>
  <c r="I43" i="2" s="1"/>
  <c r="K43" i="2" s="1"/>
  <c r="F43" i="2"/>
  <c r="H43" i="2" s="1"/>
  <c r="J43" i="2" s="1"/>
  <c r="G42" i="2"/>
  <c r="I42" i="2" s="1"/>
  <c r="K42" i="2" s="1"/>
  <c r="F42" i="2"/>
  <c r="H42" i="2" s="1"/>
  <c r="J42" i="2" s="1"/>
  <c r="G41" i="2"/>
  <c r="I41" i="2" s="1"/>
  <c r="K41" i="2" s="1"/>
  <c r="F41" i="2"/>
  <c r="H41" i="2" s="1"/>
  <c r="J41" i="2" s="1"/>
  <c r="G40" i="2"/>
  <c r="I40" i="2" s="1"/>
  <c r="K40" i="2" s="1"/>
  <c r="F40" i="2"/>
  <c r="H40" i="2" s="1"/>
  <c r="J40" i="2" s="1"/>
  <c r="G39" i="2"/>
  <c r="I39" i="2" s="1"/>
  <c r="K39" i="2" s="1"/>
  <c r="F39" i="2"/>
  <c r="H39" i="2" s="1"/>
  <c r="J39" i="2" s="1"/>
  <c r="G38" i="2"/>
  <c r="I38" i="2" s="1"/>
  <c r="K38" i="2" s="1"/>
  <c r="F38" i="2"/>
  <c r="H38" i="2" s="1"/>
  <c r="J38" i="2" s="1"/>
  <c r="G37" i="2"/>
  <c r="I37" i="2" s="1"/>
  <c r="K37" i="2" s="1"/>
  <c r="F37" i="2"/>
  <c r="H37" i="2" s="1"/>
  <c r="J37" i="2" s="1"/>
  <c r="G36" i="2"/>
  <c r="I36" i="2" s="1"/>
  <c r="K36" i="2" s="1"/>
  <c r="F36" i="2"/>
  <c r="H36" i="2" s="1"/>
  <c r="J36" i="2" s="1"/>
  <c r="G35" i="2"/>
  <c r="I35" i="2" s="1"/>
  <c r="K35" i="2" s="1"/>
  <c r="F35" i="2"/>
  <c r="H35" i="2" s="1"/>
  <c r="J35" i="2" s="1"/>
  <c r="G34" i="2"/>
  <c r="I34" i="2" s="1"/>
  <c r="K34" i="2" s="1"/>
  <c r="F34" i="2"/>
  <c r="H34" i="2" s="1"/>
  <c r="J34" i="2" s="1"/>
  <c r="G33" i="2"/>
  <c r="I33" i="2" s="1"/>
  <c r="K33" i="2" s="1"/>
  <c r="F33" i="2"/>
  <c r="H33" i="2" s="1"/>
  <c r="J33" i="2" s="1"/>
  <c r="G32" i="2"/>
  <c r="I32" i="2" s="1"/>
  <c r="K32" i="2" s="1"/>
  <c r="F32" i="2"/>
  <c r="H32" i="2" s="1"/>
  <c r="J32" i="2" s="1"/>
  <c r="G31" i="2"/>
  <c r="I31" i="2" s="1"/>
  <c r="K31" i="2" s="1"/>
  <c r="F31" i="2"/>
  <c r="H31" i="2" s="1"/>
  <c r="J31" i="2" s="1"/>
  <c r="G30" i="2"/>
  <c r="I30" i="2" s="1"/>
  <c r="K30" i="2" s="1"/>
  <c r="F30" i="2"/>
  <c r="H30" i="2" s="1"/>
  <c r="J30" i="2" s="1"/>
  <c r="G29" i="2"/>
  <c r="I29" i="2" s="1"/>
  <c r="K29" i="2" s="1"/>
  <c r="F29" i="2"/>
  <c r="H29" i="2" s="1"/>
  <c r="J29" i="2" s="1"/>
  <c r="G28" i="2"/>
  <c r="I28" i="2" s="1"/>
  <c r="K28" i="2" s="1"/>
  <c r="F28" i="2"/>
  <c r="H28" i="2" s="1"/>
  <c r="J28" i="2" s="1"/>
  <c r="G27" i="2"/>
  <c r="I27" i="2" s="1"/>
  <c r="K27" i="2" s="1"/>
  <c r="F27" i="2"/>
  <c r="H27" i="2" s="1"/>
  <c r="J27" i="2" s="1"/>
  <c r="G26" i="2"/>
  <c r="I26" i="2" s="1"/>
  <c r="K26" i="2" s="1"/>
  <c r="F26" i="2"/>
  <c r="H26" i="2" s="1"/>
  <c r="J26" i="2" s="1"/>
  <c r="G25" i="2"/>
  <c r="I25" i="2" s="1"/>
  <c r="K25" i="2" s="1"/>
  <c r="F25" i="2"/>
  <c r="H25" i="2" s="1"/>
  <c r="J25" i="2" s="1"/>
  <c r="G24" i="2"/>
  <c r="I24" i="2" s="1"/>
  <c r="K24" i="2" s="1"/>
  <c r="F24" i="2"/>
  <c r="H24" i="2" s="1"/>
  <c r="J24" i="2" s="1"/>
  <c r="G23" i="2"/>
  <c r="I23" i="2" s="1"/>
  <c r="K23" i="2" s="1"/>
  <c r="F23" i="2"/>
  <c r="H23" i="2" s="1"/>
  <c r="J23" i="2" s="1"/>
  <c r="G22" i="2"/>
  <c r="I22" i="2" s="1"/>
  <c r="K22" i="2" s="1"/>
  <c r="F22" i="2"/>
  <c r="H22" i="2" s="1"/>
  <c r="J22" i="2" s="1"/>
  <c r="G21" i="2"/>
  <c r="I21" i="2" s="1"/>
  <c r="K21" i="2" s="1"/>
  <c r="F21" i="2"/>
  <c r="H21" i="2" s="1"/>
  <c r="J21" i="2" s="1"/>
  <c r="G20" i="2"/>
  <c r="I20" i="2" s="1"/>
  <c r="K20" i="2" s="1"/>
  <c r="F20" i="2"/>
  <c r="H20" i="2" s="1"/>
  <c r="J20" i="2" s="1"/>
  <c r="G19" i="2"/>
  <c r="I19" i="2" s="1"/>
  <c r="K19" i="2" s="1"/>
  <c r="F19" i="2"/>
  <c r="H19" i="2" s="1"/>
  <c r="J19" i="2" s="1"/>
  <c r="G18" i="2"/>
  <c r="I18" i="2" s="1"/>
  <c r="F18" i="2"/>
  <c r="H18" i="2" s="1"/>
  <c r="J18" i="2" s="1"/>
  <c r="G17" i="2"/>
  <c r="I17" i="2" s="1"/>
  <c r="K17" i="2" s="1"/>
  <c r="F17" i="2"/>
  <c r="H17" i="2" s="1"/>
  <c r="J17" i="2" s="1"/>
  <c r="G16" i="2"/>
  <c r="I16" i="2" s="1"/>
  <c r="K16" i="2" s="1"/>
  <c r="F16" i="2"/>
  <c r="H16" i="2" s="1"/>
  <c r="J16" i="2" s="1"/>
  <c r="G15" i="2"/>
  <c r="I15" i="2" s="1"/>
  <c r="K15" i="2" s="1"/>
  <c r="F15" i="2"/>
  <c r="H15" i="2" s="1"/>
  <c r="J15" i="2" s="1"/>
  <c r="G14" i="2"/>
  <c r="I14" i="2" s="1"/>
  <c r="K14" i="2" s="1"/>
  <c r="F14" i="2"/>
  <c r="H14" i="2" s="1"/>
  <c r="J14" i="2" s="1"/>
  <c r="G13" i="2"/>
  <c r="I13" i="2" s="1"/>
  <c r="K13" i="2" s="1"/>
  <c r="F13" i="2"/>
  <c r="H13" i="2" s="1"/>
  <c r="J13" i="2" s="1"/>
  <c r="G12" i="2"/>
  <c r="F12" i="2"/>
  <c r="W45" i="2" l="1"/>
  <c r="Z24" i="2"/>
  <c r="X20" i="2"/>
  <c r="AA20" i="2" s="1"/>
  <c r="Z51" i="2"/>
  <c r="W51" i="2"/>
  <c r="Z43" i="2"/>
  <c r="W43" i="2"/>
  <c r="Z20" i="2"/>
  <c r="Z25" i="2"/>
  <c r="W21" i="2"/>
  <c r="Z41" i="2"/>
  <c r="X31" i="2"/>
  <c r="Y31" i="2" s="1"/>
  <c r="X25" i="2"/>
  <c r="AA25" i="2" s="1"/>
  <c r="Z21" i="2"/>
  <c r="Z34" i="2"/>
  <c r="Z40" i="2"/>
  <c r="Z33" i="2"/>
  <c r="Z57" i="2"/>
  <c r="Z48" i="2"/>
  <c r="X57" i="2"/>
  <c r="Y57" i="2" s="1"/>
  <c r="X34" i="2"/>
  <c r="AA34" i="2" s="1"/>
  <c r="Y30" i="2"/>
  <c r="AA30" i="2"/>
  <c r="W56" i="2"/>
  <c r="Z56" i="2"/>
  <c r="X49" i="2"/>
  <c r="AA49" i="2" s="1"/>
  <c r="W39" i="2"/>
  <c r="Z39" i="2"/>
  <c r="W35" i="2"/>
  <c r="W32" i="2"/>
  <c r="Z49" i="2"/>
  <c r="Z35" i="2"/>
  <c r="X46" i="2"/>
  <c r="Y46" i="2" s="1"/>
  <c r="W46" i="2"/>
  <c r="Z32" i="2"/>
  <c r="AA31" i="2"/>
  <c r="AA50" i="2"/>
  <c r="Y50" i="2"/>
  <c r="Y55" i="2"/>
  <c r="AA55" i="2"/>
  <c r="Y54" i="2"/>
  <c r="AA54" i="2"/>
  <c r="AA23" i="2"/>
  <c r="Y23" i="2"/>
  <c r="AA38" i="2"/>
  <c r="Y38" i="2"/>
  <c r="W18" i="2"/>
  <c r="W27" i="2"/>
  <c r="W55" i="2"/>
  <c r="Z27" i="2"/>
  <c r="AA39" i="2"/>
  <c r="Z50" i="2"/>
  <c r="W50" i="2"/>
  <c r="W23" i="2"/>
  <c r="W40" i="2"/>
  <c r="X47" i="2"/>
  <c r="X42" i="2"/>
  <c r="AA42" i="2" s="1"/>
  <c r="Y20" i="2"/>
  <c r="Z38" i="2"/>
  <c r="W48" i="2"/>
  <c r="W38" i="2"/>
  <c r="Z55" i="2"/>
  <c r="Z23" i="2"/>
  <c r="Y25" i="2"/>
  <c r="Z22" i="2"/>
  <c r="X41" i="2"/>
  <c r="AA41" i="2" s="1"/>
  <c r="AA51" i="2"/>
  <c r="Y51" i="2"/>
  <c r="AA29" i="2"/>
  <c r="Y29" i="2"/>
  <c r="Y45" i="2"/>
  <c r="AA45" i="2"/>
  <c r="AA35" i="2"/>
  <c r="Y35" i="2"/>
  <c r="AA48" i="2"/>
  <c r="Y48" i="2"/>
  <c r="AA56" i="2"/>
  <c r="Y56" i="2"/>
  <c r="AA32" i="2"/>
  <c r="Y32" i="2"/>
  <c r="AA53" i="2"/>
  <c r="Y53" i="2"/>
  <c r="AA43" i="2"/>
  <c r="Y43" i="2"/>
  <c r="AA24" i="2"/>
  <c r="Y24" i="2"/>
  <c r="AA37" i="2"/>
  <c r="Y37" i="2"/>
  <c r="Y27" i="2"/>
  <c r="AA27" i="2"/>
  <c r="Y22" i="2"/>
  <c r="AA22" i="2"/>
  <c r="Y40" i="2"/>
  <c r="AA40" i="2"/>
  <c r="AA21" i="2"/>
  <c r="Y21" i="2"/>
  <c r="W36" i="2"/>
  <c r="W37" i="2"/>
  <c r="Y26" i="2"/>
  <c r="Y33" i="2"/>
  <c r="W53" i="2"/>
  <c r="AA57" i="2"/>
  <c r="X52" i="2"/>
  <c r="X44" i="2"/>
  <c r="X36" i="2"/>
  <c r="X28" i="2"/>
  <c r="Y34" i="2"/>
  <c r="W52" i="2"/>
  <c r="W28" i="2"/>
  <c r="X19" i="2"/>
  <c r="Y19" i="2" s="1"/>
  <c r="W44" i="2"/>
  <c r="Z53" i="2"/>
  <c r="Z45" i="2"/>
  <c r="Z37" i="2"/>
  <c r="Z29" i="2"/>
  <c r="W29" i="2"/>
  <c r="Y49" i="2" l="1"/>
  <c r="Y42" i="2"/>
  <c r="AA46" i="2"/>
  <c r="Y47" i="2"/>
  <c r="AA47" i="2"/>
  <c r="Y41" i="2"/>
  <c r="AA36" i="2"/>
  <c r="Y36" i="2"/>
  <c r="Y52" i="2"/>
  <c r="AA52" i="2"/>
  <c r="Y44" i="2"/>
  <c r="AA44" i="2"/>
  <c r="AA28" i="2"/>
  <c r="Y28" i="2"/>
</calcChain>
</file>

<file path=xl/sharedStrings.xml><?xml version="1.0" encoding="utf-8"?>
<sst xmlns="http://schemas.openxmlformats.org/spreadsheetml/2006/main" count="122" uniqueCount="41">
  <si>
    <t xml:space="preserve">Spinal </t>
  </si>
  <si>
    <t>Point</t>
  </si>
  <si>
    <t>Band 200</t>
  </si>
  <si>
    <t>Band 300</t>
  </si>
  <si>
    <t>Band 400</t>
  </si>
  <si>
    <t>Band 500</t>
  </si>
  <si>
    <t>not used</t>
  </si>
  <si>
    <t>Annual</t>
  </si>
  <si>
    <t>Hourly</t>
  </si>
  <si>
    <t>Contribution increment</t>
  </si>
  <si>
    <t>Performance-based pay is:</t>
  </si>
  <si>
    <t>Paid for doing the job well</t>
  </si>
  <si>
    <t>These increments are awarded for performance beyond doing the job well, as defined by the University.</t>
  </si>
  <si>
    <t>The across the board increase the University makes to pay scales, further to discussions with the Joint Union Committee (JUC) and subject to affordability and agreement by the University.</t>
  </si>
  <si>
    <t>£250 or 1.2% whichever is the greater</t>
  </si>
  <si>
    <t>*</t>
  </si>
  <si>
    <r>
      <t xml:space="preserve">Pay (on top of the existing salary) for doing the job </t>
    </r>
    <r>
      <rPr>
        <i/>
        <sz val="8"/>
        <rFont val="Arial"/>
        <family val="2"/>
      </rPr>
      <t>beyond</t>
    </r>
    <r>
      <rPr>
        <sz val="8"/>
        <rFont val="Arial"/>
        <family val="2"/>
      </rPr>
      <t xml:space="preserve"> well, noting the exact threshold of performance you need to meet beyond doing the job well to be considered for such a payment is defined by the University.</t>
    </r>
  </si>
  <si>
    <t>The University anticipates that approximately 1 in 5 (20%) of support staff will receive a performance-based reward each year.</t>
  </si>
  <si>
    <t>Support Staff Spine</t>
  </si>
  <si>
    <t>Performance-based pay is extra to: 
1. The existing salary
2. A competence increment, if applicable
3. Any pay award agreed</t>
  </si>
  <si>
    <t>Performance based pay is provided as:
1. An additional increment (on top of a competence increment) up to the contribution threshold; and/or
2. A "contribution" increment above the contribution threshold; and/or
3. A lump sum one-off payment.</t>
  </si>
  <si>
    <t>Salary</t>
  </si>
  <si>
    <t>Competence
increment</t>
  </si>
  <si>
    <t>Contribution threshold</t>
  </si>
  <si>
    <t>Pay award</t>
  </si>
  <si>
    <t>Performance-based pay</t>
  </si>
  <si>
    <t>An increment that a member of staff normally receives each year, based partly on length of service in the grade and partly on both having gained the knowledge and skills necessary to do the job well and doing the job well.  Support staff are normally only eligible to be considered for a competence increment from 1 August if they were appointed before the previous 1 December, and are not on probation at 31 May.</t>
  </si>
  <si>
    <t>The Joint Union Committee agrees that the University as a whole should have budgetary control over the cost of a performance pay scheme, and that individual budget centres should not in most normal circumstances exceed the budget limit of 1% of their support staff pay-bill.</t>
  </si>
  <si>
    <t xml:space="preserve">1% from point 18 </t>
  </si>
  <si>
    <t>1% from point 18</t>
  </si>
  <si>
    <t>1.1% from point 22</t>
  </si>
  <si>
    <t>1.7% from point 40</t>
  </si>
  <si>
    <t>The salary threshold (thick black line) on each band after which the award of increments depends on performance beyond doing the job well, as defined by the University. The starting salary on appointment is normally on a salary point up to the contribution threshold.</t>
  </si>
  <si>
    <t>2% from point 36</t>
  </si>
  <si>
    <t>Restructure for Voluntary Living Wage</t>
  </si>
  <si>
    <t>3% from point 42</t>
  </si>
  <si>
    <r>
      <t xml:space="preserve">1.25%
</t>
    </r>
    <r>
      <rPr>
        <b/>
        <sz val="7"/>
        <color theme="1" tint="0.499984740745262"/>
        <rFont val="Arial"/>
        <family val="2"/>
      </rPr>
      <t>(1.25% bonus paid for Aug 2020 - Feb 2021)</t>
    </r>
  </si>
  <si>
    <t>VLW increase to  points 17 &amp; 18</t>
  </si>
  <si>
    <t>5% - 9% incremental increase</t>
  </si>
  <si>
    <t>% Uplift Applied</t>
  </si>
  <si>
    <t>Restructure (Band 200) due to VLW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</si>
</sst>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quot;£&quot;#,##0"/>
    <numFmt numFmtId="165" formatCode="&quot;£&quot;#,##0.000"/>
    <numFmt numFmtId="166" formatCode="&quot;£&quot;#,##0.00"/>
    <numFmt numFmtId="167" formatCode="0.0%"/>
  </numFmts>
  <fonts count="11" x14ac:knownFonts="1">
    <font>
      <sz val="10"/>
      <name val="Arial"/>
    </font>
    <font>
      <sz val="8"/>
      <name val="Arial"/>
      <family val="2"/>
    </font>
    <font>
      <b/>
      <sz val="8"/>
      <name val="Arial"/>
      <family val="2"/>
    </font>
    <font>
      <b/>
      <sz val="11"/>
      <name val="Arial"/>
      <family val="2"/>
    </font>
    <font>
      <i/>
      <sz val="8"/>
      <name val="Arial"/>
      <family val="2"/>
    </font>
    <font>
      <sz val="10"/>
      <name val="Arial"/>
      <family val="2"/>
    </font>
    <font>
      <sz val="10"/>
      <color rgb="FF000000"/>
      <name val="Arial"/>
      <family val="2"/>
    </font>
    <font>
      <i/>
      <sz val="8"/>
      <color theme="1"/>
      <name val="Arial"/>
      <family val="2"/>
    </font>
    <font>
      <i/>
      <sz val="8"/>
      <color theme="3"/>
      <name val="Arial"/>
      <family val="2"/>
    </font>
    <font>
      <b/>
      <sz val="7"/>
      <color theme="1" tint="0.499984740745262"/>
      <name val="Arial"/>
      <family val="2"/>
    </font>
    <font>
      <sz val="8"/>
      <color rgb="FF000000"/>
      <name val="Arial"/>
      <family val="2"/>
    </font>
  </fonts>
  <fills count="10">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theme="0" tint="-0.249977111117893"/>
        <bgColor indexed="64"/>
      </patternFill>
    </fill>
    <fill>
      <patternFill patternType="solid">
        <fgColor theme="0"/>
        <bgColor indexed="64"/>
      </patternFill>
    </fill>
    <fill>
      <patternFill patternType="solid">
        <fgColor rgb="FFCCE9AD"/>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bottom style="dotted">
        <color indexed="64"/>
      </bottom>
      <diagonal/>
    </border>
    <border>
      <left/>
      <right/>
      <top style="dotted">
        <color indexed="64"/>
      </top>
      <bottom style="thin">
        <color indexed="64"/>
      </bottom>
      <diagonal/>
    </border>
  </borders>
  <cellStyleXfs count="4">
    <xf numFmtId="0" fontId="0" fillId="0" borderId="0"/>
    <xf numFmtId="0" fontId="5" fillId="0" borderId="0"/>
    <xf numFmtId="0" fontId="6" fillId="0" borderId="0"/>
    <xf numFmtId="0" fontId="5" fillId="0" borderId="0"/>
  </cellStyleXfs>
  <cellXfs count="109">
    <xf numFmtId="0" fontId="0" fillId="0" borderId="0" xfId="0"/>
    <xf numFmtId="0" fontId="1" fillId="0" borderId="0" xfId="0" applyFont="1" applyAlignment="1">
      <alignment horizontal="center"/>
    </xf>
    <xf numFmtId="0" fontId="2" fillId="0" borderId="0" xfId="0" applyFont="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2" fillId="0" borderId="0"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164" fontId="1" fillId="0" borderId="0" xfId="0" applyNumberFormat="1" applyFont="1" applyAlignment="1">
      <alignment horizontal="center"/>
    </xf>
    <xf numFmtId="165" fontId="1" fillId="0" borderId="0" xfId="0" applyNumberFormat="1" applyFont="1" applyAlignment="1">
      <alignment horizontal="center"/>
    </xf>
    <xf numFmtId="0" fontId="1" fillId="0" borderId="0" xfId="0" applyFont="1" applyBorder="1" applyAlignment="1">
      <alignment horizontal="left" vertical="center" wrapText="1"/>
    </xf>
    <xf numFmtId="17" fontId="2" fillId="4" borderId="1" xfId="0" applyNumberFormat="1" applyFont="1" applyFill="1" applyBorder="1" applyAlignment="1">
      <alignment horizontal="center"/>
    </xf>
    <xf numFmtId="17" fontId="2" fillId="4" borderId="2" xfId="0" applyNumberFormat="1" applyFont="1" applyFill="1" applyBorder="1" applyAlignment="1">
      <alignment horizontal="center"/>
    </xf>
    <xf numFmtId="167" fontId="2" fillId="4" borderId="6" xfId="0" applyNumberFormat="1" applyFont="1" applyFill="1" applyBorder="1" applyAlignment="1">
      <alignment horizontal="center" vertical="center" wrapText="1"/>
    </xf>
    <xf numFmtId="17" fontId="2" fillId="4" borderId="4" xfId="0" applyNumberFormat="1" applyFont="1" applyFill="1" applyBorder="1" applyAlignment="1">
      <alignment horizontal="center"/>
    </xf>
    <xf numFmtId="164" fontId="2" fillId="0" borderId="0" xfId="0" applyNumberFormat="1" applyFont="1" applyAlignment="1">
      <alignment horizontal="center"/>
    </xf>
    <xf numFmtId="17" fontId="2" fillId="4" borderId="7" xfId="0" applyNumberFormat="1" applyFont="1" applyFill="1" applyBorder="1" applyAlignment="1">
      <alignment horizontal="center"/>
    </xf>
    <xf numFmtId="164" fontId="2" fillId="4" borderId="5" xfId="0" applyNumberFormat="1" applyFont="1" applyFill="1" applyBorder="1" applyAlignment="1">
      <alignment horizontal="center"/>
    </xf>
    <xf numFmtId="167" fontId="2" fillId="4" borderId="8" xfId="0" applyNumberFormat="1" applyFont="1" applyFill="1" applyBorder="1" applyAlignment="1">
      <alignment horizontal="center" vertical="center" wrapText="1"/>
    </xf>
    <xf numFmtId="164" fontId="2" fillId="4" borderId="6" xfId="0" applyNumberFormat="1" applyFont="1" applyFill="1" applyBorder="1" applyAlignment="1"/>
    <xf numFmtId="0" fontId="2" fillId="2" borderId="6" xfId="0" applyFont="1" applyFill="1" applyBorder="1" applyAlignment="1">
      <alignment horizontal="left" vertical="center" wrapText="1"/>
    </xf>
    <xf numFmtId="0" fontId="2" fillId="5" borderId="6" xfId="0" applyFont="1" applyFill="1" applyBorder="1" applyAlignment="1">
      <alignment horizontal="left" vertical="top" wrapText="1"/>
    </xf>
    <xf numFmtId="0" fontId="2" fillId="7" borderId="6" xfId="0" applyFont="1" applyFill="1" applyBorder="1" applyAlignment="1">
      <alignment vertical="center" wrapText="1"/>
    </xf>
    <xf numFmtId="0" fontId="2" fillId="7" borderId="6" xfId="0" applyFont="1" applyFill="1" applyBorder="1" applyAlignment="1">
      <alignment vertical="center"/>
    </xf>
    <xf numFmtId="164" fontId="1" fillId="0" borderId="0" xfId="3" applyNumberFormat="1" applyFont="1" applyAlignment="1">
      <alignment horizontal="center"/>
    </xf>
    <xf numFmtId="165" fontId="7" fillId="0" borderId="0" xfId="3" applyNumberFormat="1" applyFont="1" applyAlignment="1">
      <alignment horizontal="center"/>
    </xf>
    <xf numFmtId="166" fontId="8" fillId="0" borderId="0" xfId="0" applyNumberFormat="1" applyFont="1" applyBorder="1" applyAlignment="1">
      <alignment horizontal="center"/>
    </xf>
    <xf numFmtId="167" fontId="1" fillId="0" borderId="0" xfId="0" applyNumberFormat="1" applyFont="1" applyBorder="1" applyAlignment="1">
      <alignment horizontal="center"/>
    </xf>
    <xf numFmtId="0" fontId="1" fillId="0" borderId="9" xfId="0" applyFont="1" applyBorder="1" applyAlignment="1">
      <alignment horizontal="center"/>
    </xf>
    <xf numFmtId="165" fontId="2" fillId="4" borderId="6" xfId="0" applyNumberFormat="1" applyFont="1" applyFill="1" applyBorder="1" applyAlignment="1">
      <alignment horizontal="center"/>
    </xf>
    <xf numFmtId="10" fontId="1" fillId="0" borderId="0" xfId="0" applyNumberFormat="1" applyFont="1" applyBorder="1" applyAlignment="1">
      <alignment horizontal="center"/>
    </xf>
    <xf numFmtId="0" fontId="1" fillId="8" borderId="0" xfId="0" applyFont="1" applyFill="1" applyBorder="1" applyAlignment="1">
      <alignment horizontal="left"/>
    </xf>
    <xf numFmtId="0" fontId="2" fillId="8" borderId="0" xfId="0" applyFont="1" applyFill="1" applyBorder="1" applyAlignment="1">
      <alignment horizontal="center"/>
    </xf>
    <xf numFmtId="0" fontId="1" fillId="8" borderId="10" xfId="0" applyFont="1" applyFill="1" applyBorder="1" applyAlignment="1">
      <alignment horizontal="left"/>
    </xf>
    <xf numFmtId="0" fontId="2" fillId="8" borderId="10" xfId="0" applyFont="1" applyFill="1" applyBorder="1" applyAlignment="1">
      <alignment horizontal="center"/>
    </xf>
    <xf numFmtId="165" fontId="1" fillId="0" borderId="4" xfId="0" applyNumberFormat="1" applyFont="1" applyBorder="1" applyAlignment="1">
      <alignment horizontal="center"/>
    </xf>
    <xf numFmtId="0" fontId="2" fillId="8" borderId="13" xfId="0" applyFont="1" applyFill="1" applyBorder="1" applyAlignment="1">
      <alignment horizontal="center"/>
    </xf>
    <xf numFmtId="0" fontId="2" fillId="8" borderId="14" xfId="0" applyFont="1" applyFill="1" applyBorder="1" applyAlignment="1">
      <alignment horizontal="center"/>
    </xf>
    <xf numFmtId="0" fontId="2" fillId="8" borderId="9" xfId="0" applyFont="1" applyFill="1" applyBorder="1" applyAlignment="1">
      <alignment horizontal="center"/>
    </xf>
    <xf numFmtId="0" fontId="2" fillId="8" borderId="7" xfId="0" applyFont="1" applyFill="1" applyBorder="1" applyAlignment="1">
      <alignment horizontal="center"/>
    </xf>
    <xf numFmtId="165" fontId="7" fillId="0" borderId="0" xfId="3" applyNumberFormat="1" applyFont="1" applyBorder="1" applyAlignment="1">
      <alignment horizontal="center"/>
    </xf>
    <xf numFmtId="164" fontId="1" fillId="0" borderId="0" xfId="0" applyNumberFormat="1" applyFont="1" applyBorder="1" applyAlignment="1">
      <alignment horizontal="center"/>
    </xf>
    <xf numFmtId="164" fontId="1" fillId="0" borderId="10" xfId="0" applyNumberFormat="1" applyFont="1" applyBorder="1" applyAlignment="1">
      <alignment horizontal="center"/>
    </xf>
    <xf numFmtId="165" fontId="4" fillId="0" borderId="0" xfId="0" applyNumberFormat="1" applyFont="1" applyBorder="1" applyAlignment="1">
      <alignment horizontal="center"/>
    </xf>
    <xf numFmtId="165" fontId="4" fillId="0" borderId="10" xfId="0" applyNumberFormat="1" applyFont="1" applyBorder="1" applyAlignment="1">
      <alignment horizontal="center"/>
    </xf>
    <xf numFmtId="165" fontId="2" fillId="0" borderId="0" xfId="0" applyNumberFormat="1" applyFont="1" applyFill="1" applyBorder="1" applyAlignment="1">
      <alignment horizontal="center"/>
    </xf>
    <xf numFmtId="166" fontId="4" fillId="0" borderId="0" xfId="0" applyNumberFormat="1" applyFont="1" applyBorder="1" applyAlignment="1">
      <alignment horizontal="center"/>
    </xf>
    <xf numFmtId="167" fontId="2" fillId="4" borderId="15" xfId="0" applyNumberFormat="1" applyFont="1" applyFill="1" applyBorder="1" applyAlignment="1">
      <alignment horizontal="center" vertical="center" wrapText="1"/>
    </xf>
    <xf numFmtId="17" fontId="2" fillId="4" borderId="15" xfId="0" applyNumberFormat="1" applyFont="1" applyFill="1" applyBorder="1" applyAlignment="1">
      <alignment horizontal="center"/>
    </xf>
    <xf numFmtId="17" fontId="2" fillId="4" borderId="5" xfId="0" applyNumberFormat="1" applyFont="1" applyFill="1" applyBorder="1" applyAlignment="1">
      <alignment horizontal="center"/>
    </xf>
    <xf numFmtId="166" fontId="4" fillId="0" borderId="10" xfId="0" applyNumberFormat="1" applyFont="1" applyBorder="1" applyAlignment="1">
      <alignment horizontal="center"/>
    </xf>
    <xf numFmtId="166" fontId="1" fillId="0" borderId="0" xfId="0" applyNumberFormat="1" applyFont="1" applyAlignment="1">
      <alignment horizontal="center"/>
    </xf>
    <xf numFmtId="10" fontId="2" fillId="4" borderId="8" xfId="0" applyNumberFormat="1" applyFont="1" applyFill="1" applyBorder="1" applyAlignment="1">
      <alignment horizontal="center" vertical="center" wrapText="1"/>
    </xf>
    <xf numFmtId="10" fontId="2" fillId="4" borderId="6" xfId="0" applyNumberFormat="1" applyFont="1" applyFill="1" applyBorder="1" applyAlignment="1">
      <alignment horizontal="center" vertical="center" wrapText="1"/>
    </xf>
    <xf numFmtId="166" fontId="1" fillId="0" borderId="0" xfId="0" applyNumberFormat="1" applyFont="1" applyBorder="1" applyAlignment="1">
      <alignment horizontal="center"/>
    </xf>
    <xf numFmtId="0" fontId="5" fillId="0" borderId="0" xfId="0" applyFont="1"/>
    <xf numFmtId="3" fontId="1" fillId="0" borderId="0" xfId="0" applyNumberFormat="1" applyFont="1" applyAlignment="1">
      <alignment horizontal="center"/>
    </xf>
    <xf numFmtId="17" fontId="2" fillId="4" borderId="14" xfId="0" applyNumberFormat="1" applyFont="1" applyFill="1" applyBorder="1" applyAlignment="1">
      <alignment horizontal="center"/>
    </xf>
    <xf numFmtId="10" fontId="2" fillId="4" borderId="7" xfId="0" applyNumberFormat="1" applyFont="1" applyFill="1" applyBorder="1" applyAlignment="1">
      <alignment horizontal="center" vertical="center" wrapText="1"/>
    </xf>
    <xf numFmtId="10" fontId="2" fillId="4" borderId="5" xfId="0" applyNumberFormat="1" applyFont="1" applyFill="1" applyBorder="1" applyAlignment="1">
      <alignment horizontal="center" vertical="center" wrapText="1"/>
    </xf>
    <xf numFmtId="0" fontId="0" fillId="0" borderId="0" xfId="0" applyAlignment="1">
      <alignment wrapText="1"/>
    </xf>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5" xfId="0" applyFont="1" applyFill="1" applyBorder="1" applyAlignment="1">
      <alignment vertical="center" wrapText="1"/>
    </xf>
    <xf numFmtId="17" fontId="2" fillId="4" borderId="13" xfId="0" applyNumberFormat="1" applyFont="1" applyFill="1" applyBorder="1" applyAlignment="1">
      <alignment horizontal="center"/>
    </xf>
    <xf numFmtId="6" fontId="10" fillId="0" borderId="0" xfId="0" applyNumberFormat="1" applyFont="1" applyBorder="1" applyAlignment="1">
      <alignment horizontal="center" vertical="center"/>
    </xf>
    <xf numFmtId="10" fontId="10" fillId="0" borderId="18" xfId="0" applyNumberFormat="1" applyFont="1" applyBorder="1" applyAlignment="1">
      <alignment horizontal="center" vertical="center"/>
    </xf>
    <xf numFmtId="10" fontId="1" fillId="0" borderId="18" xfId="0" applyNumberFormat="1" applyFont="1" applyBorder="1" applyAlignment="1">
      <alignment horizontal="center" vertical="center"/>
    </xf>
    <xf numFmtId="6" fontId="10" fillId="0" borderId="10" xfId="0" applyNumberFormat="1" applyFont="1" applyBorder="1" applyAlignment="1">
      <alignment horizontal="center" vertical="center"/>
    </xf>
    <xf numFmtId="10" fontId="1" fillId="0" borderId="19" xfId="0" applyNumberFormat="1" applyFont="1" applyBorder="1" applyAlignment="1">
      <alignment horizontal="center" vertical="center"/>
    </xf>
    <xf numFmtId="10" fontId="10" fillId="0" borderId="0" xfId="0" applyNumberFormat="1" applyFont="1" applyBorder="1" applyAlignment="1">
      <alignment horizontal="center" vertical="center"/>
    </xf>
    <xf numFmtId="6" fontId="10" fillId="0" borderId="0" xfId="0" applyNumberFormat="1" applyFont="1" applyAlignment="1">
      <alignment horizontal="center" vertical="center"/>
    </xf>
    <xf numFmtId="6" fontId="10" fillId="0" borderId="15" xfId="0" applyNumberFormat="1" applyFont="1" applyBorder="1" applyAlignment="1">
      <alignment horizontal="center" vertical="center"/>
    </xf>
    <xf numFmtId="166" fontId="1" fillId="0" borderId="10" xfId="0" applyNumberFormat="1" applyFont="1" applyBorder="1" applyAlignment="1">
      <alignment horizontal="center"/>
    </xf>
    <xf numFmtId="3" fontId="1" fillId="9" borderId="16" xfId="0" applyNumberFormat="1" applyFont="1" applyFill="1" applyBorder="1" applyAlignment="1">
      <alignment horizontal="center"/>
    </xf>
    <xf numFmtId="166" fontId="1" fillId="0" borderId="2" xfId="0" applyNumberFormat="1" applyFont="1" applyBorder="1" applyAlignment="1">
      <alignment horizontal="center"/>
    </xf>
    <xf numFmtId="0" fontId="1" fillId="0" borderId="2" xfId="0" applyFont="1" applyBorder="1" applyAlignment="1">
      <alignment horizontal="center"/>
    </xf>
    <xf numFmtId="3" fontId="1" fillId="0" borderId="10" xfId="0" applyNumberFormat="1" applyFont="1" applyBorder="1" applyAlignment="1">
      <alignment horizontal="center"/>
    </xf>
    <xf numFmtId="0" fontId="1" fillId="0" borderId="7" xfId="0" applyFont="1" applyBorder="1" applyAlignment="1">
      <alignment horizontal="center"/>
    </xf>
    <xf numFmtId="0" fontId="1" fillId="8" borderId="17" xfId="0" applyFont="1" applyFill="1" applyBorder="1" applyAlignment="1">
      <alignment horizontal="left" vertical="top" wrapText="1"/>
    </xf>
    <xf numFmtId="0" fontId="1" fillId="8" borderId="13"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8" borderId="4" xfId="0" applyFont="1" applyFill="1" applyBorder="1" applyAlignment="1">
      <alignment horizontal="left" wrapText="1"/>
    </xf>
    <xf numFmtId="0" fontId="1" fillId="8" borderId="0" xfId="0" applyFont="1" applyFill="1" applyBorder="1" applyAlignment="1">
      <alignment horizontal="left" wrapText="1"/>
    </xf>
    <xf numFmtId="0" fontId="1" fillId="8" borderId="9" xfId="0" applyFont="1" applyFill="1" applyBorder="1" applyAlignment="1">
      <alignment horizontal="left" wrapText="1"/>
    </xf>
    <xf numFmtId="0" fontId="1" fillId="8" borderId="0" xfId="0" applyFont="1" applyFill="1" applyBorder="1" applyAlignment="1">
      <alignment horizontal="left" vertical="center" wrapText="1"/>
    </xf>
    <xf numFmtId="0" fontId="1" fillId="8" borderId="9" xfId="0" applyFont="1" applyFill="1" applyBorder="1" applyAlignment="1">
      <alignment horizontal="left" vertical="center" wrapText="1"/>
    </xf>
    <xf numFmtId="0" fontId="1" fillId="8" borderId="10"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64" fontId="1" fillId="0" borderId="11" xfId="0" applyNumberFormat="1" applyFont="1" applyBorder="1" applyAlignment="1">
      <alignment vertical="center" wrapText="1"/>
    </xf>
    <xf numFmtId="164" fontId="1" fillId="0" borderId="12" xfId="0" applyNumberFormat="1" applyFont="1" applyBorder="1" applyAlignment="1">
      <alignment vertical="center" wrapText="1"/>
    </xf>
    <xf numFmtId="0" fontId="3" fillId="6" borderId="8" xfId="0" applyFont="1" applyFill="1" applyBorder="1" applyAlignment="1">
      <alignment horizontal="center"/>
    </xf>
    <xf numFmtId="0" fontId="3" fillId="6" borderId="11" xfId="0" applyFont="1" applyFill="1" applyBorder="1" applyAlignment="1">
      <alignment horizontal="center"/>
    </xf>
    <xf numFmtId="0" fontId="3" fillId="6" borderId="12" xfId="0" applyFont="1" applyFill="1" applyBorder="1" applyAlignment="1">
      <alignment horizontal="center"/>
    </xf>
    <xf numFmtId="164" fontId="1" fillId="0" borderId="11" xfId="0" applyNumberFormat="1" applyFont="1" applyBorder="1" applyAlignment="1"/>
    <xf numFmtId="164" fontId="1" fillId="0" borderId="10" xfId="0" applyNumberFormat="1" applyFont="1" applyBorder="1" applyAlignment="1"/>
    <xf numFmtId="164" fontId="1" fillId="0" borderId="12" xfId="0" applyNumberFormat="1" applyFont="1" applyBorder="1" applyAlignment="1"/>
    <xf numFmtId="164" fontId="1" fillId="0" borderId="11" xfId="0" applyNumberFormat="1" applyFont="1" applyBorder="1" applyAlignment="1">
      <alignment horizontal="left" vertical="center" wrapText="1"/>
    </xf>
    <xf numFmtId="164" fontId="1" fillId="0" borderId="12" xfId="0" applyNumberFormat="1" applyFont="1" applyBorder="1" applyAlignment="1">
      <alignment horizontal="left" vertical="center" wrapText="1"/>
    </xf>
    <xf numFmtId="164" fontId="1" fillId="0" borderId="8" xfId="0" applyNumberFormat="1" applyFont="1" applyBorder="1" applyAlignment="1">
      <alignment horizontal="left" vertical="top"/>
    </xf>
    <xf numFmtId="164" fontId="1" fillId="0" borderId="11" xfId="0" applyNumberFormat="1" applyFont="1" applyBorder="1" applyAlignment="1">
      <alignment horizontal="left" vertical="top"/>
    </xf>
    <xf numFmtId="164" fontId="1" fillId="0" borderId="12" xfId="0" applyNumberFormat="1" applyFont="1" applyBorder="1" applyAlignment="1">
      <alignment horizontal="left" vertical="top"/>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6350</xdr:colOff>
      <xdr:row>1</xdr:row>
      <xdr:rowOff>111124</xdr:rowOff>
    </xdr:from>
    <xdr:to>
      <xdr:col>36</xdr:col>
      <xdr:colOff>181050</xdr:colOff>
      <xdr:row>3</xdr:row>
      <xdr:rowOff>793161</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6450" y="288924"/>
          <a:ext cx="2587700" cy="942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68"/>
  <sheetViews>
    <sheetView tabSelected="1" view="pageBreakPreview" zoomScaleNormal="100" zoomScaleSheetLayoutView="100" workbookViewId="0">
      <selection activeCell="F66" sqref="F66:AJ66"/>
    </sheetView>
  </sheetViews>
  <sheetFormatPr defaultColWidth="16.7109375" defaultRowHeight="11.25" x14ac:dyDescent="0.2"/>
  <cols>
    <col min="1" max="1" width="12.42578125" style="2" customWidth="1"/>
    <col min="2" max="2" width="9.7109375" style="2" hidden="1" customWidth="1"/>
    <col min="3" max="3" width="9.140625" style="2" hidden="1" customWidth="1"/>
    <col min="4" max="4" width="9.7109375" style="19" hidden="1" customWidth="1"/>
    <col min="5" max="17" width="9.7109375" style="2" hidden="1" customWidth="1"/>
    <col min="18" max="19" width="10.28515625" style="2" hidden="1" customWidth="1"/>
    <col min="20" max="27" width="9.7109375" style="2" hidden="1" customWidth="1"/>
    <col min="28" max="28" width="10.7109375" style="2" customWidth="1"/>
    <col min="29" max="29" width="11" style="2" customWidth="1"/>
    <col min="30" max="30" width="9.42578125" style="2" hidden="1" customWidth="1"/>
    <col min="31" max="32" width="10.42578125" style="2" customWidth="1"/>
    <col min="33" max="33" width="7.85546875" style="1" bestFit="1" customWidth="1"/>
    <col min="34" max="34" width="8.5703125" style="1" customWidth="1"/>
    <col min="35" max="35" width="8.42578125" style="1" customWidth="1"/>
    <col min="36" max="36" width="9.7109375" style="1" customWidth="1"/>
    <col min="37" max="40" width="10.140625" style="1" customWidth="1"/>
    <col min="41" max="16384" width="16.7109375" style="1"/>
  </cols>
  <sheetData>
    <row r="1" spans="1:39" ht="15" x14ac:dyDescent="0.25">
      <c r="A1" s="98" t="s">
        <v>18</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100"/>
    </row>
    <row r="2" spans="1:39" s="2" customFormat="1" x14ac:dyDescent="0.2">
      <c r="A2" s="15" t="s">
        <v>0</v>
      </c>
      <c r="B2" s="15">
        <v>40756</v>
      </c>
      <c r="C2" s="15">
        <v>40756</v>
      </c>
      <c r="D2" s="18">
        <v>41122</v>
      </c>
      <c r="E2" s="18">
        <v>41122</v>
      </c>
      <c r="F2" s="18">
        <v>41487</v>
      </c>
      <c r="G2" s="18">
        <v>41487</v>
      </c>
      <c r="H2" s="18">
        <v>41852</v>
      </c>
      <c r="I2" s="18">
        <v>41852</v>
      </c>
      <c r="J2" s="18">
        <v>42217</v>
      </c>
      <c r="K2" s="18">
        <v>42217</v>
      </c>
      <c r="L2" s="18">
        <v>42583</v>
      </c>
      <c r="M2" s="18">
        <v>42583</v>
      </c>
      <c r="N2" s="18">
        <v>42948</v>
      </c>
      <c r="O2" s="18">
        <v>42948</v>
      </c>
      <c r="P2" s="18">
        <v>43313</v>
      </c>
      <c r="Q2" s="18">
        <v>43313</v>
      </c>
      <c r="R2" s="18">
        <v>43405</v>
      </c>
      <c r="S2" s="18">
        <v>43405</v>
      </c>
      <c r="T2" s="18">
        <v>43678</v>
      </c>
      <c r="U2" s="15">
        <v>43678</v>
      </c>
      <c r="V2" s="18">
        <v>44256</v>
      </c>
      <c r="W2" s="15">
        <v>44256</v>
      </c>
      <c r="X2" s="15">
        <v>44409</v>
      </c>
      <c r="Y2" s="15">
        <v>44409</v>
      </c>
      <c r="Z2" s="61">
        <v>44501</v>
      </c>
      <c r="AA2" s="61">
        <v>44501</v>
      </c>
      <c r="AB2" s="15">
        <v>44774</v>
      </c>
      <c r="AC2" s="15">
        <v>44774</v>
      </c>
      <c r="AD2" s="68">
        <v>44774</v>
      </c>
      <c r="AE2" s="61">
        <v>44866</v>
      </c>
      <c r="AF2" s="15">
        <v>44866</v>
      </c>
      <c r="AG2" s="40"/>
      <c r="AH2" s="40"/>
      <c r="AI2" s="40"/>
      <c r="AJ2" s="41"/>
    </row>
    <row r="3" spans="1:39" s="2" customFormat="1" x14ac:dyDescent="0.2">
      <c r="A3" s="18" t="s">
        <v>1</v>
      </c>
      <c r="B3" s="16" t="s">
        <v>7</v>
      </c>
      <c r="C3" s="18" t="s">
        <v>8</v>
      </c>
      <c r="D3" s="21" t="s">
        <v>7</v>
      </c>
      <c r="E3" s="20" t="s">
        <v>8</v>
      </c>
      <c r="F3" s="21" t="s">
        <v>7</v>
      </c>
      <c r="G3" s="20" t="s">
        <v>8</v>
      </c>
      <c r="H3" s="21" t="s">
        <v>7</v>
      </c>
      <c r="I3" s="20" t="s">
        <v>8</v>
      </c>
      <c r="J3" s="21" t="s">
        <v>7</v>
      </c>
      <c r="K3" s="20" t="s">
        <v>8</v>
      </c>
      <c r="L3" s="21" t="s">
        <v>7</v>
      </c>
      <c r="M3" s="20" t="s">
        <v>8</v>
      </c>
      <c r="N3" s="18" t="s">
        <v>7</v>
      </c>
      <c r="O3" s="18" t="s">
        <v>8</v>
      </c>
      <c r="P3" s="18" t="s">
        <v>7</v>
      </c>
      <c r="Q3" s="18" t="s">
        <v>8</v>
      </c>
      <c r="R3" s="52" t="s">
        <v>7</v>
      </c>
      <c r="S3" s="53" t="s">
        <v>8</v>
      </c>
      <c r="T3" s="52" t="s">
        <v>7</v>
      </c>
      <c r="U3" s="53" t="s">
        <v>8</v>
      </c>
      <c r="V3" s="52" t="s">
        <v>7</v>
      </c>
      <c r="W3" s="53" t="s">
        <v>8</v>
      </c>
      <c r="X3" s="53" t="s">
        <v>7</v>
      </c>
      <c r="Y3" s="53" t="s">
        <v>8</v>
      </c>
      <c r="Z3" s="20" t="s">
        <v>7</v>
      </c>
      <c r="AA3" s="20" t="s">
        <v>8</v>
      </c>
      <c r="AB3" s="53" t="s">
        <v>7</v>
      </c>
      <c r="AC3" s="53" t="s">
        <v>8</v>
      </c>
      <c r="AD3" s="52"/>
      <c r="AE3" s="20" t="s">
        <v>7</v>
      </c>
      <c r="AF3" s="53" t="s">
        <v>8</v>
      </c>
      <c r="AG3" s="36"/>
      <c r="AH3" s="36"/>
      <c r="AI3" s="36"/>
      <c r="AJ3" s="42"/>
    </row>
    <row r="4" spans="1:39" s="2" customFormat="1" ht="68.25" customHeight="1" x14ac:dyDescent="0.2">
      <c r="A4" s="17"/>
      <c r="B4" s="17" t="s">
        <v>14</v>
      </c>
      <c r="C4" s="17" t="s">
        <v>14</v>
      </c>
      <c r="D4" s="17">
        <v>1.0999999999999999E-2</v>
      </c>
      <c r="E4" s="17">
        <v>1.0999999999999999E-2</v>
      </c>
      <c r="F4" s="17">
        <v>0.01</v>
      </c>
      <c r="G4" s="17">
        <v>0.01</v>
      </c>
      <c r="H4" s="22">
        <v>0.02</v>
      </c>
      <c r="I4" s="17">
        <v>0.02</v>
      </c>
      <c r="J4" s="22" t="s">
        <v>28</v>
      </c>
      <c r="K4" s="17" t="s">
        <v>29</v>
      </c>
      <c r="L4" s="22" t="s">
        <v>30</v>
      </c>
      <c r="M4" s="22" t="s">
        <v>30</v>
      </c>
      <c r="N4" s="22" t="s">
        <v>31</v>
      </c>
      <c r="O4" s="22" t="s">
        <v>31</v>
      </c>
      <c r="P4" s="22" t="s">
        <v>33</v>
      </c>
      <c r="Q4" s="22" t="s">
        <v>33</v>
      </c>
      <c r="R4" s="51" t="s">
        <v>34</v>
      </c>
      <c r="S4" s="51" t="s">
        <v>34</v>
      </c>
      <c r="T4" s="22" t="s">
        <v>35</v>
      </c>
      <c r="U4" s="17" t="s">
        <v>35</v>
      </c>
      <c r="V4" s="56" t="s">
        <v>36</v>
      </c>
      <c r="W4" s="57" t="s">
        <v>36</v>
      </c>
      <c r="X4" s="57">
        <v>2.5000000000000001E-2</v>
      </c>
      <c r="Y4" s="63">
        <v>2.5000000000000001E-2</v>
      </c>
      <c r="Z4" s="62" t="s">
        <v>37</v>
      </c>
      <c r="AA4" s="62" t="s">
        <v>37</v>
      </c>
      <c r="AB4" s="63" t="s">
        <v>38</v>
      </c>
      <c r="AC4" s="63" t="s">
        <v>38</v>
      </c>
      <c r="AD4" s="57" t="s">
        <v>39</v>
      </c>
      <c r="AE4" s="62" t="s">
        <v>40</v>
      </c>
      <c r="AF4" s="62" t="s">
        <v>40</v>
      </c>
      <c r="AG4" s="38"/>
      <c r="AH4" s="38"/>
      <c r="AI4" s="38"/>
      <c r="AJ4" s="43"/>
      <c r="AM4" s="59"/>
    </row>
    <row r="5" spans="1:39" hidden="1" x14ac:dyDescent="0.2">
      <c r="A5" s="2">
        <v>3</v>
      </c>
    </row>
    <row r="6" spans="1:39" hidden="1" x14ac:dyDescent="0.2">
      <c r="A6" s="2">
        <v>4</v>
      </c>
    </row>
    <row r="7" spans="1:39" hidden="1" x14ac:dyDescent="0.2">
      <c r="A7" s="2">
        <v>5</v>
      </c>
    </row>
    <row r="8" spans="1:39" hidden="1" x14ac:dyDescent="0.2">
      <c r="A8" s="2">
        <v>6</v>
      </c>
    </row>
    <row r="9" spans="1:39" hidden="1" x14ac:dyDescent="0.2">
      <c r="A9" s="2">
        <v>8</v>
      </c>
      <c r="B9" s="12">
        <v>13293.795839605429</v>
      </c>
      <c r="C9" s="13">
        <v>7.1013866664558911</v>
      </c>
      <c r="D9" s="12" t="s">
        <v>15</v>
      </c>
      <c r="E9" s="13" t="s">
        <v>15</v>
      </c>
      <c r="F9" s="13"/>
      <c r="G9" s="13"/>
      <c r="H9" s="13"/>
      <c r="I9" s="13"/>
      <c r="J9" s="13"/>
      <c r="K9" s="13"/>
      <c r="L9" s="13"/>
      <c r="M9" s="13"/>
      <c r="N9" s="39"/>
      <c r="O9" s="13"/>
      <c r="P9" s="13"/>
      <c r="Q9" s="13"/>
      <c r="R9" s="13"/>
      <c r="S9" s="13"/>
      <c r="T9" s="13"/>
      <c r="U9" s="13"/>
      <c r="V9" s="13"/>
      <c r="W9" s="13"/>
      <c r="X9" s="13"/>
      <c r="Y9" s="13"/>
      <c r="Z9" s="13"/>
      <c r="AA9" s="13"/>
      <c r="AB9" s="13"/>
      <c r="AC9" s="13"/>
      <c r="AD9" s="13"/>
      <c r="AE9" s="13"/>
      <c r="AF9" s="13"/>
      <c r="AJ9" s="32"/>
    </row>
    <row r="10" spans="1:39" hidden="1" x14ac:dyDescent="0.2">
      <c r="A10" s="2">
        <v>9</v>
      </c>
      <c r="B10" s="12">
        <v>13463.948746972972</v>
      </c>
      <c r="C10" s="13">
        <v>7.1922803135539386</v>
      </c>
      <c r="D10" s="12" t="s">
        <v>15</v>
      </c>
      <c r="E10" s="13" t="s">
        <v>15</v>
      </c>
      <c r="F10" s="13"/>
      <c r="G10" s="13"/>
      <c r="H10" s="13"/>
      <c r="I10" s="13"/>
      <c r="J10" s="13"/>
      <c r="K10" s="13"/>
      <c r="L10" s="13"/>
      <c r="M10" s="13"/>
      <c r="N10" s="11"/>
      <c r="O10" s="1"/>
      <c r="P10" s="1"/>
      <c r="Q10" s="1"/>
      <c r="R10" s="1"/>
      <c r="S10" s="1"/>
      <c r="T10" s="1"/>
      <c r="U10" s="1"/>
      <c r="V10" s="1"/>
      <c r="W10" s="1"/>
      <c r="X10" s="1"/>
      <c r="Y10" s="1"/>
      <c r="Z10" s="1"/>
      <c r="AA10" s="1"/>
      <c r="AB10" s="1"/>
      <c r="AC10" s="1"/>
      <c r="AD10" s="1"/>
      <c r="AE10" s="1"/>
      <c r="AF10" s="1"/>
      <c r="AJ10" s="32"/>
    </row>
    <row r="11" spans="1:39" hidden="1" x14ac:dyDescent="0.2">
      <c r="A11" s="2">
        <v>10</v>
      </c>
      <c r="B11" s="12">
        <v>13637.882830059796</v>
      </c>
      <c r="C11" s="13">
        <v>7.2851938194763868</v>
      </c>
      <c r="D11" s="12">
        <v>13787.899541190453</v>
      </c>
      <c r="E11" s="13">
        <v>7.365330951490626</v>
      </c>
      <c r="F11" s="12">
        <v>13946</v>
      </c>
      <c r="G11" s="13">
        <v>7.45</v>
      </c>
      <c r="H11" s="12">
        <v>14320</v>
      </c>
      <c r="I11" s="13">
        <v>7.65</v>
      </c>
      <c r="J11" s="28">
        <v>14695</v>
      </c>
      <c r="K11" s="29">
        <v>7.85</v>
      </c>
      <c r="L11" s="28" t="s">
        <v>15</v>
      </c>
      <c r="M11" s="29" t="s">
        <v>15</v>
      </c>
      <c r="N11" s="10"/>
      <c r="O11" s="1"/>
      <c r="P11" s="1"/>
      <c r="Q11" s="1"/>
      <c r="R11" s="1"/>
      <c r="S11" s="1"/>
      <c r="T11" s="1"/>
      <c r="U11" s="1"/>
      <c r="V11" s="1"/>
      <c r="W11" s="1"/>
      <c r="X11" s="1"/>
      <c r="Y11" s="1"/>
      <c r="Z11" s="1"/>
      <c r="AA11" s="1"/>
      <c r="AB11" s="1"/>
      <c r="AC11" s="1"/>
      <c r="AD11" s="1"/>
      <c r="AE11" s="1"/>
      <c r="AF11" s="1"/>
      <c r="AJ11" s="32"/>
    </row>
    <row r="12" spans="1:39" hidden="1" x14ac:dyDescent="0.2">
      <c r="A12" s="2">
        <v>11</v>
      </c>
      <c r="B12" s="12">
        <v>13816.858480772325</v>
      </c>
      <c r="C12" s="13">
        <v>7.3808004704980368</v>
      </c>
      <c r="D12" s="12">
        <v>13968.84392406082</v>
      </c>
      <c r="E12" s="13">
        <v>7.4619892756735142</v>
      </c>
      <c r="F12" s="12">
        <f t="shared" ref="F12:F57" si="0">SUM(D12*101%)</f>
        <v>14108.532363301429</v>
      </c>
      <c r="G12" s="13">
        <f t="shared" ref="G12:G57" si="1">SUM(E12*101%)</f>
        <v>7.5366091684302496</v>
      </c>
      <c r="H12" s="12">
        <v>14449</v>
      </c>
      <c r="I12" s="13">
        <v>7.72</v>
      </c>
      <c r="J12" s="28">
        <v>14795</v>
      </c>
      <c r="K12" s="29">
        <v>7.9</v>
      </c>
      <c r="L12" s="28" t="s">
        <v>15</v>
      </c>
      <c r="M12" s="29" t="s">
        <v>15</v>
      </c>
      <c r="N12" s="10"/>
      <c r="O12" s="1"/>
      <c r="P12" s="1"/>
      <c r="Q12" s="1"/>
      <c r="R12" s="1"/>
      <c r="S12" s="1"/>
      <c r="T12" s="1"/>
      <c r="U12" s="1"/>
      <c r="V12" s="1"/>
      <c r="W12" s="1"/>
      <c r="X12" s="1"/>
      <c r="Y12" s="1"/>
      <c r="Z12" s="1"/>
      <c r="AA12" s="1"/>
      <c r="AB12" s="1"/>
      <c r="AC12" s="1"/>
      <c r="AD12" s="1"/>
      <c r="AE12" s="1"/>
      <c r="AF12" s="1"/>
      <c r="AJ12" s="32"/>
    </row>
    <row r="13" spans="1:39" hidden="1" x14ac:dyDescent="0.2">
      <c r="A13" s="2">
        <v>12</v>
      </c>
      <c r="B13" s="12">
        <v>13994.573739578431</v>
      </c>
      <c r="C13" s="13">
        <v>7.4757338352448874</v>
      </c>
      <c r="D13" s="12">
        <v>14148.514050713793</v>
      </c>
      <c r="E13" s="13">
        <v>7.5579669074325802</v>
      </c>
      <c r="F13" s="12">
        <f t="shared" si="0"/>
        <v>14289.999191220932</v>
      </c>
      <c r="G13" s="13">
        <f t="shared" si="1"/>
        <v>7.6335465765069062</v>
      </c>
      <c r="H13" s="12">
        <f t="shared" ref="H13:I57" si="2">SUM(F13*102%)</f>
        <v>14575.799175045351</v>
      </c>
      <c r="I13" s="13">
        <f t="shared" si="2"/>
        <v>7.7862175080370442</v>
      </c>
      <c r="J13" s="28">
        <f>SUM(H13*102.2%)</f>
        <v>14896.466756896349</v>
      </c>
      <c r="K13" s="29">
        <f>SUM(I13*102.2%)</f>
        <v>7.9575142932138592</v>
      </c>
      <c r="L13" s="28" t="s">
        <v>15</v>
      </c>
      <c r="M13" s="44" t="s">
        <v>15</v>
      </c>
      <c r="N13" s="45"/>
      <c r="O13" s="30"/>
      <c r="P13" s="30"/>
      <c r="Q13" s="30"/>
      <c r="R13" s="30"/>
      <c r="S13" s="30"/>
      <c r="T13" s="30"/>
      <c r="U13" s="30"/>
      <c r="V13" s="30"/>
      <c r="W13" s="30"/>
      <c r="X13" s="30"/>
      <c r="Y13" s="30"/>
      <c r="Z13" s="30"/>
      <c r="AA13" s="30"/>
      <c r="AB13" s="30"/>
      <c r="AC13" s="30"/>
      <c r="AD13" s="30"/>
      <c r="AE13" s="30"/>
      <c r="AF13" s="30"/>
      <c r="AG13" s="49"/>
      <c r="AH13" s="10"/>
      <c r="AI13" s="31"/>
      <c r="AJ13" s="32"/>
    </row>
    <row r="14" spans="1:39" hidden="1" x14ac:dyDescent="0.2">
      <c r="A14" s="2">
        <v>13</v>
      </c>
      <c r="B14" s="12">
        <v>14178.590957916662</v>
      </c>
      <c r="C14" s="13">
        <v>7.5740336313657384</v>
      </c>
      <c r="D14" s="12">
        <v>14334.555458453744</v>
      </c>
      <c r="E14" s="13">
        <v>7.6573480013107611</v>
      </c>
      <c r="F14" s="12">
        <f t="shared" si="0"/>
        <v>14477.901013038281</v>
      </c>
      <c r="G14" s="13">
        <f t="shared" si="1"/>
        <v>7.7339214813238684</v>
      </c>
      <c r="H14" s="12">
        <f t="shared" si="2"/>
        <v>14767.459033299046</v>
      </c>
      <c r="I14" s="13">
        <f t="shared" si="2"/>
        <v>7.8885999109503455</v>
      </c>
      <c r="J14" s="28">
        <f>SUM(H14*102%)</f>
        <v>15062.808213965027</v>
      </c>
      <c r="K14" s="29">
        <f>SUM(I14*102%)</f>
        <v>8.046371909169352</v>
      </c>
      <c r="L14" s="28">
        <v>15440</v>
      </c>
      <c r="M14" s="29">
        <v>8.25</v>
      </c>
      <c r="N14" s="45">
        <v>15818.4</v>
      </c>
      <c r="O14" s="47">
        <v>8.4499999999999993</v>
      </c>
      <c r="P14" s="47" t="s">
        <v>15</v>
      </c>
      <c r="Q14" s="47" t="s">
        <v>15</v>
      </c>
      <c r="R14" s="47"/>
      <c r="S14" s="47"/>
      <c r="T14" s="47"/>
      <c r="U14" s="47"/>
      <c r="V14" s="47"/>
      <c r="W14" s="47"/>
      <c r="X14" s="47"/>
      <c r="Y14" s="47"/>
      <c r="Z14" s="47"/>
      <c r="AA14" s="47"/>
      <c r="AB14" s="47"/>
      <c r="AC14" s="47"/>
      <c r="AD14" s="47"/>
      <c r="AE14" s="47"/>
      <c r="AF14" s="47"/>
      <c r="AH14" s="10"/>
      <c r="AI14" s="31"/>
      <c r="AJ14" s="32"/>
    </row>
    <row r="15" spans="1:39" ht="12" hidden="1" customHeight="1" x14ac:dyDescent="0.2">
      <c r="A15" s="2">
        <v>14</v>
      </c>
      <c r="B15" s="12">
        <v>14363.868568161326</v>
      </c>
      <c r="C15" s="13">
        <v>7.6730067137613922</v>
      </c>
      <c r="D15" s="12">
        <v>14521.871122411099</v>
      </c>
      <c r="E15" s="13">
        <v>7.757409787612767</v>
      </c>
      <c r="F15" s="12">
        <f t="shared" si="0"/>
        <v>14667.089833635211</v>
      </c>
      <c r="G15" s="13">
        <f t="shared" si="1"/>
        <v>7.8349838854888949</v>
      </c>
      <c r="H15" s="12">
        <f t="shared" si="2"/>
        <v>14960.431630307916</v>
      </c>
      <c r="I15" s="13">
        <f t="shared" si="2"/>
        <v>7.9916835631986727</v>
      </c>
      <c r="J15" s="28">
        <f>SUM(H15*101.8%)</f>
        <v>15229.719399653459</v>
      </c>
      <c r="K15" s="29">
        <f>SUM(I15*101.8%)</f>
        <v>8.1355338673362496</v>
      </c>
      <c r="L15" s="28">
        <v>15580.002945845486</v>
      </c>
      <c r="M15" s="29">
        <v>8.3226511462849828</v>
      </c>
      <c r="N15" s="45">
        <v>15943.16289579904</v>
      </c>
      <c r="O15" s="47">
        <v>8.5166468460464948</v>
      </c>
      <c r="P15" s="45">
        <v>16387</v>
      </c>
      <c r="Q15" s="50">
        <v>8.75</v>
      </c>
      <c r="R15" s="50" t="s">
        <v>15</v>
      </c>
      <c r="S15" s="50" t="s">
        <v>15</v>
      </c>
      <c r="T15" s="50"/>
      <c r="U15" s="50"/>
      <c r="V15" s="50"/>
      <c r="W15" s="50"/>
      <c r="X15" s="50"/>
      <c r="Y15" s="50"/>
      <c r="Z15" s="50"/>
      <c r="AA15" s="50"/>
      <c r="AB15" s="50"/>
      <c r="AC15" s="50"/>
      <c r="AD15" s="50"/>
      <c r="AE15" s="50"/>
      <c r="AF15" s="50"/>
      <c r="AH15" s="10"/>
      <c r="AI15" s="31"/>
      <c r="AJ15" s="32"/>
    </row>
    <row r="16" spans="1:39" hidden="1" x14ac:dyDescent="0.2">
      <c r="A16" s="2">
        <v>15</v>
      </c>
      <c r="B16" s="12">
        <v>14550.406570312418</v>
      </c>
      <c r="C16" s="13">
        <v>7.772653082431848</v>
      </c>
      <c r="D16" s="12">
        <v>14710.461042585854</v>
      </c>
      <c r="E16" s="13">
        <v>7.8581522663385979</v>
      </c>
      <c r="F16" s="12">
        <f t="shared" si="0"/>
        <v>14857.565653011712</v>
      </c>
      <c r="G16" s="13">
        <f t="shared" si="1"/>
        <v>7.936733789001984</v>
      </c>
      <c r="H16" s="12">
        <f t="shared" si="2"/>
        <v>15154.716966071946</v>
      </c>
      <c r="I16" s="13">
        <f t="shared" si="2"/>
        <v>8.095468464782023</v>
      </c>
      <c r="J16" s="28">
        <f>SUM(H16*101.6%)</f>
        <v>15397.192437529098</v>
      </c>
      <c r="K16" s="29">
        <f>SUM(I16*101.6%)</f>
        <v>8.2249959602185356</v>
      </c>
      <c r="L16" s="28">
        <v>15735</v>
      </c>
      <c r="M16" s="29">
        <v>8.41</v>
      </c>
      <c r="N16" s="45">
        <v>16102.127914405928</v>
      </c>
      <c r="O16" s="47">
        <v>8.6015640568407736</v>
      </c>
      <c r="P16" s="45">
        <v>16527</v>
      </c>
      <c r="Q16" s="50">
        <v>8.83</v>
      </c>
      <c r="R16" s="50" t="s">
        <v>15</v>
      </c>
      <c r="S16" s="50" t="s">
        <v>15</v>
      </c>
      <c r="T16" s="50"/>
      <c r="U16" s="50"/>
      <c r="V16" s="50"/>
      <c r="W16" s="50"/>
      <c r="X16" s="50"/>
      <c r="Y16" s="50"/>
      <c r="Z16" s="50"/>
      <c r="AA16" s="50"/>
      <c r="AB16" s="50"/>
      <c r="AC16" s="50"/>
      <c r="AD16" s="50"/>
      <c r="AE16" s="50"/>
      <c r="AF16" s="50"/>
      <c r="AG16" s="34"/>
      <c r="AH16" s="10"/>
      <c r="AI16" s="31"/>
      <c r="AJ16" s="32"/>
    </row>
    <row r="17" spans="1:40" hidden="1" x14ac:dyDescent="0.2">
      <c r="A17" s="2">
        <v>16</v>
      </c>
      <c r="B17" s="12">
        <v>14677.706152861465</v>
      </c>
      <c r="C17" s="13">
        <v>7.8406549961866796</v>
      </c>
      <c r="D17" s="12">
        <v>14839.160920542939</v>
      </c>
      <c r="E17" s="13">
        <v>7.9269022011447321</v>
      </c>
      <c r="F17" s="12">
        <f t="shared" si="0"/>
        <v>14987.552529748369</v>
      </c>
      <c r="G17" s="13">
        <f t="shared" si="1"/>
        <v>8.0061712231561799</v>
      </c>
      <c r="H17" s="12">
        <f t="shared" si="2"/>
        <v>15287.303580343338</v>
      </c>
      <c r="I17" s="13">
        <f t="shared" si="2"/>
        <v>8.1662946476193028</v>
      </c>
      <c r="J17" s="28">
        <f>SUM(H17*101.4%)</f>
        <v>15501.325830468144</v>
      </c>
      <c r="K17" s="29">
        <f>SUM(I17*101.4%)</f>
        <v>8.2806227726859731</v>
      </c>
      <c r="L17" s="28">
        <v>15826.853672907973</v>
      </c>
      <c r="M17" s="29">
        <v>8.4499999999999993</v>
      </c>
      <c r="N17" s="45">
        <v>16189.612730981658</v>
      </c>
      <c r="O17" s="47">
        <v>8.6482973990286638</v>
      </c>
      <c r="P17" s="45">
        <v>16615</v>
      </c>
      <c r="Q17" s="50">
        <v>8.8800000000000008</v>
      </c>
      <c r="R17" s="50" t="s">
        <v>15</v>
      </c>
      <c r="S17" s="50" t="s">
        <v>15</v>
      </c>
      <c r="T17" s="50"/>
      <c r="U17" s="50"/>
      <c r="V17" s="50"/>
      <c r="W17" s="50"/>
      <c r="X17" s="50"/>
      <c r="Y17" s="50"/>
      <c r="Z17" s="50"/>
      <c r="AA17" s="50"/>
      <c r="AB17" s="50"/>
      <c r="AC17" s="50"/>
      <c r="AD17" s="50"/>
      <c r="AE17" s="50"/>
      <c r="AF17" s="50"/>
    </row>
    <row r="18" spans="1:40" x14ac:dyDescent="0.2">
      <c r="A18" s="2">
        <v>17</v>
      </c>
      <c r="B18" s="12">
        <v>14871.806506451108</v>
      </c>
      <c r="C18" s="13">
        <v>7.9443410825059333</v>
      </c>
      <c r="D18" s="12">
        <v>15035.396378022069</v>
      </c>
      <c r="E18" s="13">
        <v>8.0317288344134976</v>
      </c>
      <c r="F18" s="12">
        <f t="shared" si="0"/>
        <v>15185.75034180229</v>
      </c>
      <c r="G18" s="13">
        <f t="shared" si="1"/>
        <v>8.1120461227576328</v>
      </c>
      <c r="H18" s="12">
        <f t="shared" si="2"/>
        <v>15489.465348638336</v>
      </c>
      <c r="I18" s="13">
        <f t="shared" si="2"/>
        <v>8.2742870452127857</v>
      </c>
      <c r="J18" s="28">
        <f>SUM(H18*101.2%)</f>
        <v>15675.338932821996</v>
      </c>
      <c r="K18" s="29">
        <v>8.3736874363999991</v>
      </c>
      <c r="L18" s="28">
        <v>15989</v>
      </c>
      <c r="M18" s="29">
        <v>8.5399999999999991</v>
      </c>
      <c r="N18" s="45">
        <v>16355.203069172629</v>
      </c>
      <c r="O18" s="47">
        <v>8.7367537762674292</v>
      </c>
      <c r="P18" s="45">
        <v>16780</v>
      </c>
      <c r="Q18" s="50">
        <v>8.9600000000000009</v>
      </c>
      <c r="R18" s="45">
        <v>16848</v>
      </c>
      <c r="S18" s="50">
        <v>9</v>
      </c>
      <c r="T18" s="45">
        <v>17665.128000000001</v>
      </c>
      <c r="U18" s="50">
        <v>9.4365000000000006</v>
      </c>
      <c r="V18" s="45">
        <f>T18*1.0125</f>
        <v>17885.9421</v>
      </c>
      <c r="W18" s="50">
        <f>V18/(36*52)</f>
        <v>9.5544562499999994</v>
      </c>
      <c r="X18" s="45">
        <f t="shared" ref="X18:X57" si="3">SUM(V18*1.025)</f>
        <v>18333.090652499999</v>
      </c>
      <c r="Y18" s="58">
        <f>X18/(36*52)</f>
        <v>9.7933176562500002</v>
      </c>
      <c r="Z18" s="45">
        <v>18533</v>
      </c>
      <c r="AA18" s="58">
        <v>9.9</v>
      </c>
      <c r="AB18" s="69">
        <v>20200.97</v>
      </c>
      <c r="AC18" s="58">
        <f>AB18/(36*52)</f>
        <v>10.791116452991453</v>
      </c>
      <c r="AD18" s="70">
        <v>0.09</v>
      </c>
      <c r="AE18" s="74" t="s">
        <v>15</v>
      </c>
      <c r="AF18" s="74" t="s">
        <v>15</v>
      </c>
      <c r="AG18" s="55"/>
      <c r="AH18" s="60"/>
      <c r="AK18" s="12"/>
      <c r="AL18" s="60"/>
      <c r="AM18" s="55"/>
      <c r="AN18" s="60"/>
    </row>
    <row r="19" spans="1:40" ht="11.25" customHeight="1" x14ac:dyDescent="0.2">
      <c r="A19" s="2">
        <v>18</v>
      </c>
      <c r="B19" s="12">
        <v>15068.427643853609</v>
      </c>
      <c r="C19" s="13">
        <v>8.0493737413747901</v>
      </c>
      <c r="D19" s="12">
        <v>15234.180347935997</v>
      </c>
      <c r="E19" s="13">
        <v>8.1379168525299121</v>
      </c>
      <c r="F19" s="12">
        <f t="shared" si="0"/>
        <v>15386.522151415356</v>
      </c>
      <c r="G19" s="13">
        <f t="shared" si="1"/>
        <v>8.2192960210552108</v>
      </c>
      <c r="H19" s="12">
        <f t="shared" si="2"/>
        <v>15694.252594443664</v>
      </c>
      <c r="I19" s="13">
        <f t="shared" si="2"/>
        <v>8.3836819414763148</v>
      </c>
      <c r="J19" s="28">
        <f>SUM(H19*101%)</f>
        <v>15851.1951203881</v>
      </c>
      <c r="K19" s="29">
        <f>SUM(I19*101%)</f>
        <v>8.4675187608910782</v>
      </c>
      <c r="L19" s="28">
        <v>16152.367827675476</v>
      </c>
      <c r="M19" s="29">
        <v>8.6300000000000008</v>
      </c>
      <c r="N19" s="45">
        <v>16513.712192505227</v>
      </c>
      <c r="O19" s="47">
        <v>8.8214274532613395</v>
      </c>
      <c r="P19" s="45">
        <v>16939</v>
      </c>
      <c r="Q19" s="50">
        <v>9.0500000000000007</v>
      </c>
      <c r="R19" s="45">
        <v>16939</v>
      </c>
      <c r="S19" s="50">
        <v>9.0500000000000007</v>
      </c>
      <c r="T19" s="45">
        <v>17745.296400000003</v>
      </c>
      <c r="U19" s="50">
        <v>9.4793250000000011</v>
      </c>
      <c r="V19" s="45">
        <f t="shared" ref="V19:V57" si="4">T19*1.0125</f>
        <v>17967.112605000002</v>
      </c>
      <c r="W19" s="50">
        <f t="shared" ref="W19:W57" si="5">V19/(36*52)</f>
        <v>9.5978165625000003</v>
      </c>
      <c r="X19" s="45">
        <f t="shared" si="3"/>
        <v>18416.290420125002</v>
      </c>
      <c r="Y19" s="58">
        <f t="shared" ref="Y19:Y57" si="6">X19/(36*52)</f>
        <v>9.8377619765625006</v>
      </c>
      <c r="Z19" s="45">
        <v>18570</v>
      </c>
      <c r="AA19" s="58">
        <v>9.92</v>
      </c>
      <c r="AB19" s="69">
        <v>20222.73</v>
      </c>
      <c r="AC19" s="58">
        <f t="shared" ref="AC19:AC57" si="7">AB19/(36*52)</f>
        <v>10.802740384615385</v>
      </c>
      <c r="AD19" s="70">
        <v>8.8999999999999996E-2</v>
      </c>
      <c r="AE19" s="74" t="s">
        <v>15</v>
      </c>
      <c r="AF19" s="74" t="s">
        <v>15</v>
      </c>
      <c r="AG19" s="55"/>
      <c r="AH19" s="60"/>
      <c r="AK19" s="12"/>
      <c r="AL19" s="60"/>
      <c r="AM19" s="55"/>
      <c r="AN19" s="60"/>
    </row>
    <row r="20" spans="1:40" x14ac:dyDescent="0.2">
      <c r="A20" s="2">
        <v>19</v>
      </c>
      <c r="B20" s="12">
        <v>15267.569565068958</v>
      </c>
      <c r="C20" s="13">
        <v>8.1557529727932465</v>
      </c>
      <c r="D20" s="12">
        <v>15435.512830284715</v>
      </c>
      <c r="E20" s="13">
        <v>8.2454662554939713</v>
      </c>
      <c r="F20" s="12">
        <f t="shared" si="0"/>
        <v>15589.867958587562</v>
      </c>
      <c r="G20" s="13">
        <f t="shared" si="1"/>
        <v>8.3279209180489104</v>
      </c>
      <c r="H20" s="12">
        <f t="shared" si="2"/>
        <v>15901.665317759313</v>
      </c>
      <c r="I20" s="13">
        <f t="shared" si="2"/>
        <v>8.4944793364098885</v>
      </c>
      <c r="J20" s="28">
        <f t="shared" ref="J20:J57" si="8">SUM(H20*101%)</f>
        <v>16060.681970936907</v>
      </c>
      <c r="K20" s="29">
        <f t="shared" ref="K20:K57" si="9">SUM(I20*101%)</f>
        <v>8.5794241297739866</v>
      </c>
      <c r="L20" s="28">
        <v>16349.774246413772</v>
      </c>
      <c r="M20" s="29">
        <v>8.7338537641099183</v>
      </c>
      <c r="N20" s="45">
        <v>16716.480459975806</v>
      </c>
      <c r="O20" s="47">
        <v>8.9297438354571614</v>
      </c>
      <c r="P20" s="45">
        <v>17141</v>
      </c>
      <c r="Q20" s="50">
        <v>9.16</v>
      </c>
      <c r="R20" s="45">
        <v>17141</v>
      </c>
      <c r="S20" s="50">
        <v>9.16</v>
      </c>
      <c r="T20" s="45">
        <v>17956.054550000001</v>
      </c>
      <c r="U20" s="50">
        <v>9.5919094818376074</v>
      </c>
      <c r="V20" s="45">
        <f t="shared" si="4"/>
        <v>18180.505231874999</v>
      </c>
      <c r="W20" s="50">
        <f t="shared" si="5"/>
        <v>9.7118083503605757</v>
      </c>
      <c r="X20" s="45">
        <f t="shared" si="3"/>
        <v>18635.017862671873</v>
      </c>
      <c r="Y20" s="58">
        <f t="shared" si="6"/>
        <v>9.9546035591195903</v>
      </c>
      <c r="Z20" s="45">
        <f>SUM(V20*1.025)</f>
        <v>18635.017862671873</v>
      </c>
      <c r="AA20" s="58">
        <f>X20/(36*52)</f>
        <v>9.9546035591195903</v>
      </c>
      <c r="AB20" s="69">
        <v>20265.580000000002</v>
      </c>
      <c r="AC20" s="58">
        <f t="shared" si="7"/>
        <v>10.825630341880343</v>
      </c>
      <c r="AD20" s="70">
        <v>8.7499999999999994E-2</v>
      </c>
      <c r="AE20" s="74" t="s">
        <v>15</v>
      </c>
      <c r="AF20" s="74" t="s">
        <v>15</v>
      </c>
      <c r="AG20" s="33" t="s">
        <v>2</v>
      </c>
      <c r="AH20" s="60"/>
      <c r="AK20" s="12"/>
      <c r="AL20" s="60"/>
      <c r="AM20" s="55"/>
      <c r="AN20" s="60"/>
    </row>
    <row r="21" spans="1:40" ht="12" thickBot="1" x14ac:dyDescent="0.25">
      <c r="A21" s="2">
        <v>20</v>
      </c>
      <c r="B21" s="12">
        <v>15469.232270097162</v>
      </c>
      <c r="C21" s="13">
        <v>8.2634787767613052</v>
      </c>
      <c r="D21" s="12">
        <v>15639.393825068229</v>
      </c>
      <c r="E21" s="13">
        <v>8.3543770433056785</v>
      </c>
      <c r="F21" s="12">
        <f t="shared" si="0"/>
        <v>15795.787763318913</v>
      </c>
      <c r="G21" s="13">
        <f t="shared" si="1"/>
        <v>8.4379208137387351</v>
      </c>
      <c r="H21" s="12">
        <f t="shared" si="2"/>
        <v>16111.703518585291</v>
      </c>
      <c r="I21" s="13">
        <f t="shared" si="2"/>
        <v>8.6066792300135102</v>
      </c>
      <c r="J21" s="28">
        <f t="shared" si="8"/>
        <v>16272.820553771144</v>
      </c>
      <c r="K21" s="29">
        <f t="shared" si="9"/>
        <v>8.6927460223136457</v>
      </c>
      <c r="L21" s="28">
        <v>16549.458503185255</v>
      </c>
      <c r="M21" s="29">
        <v>8.8405227046929795</v>
      </c>
      <c r="N21" s="45">
        <v>16911.63771281701</v>
      </c>
      <c r="O21" s="47">
        <v>9.0339945047099413</v>
      </c>
      <c r="P21" s="45">
        <v>17337</v>
      </c>
      <c r="Q21" s="50">
        <v>9.26</v>
      </c>
      <c r="R21" s="45">
        <v>17337</v>
      </c>
      <c r="S21" s="50">
        <v>9.26</v>
      </c>
      <c r="T21" s="45">
        <v>18160.507500000003</v>
      </c>
      <c r="U21" s="50">
        <v>9.7011258012820534</v>
      </c>
      <c r="V21" s="45">
        <f t="shared" si="4"/>
        <v>18387.513843750003</v>
      </c>
      <c r="W21" s="50">
        <f t="shared" si="5"/>
        <v>9.8223898737980786</v>
      </c>
      <c r="X21" s="45">
        <f t="shared" si="3"/>
        <v>18847.201689843751</v>
      </c>
      <c r="Y21" s="58">
        <f t="shared" si="6"/>
        <v>10.067949620643029</v>
      </c>
      <c r="Z21" s="45">
        <f t="shared" ref="Z21:Z57" si="10">SUM(V21*1.025)</f>
        <v>18847.201689843751</v>
      </c>
      <c r="AA21" s="58">
        <f t="shared" ref="AA21:AA57" si="11">X21/(36*52)</f>
        <v>10.067949620643029</v>
      </c>
      <c r="AB21" s="69">
        <v>20392.669999999998</v>
      </c>
      <c r="AC21" s="58">
        <f t="shared" si="7"/>
        <v>10.893520299145298</v>
      </c>
      <c r="AD21" s="70">
        <v>8.2000000000000003E-2</v>
      </c>
      <c r="AE21" s="12">
        <v>20405</v>
      </c>
      <c r="AF21" s="55">
        <v>10.9</v>
      </c>
      <c r="AG21" s="78">
        <v>1</v>
      </c>
      <c r="AH21" s="33" t="s">
        <v>3</v>
      </c>
      <c r="AK21" s="12"/>
      <c r="AL21" s="60"/>
      <c r="AM21" s="55"/>
      <c r="AN21" s="60"/>
    </row>
    <row r="22" spans="1:40" x14ac:dyDescent="0.2">
      <c r="A22" s="2">
        <v>21</v>
      </c>
      <c r="B22" s="12">
        <v>15673.415758938218</v>
      </c>
      <c r="C22" s="13">
        <v>8.3725511532789625</v>
      </c>
      <c r="D22" s="12">
        <v>15845.823332286536</v>
      </c>
      <c r="E22" s="13">
        <v>8.4646492159650304</v>
      </c>
      <c r="F22" s="12">
        <f t="shared" si="0"/>
        <v>16004.281565609403</v>
      </c>
      <c r="G22" s="13">
        <f t="shared" si="1"/>
        <v>8.5492957081246814</v>
      </c>
      <c r="H22" s="12">
        <f t="shared" si="2"/>
        <v>16324.36719692159</v>
      </c>
      <c r="I22" s="13">
        <f t="shared" si="2"/>
        <v>8.7202816222871746</v>
      </c>
      <c r="J22" s="28">
        <f t="shared" si="8"/>
        <v>16487.610868890806</v>
      </c>
      <c r="K22" s="29">
        <f t="shared" si="9"/>
        <v>8.8074844385100466</v>
      </c>
      <c r="L22" s="28">
        <v>16751.412642793061</v>
      </c>
      <c r="M22" s="29">
        <v>8.9499999999999993</v>
      </c>
      <c r="N22" s="45">
        <v>17117.81449402111</v>
      </c>
      <c r="O22" s="47">
        <v>9.1441316741565757</v>
      </c>
      <c r="P22" s="45">
        <v>17543</v>
      </c>
      <c r="Q22" s="50">
        <v>9.3699999999999992</v>
      </c>
      <c r="R22" s="45">
        <v>17543</v>
      </c>
      <c r="S22" s="50">
        <v>9.3699999999999992</v>
      </c>
      <c r="T22" s="45">
        <v>18372.783899999999</v>
      </c>
      <c r="U22" s="50">
        <v>9.8145213141025636</v>
      </c>
      <c r="V22" s="45">
        <f t="shared" si="4"/>
        <v>18602.443698749998</v>
      </c>
      <c r="W22" s="50">
        <f t="shared" si="5"/>
        <v>9.9372028305288449</v>
      </c>
      <c r="X22" s="45">
        <f t="shared" si="3"/>
        <v>19067.504791218747</v>
      </c>
      <c r="Y22" s="58">
        <f t="shared" si="6"/>
        <v>10.185632901292067</v>
      </c>
      <c r="Z22" s="45">
        <f t="shared" si="10"/>
        <v>19067.504791218747</v>
      </c>
      <c r="AA22" s="58">
        <f t="shared" si="11"/>
        <v>10.185632901292067</v>
      </c>
      <c r="AB22" s="69">
        <v>20497.57</v>
      </c>
      <c r="AC22" s="58">
        <f t="shared" si="7"/>
        <v>10.949556623931624</v>
      </c>
      <c r="AD22" s="70">
        <v>7.4999999999999997E-2</v>
      </c>
      <c r="AE22" s="75">
        <v>20497.57</v>
      </c>
      <c r="AF22" s="55">
        <f t="shared" ref="AF22:AF57" si="12">AE22/(36*52)</f>
        <v>10.949556623931624</v>
      </c>
      <c r="AG22" s="6">
        <v>2</v>
      </c>
      <c r="AH22" s="4">
        <v>1</v>
      </c>
      <c r="AK22" s="12"/>
      <c r="AL22" s="60"/>
      <c r="AM22" s="55"/>
      <c r="AN22" s="60"/>
    </row>
    <row r="23" spans="1:40" x14ac:dyDescent="0.2">
      <c r="A23" s="2">
        <v>22</v>
      </c>
      <c r="B23" s="12">
        <v>15881.380423498545</v>
      </c>
      <c r="C23" s="13">
        <v>8.483643388621017</v>
      </c>
      <c r="D23" s="12">
        <v>16056.075608157027</v>
      </c>
      <c r="E23" s="13">
        <v>8.5769634658958473</v>
      </c>
      <c r="F23" s="12">
        <f t="shared" si="0"/>
        <v>16216.636364238597</v>
      </c>
      <c r="G23" s="13">
        <f t="shared" si="1"/>
        <v>8.6627331005548065</v>
      </c>
      <c r="H23" s="12">
        <f t="shared" si="2"/>
        <v>16540.96909152337</v>
      </c>
      <c r="I23" s="13">
        <f t="shared" si="2"/>
        <v>8.8359877625659031</v>
      </c>
      <c r="J23" s="28">
        <f t="shared" si="8"/>
        <v>16706.378782438602</v>
      </c>
      <c r="K23" s="29">
        <f t="shared" si="9"/>
        <v>8.9243476401915629</v>
      </c>
      <c r="L23" s="28">
        <v>16890.148949045426</v>
      </c>
      <c r="M23" s="29">
        <v>9.0225154642336687</v>
      </c>
      <c r="N23" s="45">
        <v>17252.873865218822</v>
      </c>
      <c r="O23" s="47">
        <v>9.216278774155354</v>
      </c>
      <c r="P23" s="45">
        <v>17678</v>
      </c>
      <c r="Q23" s="50">
        <v>9.44</v>
      </c>
      <c r="R23" s="45">
        <v>17678</v>
      </c>
      <c r="S23" s="50">
        <v>9.44</v>
      </c>
      <c r="T23" s="45">
        <v>18507.0982</v>
      </c>
      <c r="U23" s="50">
        <v>9.8862704059829056</v>
      </c>
      <c r="V23" s="45">
        <f t="shared" si="4"/>
        <v>18738.436927499999</v>
      </c>
      <c r="W23" s="50">
        <f t="shared" si="5"/>
        <v>10.009848786057692</v>
      </c>
      <c r="X23" s="45">
        <f t="shared" si="3"/>
        <v>19206.897850687496</v>
      </c>
      <c r="Y23" s="58">
        <f t="shared" si="6"/>
        <v>10.260095005709132</v>
      </c>
      <c r="Z23" s="45">
        <f t="shared" si="10"/>
        <v>19206.897850687496</v>
      </c>
      <c r="AA23" s="58">
        <f t="shared" si="11"/>
        <v>10.260095005709132</v>
      </c>
      <c r="AB23" s="69">
        <v>20551.38</v>
      </c>
      <c r="AC23" s="58">
        <f t="shared" si="7"/>
        <v>10.978301282051282</v>
      </c>
      <c r="AD23" s="70">
        <v>7.0000000000000007E-2</v>
      </c>
      <c r="AE23" s="75">
        <v>20551.38</v>
      </c>
      <c r="AF23" s="55">
        <f t="shared" si="12"/>
        <v>10.978301282051282</v>
      </c>
      <c r="AG23" s="79" t="s">
        <v>6</v>
      </c>
      <c r="AH23" s="4">
        <v>2</v>
      </c>
      <c r="AK23" s="12"/>
      <c r="AL23" s="60"/>
      <c r="AM23" s="55"/>
      <c r="AN23" s="60"/>
    </row>
    <row r="24" spans="1:40" x14ac:dyDescent="0.2">
      <c r="A24" s="2">
        <v>23</v>
      </c>
      <c r="B24" s="12">
        <v>16094.38665568459</v>
      </c>
      <c r="C24" s="13">
        <v>8.5974287690622813</v>
      </c>
      <c r="D24" s="12">
        <v>16271.424908897119</v>
      </c>
      <c r="E24" s="13">
        <v>8.6920004855219659</v>
      </c>
      <c r="F24" s="12">
        <f t="shared" si="0"/>
        <v>16434.13915798609</v>
      </c>
      <c r="G24" s="13">
        <f t="shared" si="1"/>
        <v>8.7789204903771854</v>
      </c>
      <c r="H24" s="12">
        <f t="shared" si="2"/>
        <v>16762.821941145812</v>
      </c>
      <c r="I24" s="13">
        <f t="shared" si="2"/>
        <v>8.9544989001847295</v>
      </c>
      <c r="J24" s="28">
        <f t="shared" si="8"/>
        <v>16930.45016055727</v>
      </c>
      <c r="K24" s="29">
        <f t="shared" si="9"/>
        <v>9.0440438891865771</v>
      </c>
      <c r="L24" s="28">
        <v>17118</v>
      </c>
      <c r="M24" s="29">
        <v>9.1435283719676281</v>
      </c>
      <c r="N24" s="45">
        <v>17484.27378545632</v>
      </c>
      <c r="O24" s="47">
        <v>9.339889842658291</v>
      </c>
      <c r="P24" s="45">
        <v>17909</v>
      </c>
      <c r="Q24" s="50">
        <v>9.57</v>
      </c>
      <c r="R24" s="45">
        <v>17909</v>
      </c>
      <c r="S24" s="50">
        <v>9.57</v>
      </c>
      <c r="T24" s="45">
        <v>18741.768499999998</v>
      </c>
      <c r="U24" s="50">
        <v>10.01162847222222</v>
      </c>
      <c r="V24" s="45">
        <f t="shared" si="4"/>
        <v>18976.040606249997</v>
      </c>
      <c r="W24" s="50">
        <f t="shared" si="5"/>
        <v>10.136773828124998</v>
      </c>
      <c r="X24" s="45">
        <f t="shared" si="3"/>
        <v>19450.441621406244</v>
      </c>
      <c r="Y24" s="58">
        <f t="shared" si="6"/>
        <v>10.390193173828122</v>
      </c>
      <c r="Z24" s="45">
        <f t="shared" si="10"/>
        <v>19450.441621406244</v>
      </c>
      <c r="AA24" s="58">
        <f t="shared" si="11"/>
        <v>10.390193173828122</v>
      </c>
      <c r="AB24" s="69">
        <v>20743.900000000001</v>
      </c>
      <c r="AC24" s="58">
        <f t="shared" si="7"/>
        <v>11.081143162393163</v>
      </c>
      <c r="AD24" s="70">
        <v>6.6500000000000004E-2</v>
      </c>
      <c r="AE24" s="75">
        <v>20743.900000000001</v>
      </c>
      <c r="AF24" s="55">
        <f t="shared" si="12"/>
        <v>11.081143162393163</v>
      </c>
      <c r="AG24" s="7">
        <v>3</v>
      </c>
      <c r="AH24" s="4">
        <v>3</v>
      </c>
      <c r="AK24" s="12"/>
      <c r="AL24" s="60"/>
      <c r="AM24" s="55"/>
      <c r="AN24" s="60"/>
    </row>
    <row r="25" spans="1:40" ht="12" thickBot="1" x14ac:dyDescent="0.25">
      <c r="A25" s="2">
        <v>24</v>
      </c>
      <c r="B25" s="12">
        <v>16306.132495964197</v>
      </c>
      <c r="C25" s="13">
        <v>8.7105408632287364</v>
      </c>
      <c r="D25" s="12">
        <v>16485.499953419803</v>
      </c>
      <c r="E25" s="13">
        <v>8.8063568127242515</v>
      </c>
      <c r="F25" s="12">
        <f t="shared" si="0"/>
        <v>16650.354952954</v>
      </c>
      <c r="G25" s="13">
        <f t="shared" si="1"/>
        <v>8.8944203808514946</v>
      </c>
      <c r="H25" s="12">
        <f t="shared" si="2"/>
        <v>16983.362052013079</v>
      </c>
      <c r="I25" s="13">
        <f t="shared" si="2"/>
        <v>9.0723087884685238</v>
      </c>
      <c r="J25" s="28">
        <f t="shared" si="8"/>
        <v>17153.195672533209</v>
      </c>
      <c r="K25" s="29">
        <f t="shared" si="9"/>
        <v>9.1630318763532088</v>
      </c>
      <c r="L25" s="28">
        <v>17341.880824931071</v>
      </c>
      <c r="M25" s="29">
        <v>9.2638252269930934</v>
      </c>
      <c r="N25" s="45">
        <v>17705.916451135272</v>
      </c>
      <c r="O25" s="47">
        <v>9.4582887025295257</v>
      </c>
      <c r="P25" s="45">
        <v>18131</v>
      </c>
      <c r="Q25" s="50">
        <v>9.69</v>
      </c>
      <c r="R25" s="45">
        <v>18131</v>
      </c>
      <c r="S25" s="50">
        <v>9.69</v>
      </c>
      <c r="T25" s="45">
        <v>18963.212900000002</v>
      </c>
      <c r="U25" s="50">
        <v>10.129921420940171</v>
      </c>
      <c r="V25" s="45">
        <f t="shared" si="4"/>
        <v>19200.253061250001</v>
      </c>
      <c r="W25" s="50">
        <f t="shared" si="5"/>
        <v>10.256545438701924</v>
      </c>
      <c r="X25" s="45">
        <f t="shared" si="3"/>
        <v>19680.259387781251</v>
      </c>
      <c r="Y25" s="58">
        <f t="shared" si="6"/>
        <v>10.512959074669471</v>
      </c>
      <c r="Z25" s="45">
        <f t="shared" si="10"/>
        <v>19680.259387781251</v>
      </c>
      <c r="AA25" s="58">
        <f t="shared" si="11"/>
        <v>10.512959074669471</v>
      </c>
      <c r="AB25" s="69">
        <v>20910.28</v>
      </c>
      <c r="AC25" s="58">
        <f t="shared" si="7"/>
        <v>11.170021367521366</v>
      </c>
      <c r="AD25" s="70">
        <v>6.25E-2</v>
      </c>
      <c r="AE25" s="75">
        <v>20910.28</v>
      </c>
      <c r="AF25" s="55">
        <f t="shared" si="12"/>
        <v>11.170021367521366</v>
      </c>
      <c r="AG25" s="79" t="s">
        <v>6</v>
      </c>
      <c r="AH25" s="5">
        <v>4</v>
      </c>
      <c r="AK25" s="12"/>
      <c r="AL25" s="60"/>
      <c r="AM25" s="55"/>
      <c r="AN25" s="60"/>
    </row>
    <row r="26" spans="1:40" x14ac:dyDescent="0.2">
      <c r="A26" s="2">
        <v>25</v>
      </c>
      <c r="B26" s="12">
        <v>16525.44068768237</v>
      </c>
      <c r="C26" s="13">
        <v>8.8276926750440001</v>
      </c>
      <c r="D26" s="12">
        <v>16707.220535246874</v>
      </c>
      <c r="E26" s="13">
        <v>8.9247972944694833</v>
      </c>
      <c r="F26" s="12">
        <f t="shared" si="0"/>
        <v>16874.292740599343</v>
      </c>
      <c r="G26" s="13">
        <f t="shared" si="1"/>
        <v>9.0140452674141791</v>
      </c>
      <c r="H26" s="12">
        <f t="shared" si="2"/>
        <v>17211.778595411331</v>
      </c>
      <c r="I26" s="13">
        <f t="shared" si="2"/>
        <v>9.1943261727624623</v>
      </c>
      <c r="J26" s="28">
        <f t="shared" si="8"/>
        <v>17383.896381365445</v>
      </c>
      <c r="K26" s="29">
        <f t="shared" si="9"/>
        <v>9.2862694344900873</v>
      </c>
      <c r="L26" s="28">
        <v>17575.119241560464</v>
      </c>
      <c r="M26" s="29">
        <v>9.39</v>
      </c>
      <c r="N26" s="45">
        <v>17943.718223660639</v>
      </c>
      <c r="O26" s="47">
        <v>9.5853195639212814</v>
      </c>
      <c r="P26" s="45">
        <v>18369</v>
      </c>
      <c r="Q26" s="50">
        <v>9.81</v>
      </c>
      <c r="R26" s="45">
        <v>18369</v>
      </c>
      <c r="S26" s="50">
        <v>9.81</v>
      </c>
      <c r="T26" s="45">
        <v>19201.115699999998</v>
      </c>
      <c r="U26" s="50">
        <v>10.257006249999998</v>
      </c>
      <c r="V26" s="45">
        <f t="shared" si="4"/>
        <v>19441.129646249996</v>
      </c>
      <c r="W26" s="50">
        <f t="shared" si="5"/>
        <v>10.385218828124998</v>
      </c>
      <c r="X26" s="45">
        <f t="shared" si="3"/>
        <v>19927.157887406243</v>
      </c>
      <c r="Y26" s="58">
        <f t="shared" si="6"/>
        <v>10.644849298828122</v>
      </c>
      <c r="Z26" s="45">
        <f t="shared" si="10"/>
        <v>19927.157887406243</v>
      </c>
      <c r="AA26" s="58">
        <f t="shared" si="11"/>
        <v>10.644849298828122</v>
      </c>
      <c r="AB26" s="69">
        <v>21122.79</v>
      </c>
      <c r="AC26" s="58">
        <f t="shared" si="7"/>
        <v>11.283541666666666</v>
      </c>
      <c r="AD26" s="70">
        <v>0.06</v>
      </c>
      <c r="AE26" s="75">
        <v>21122.79</v>
      </c>
      <c r="AF26" s="55">
        <f t="shared" si="12"/>
        <v>11.283541666666666</v>
      </c>
      <c r="AG26" s="7">
        <v>4</v>
      </c>
      <c r="AH26" s="80" t="s">
        <v>6</v>
      </c>
      <c r="AK26" s="12"/>
      <c r="AL26" s="60"/>
      <c r="AM26" s="55"/>
      <c r="AN26" s="60"/>
    </row>
    <row r="27" spans="1:40" ht="12" customHeight="1" x14ac:dyDescent="0.2">
      <c r="A27" s="2">
        <v>26</v>
      </c>
      <c r="B27" s="12">
        <v>16744.74887940054</v>
      </c>
      <c r="C27" s="13">
        <v>8.944844486859262</v>
      </c>
      <c r="D27" s="12">
        <v>16928.941117073944</v>
      </c>
      <c r="E27" s="13">
        <v>9.0432377762147134</v>
      </c>
      <c r="F27" s="12">
        <f t="shared" si="0"/>
        <v>17098.230528244683</v>
      </c>
      <c r="G27" s="13">
        <f t="shared" si="1"/>
        <v>9.1336701539768601</v>
      </c>
      <c r="H27" s="12">
        <f t="shared" si="2"/>
        <v>17440.195138809577</v>
      </c>
      <c r="I27" s="13">
        <f t="shared" si="2"/>
        <v>9.3163435570563973</v>
      </c>
      <c r="J27" s="28">
        <f t="shared" si="8"/>
        <v>17614.597090197673</v>
      </c>
      <c r="K27" s="29">
        <f t="shared" si="9"/>
        <v>9.4095069926269606</v>
      </c>
      <c r="L27" s="28">
        <v>17809</v>
      </c>
      <c r="M27" s="29">
        <v>9.5130115695458564</v>
      </c>
      <c r="N27" s="45">
        <v>18171.920674190762</v>
      </c>
      <c r="O27" s="47">
        <v>9.7072225823668603</v>
      </c>
      <c r="P27" s="45">
        <v>18597</v>
      </c>
      <c r="Q27" s="50">
        <v>9.93</v>
      </c>
      <c r="R27" s="45">
        <v>18597</v>
      </c>
      <c r="S27" s="50">
        <v>9.93</v>
      </c>
      <c r="T27" s="45">
        <v>19352.038199999999</v>
      </c>
      <c r="U27" s="50">
        <v>10.337627243589743</v>
      </c>
      <c r="V27" s="45">
        <f t="shared" si="4"/>
        <v>19593.938677499998</v>
      </c>
      <c r="W27" s="50">
        <f t="shared" si="5"/>
        <v>10.466847584134614</v>
      </c>
      <c r="X27" s="45">
        <f t="shared" si="3"/>
        <v>20083.787144437498</v>
      </c>
      <c r="Y27" s="58">
        <f t="shared" si="6"/>
        <v>10.72851877373798</v>
      </c>
      <c r="Z27" s="45">
        <f t="shared" si="10"/>
        <v>20083.787144437498</v>
      </c>
      <c r="AA27" s="58">
        <f t="shared" si="11"/>
        <v>10.72851877373798</v>
      </c>
      <c r="AB27" s="69">
        <v>21238.6</v>
      </c>
      <c r="AC27" s="58">
        <f t="shared" si="7"/>
        <v>11.345405982905982</v>
      </c>
      <c r="AD27" s="70">
        <v>5.7500000000000002E-2</v>
      </c>
      <c r="AE27" s="75">
        <v>21238.6</v>
      </c>
      <c r="AF27" s="55">
        <f t="shared" si="12"/>
        <v>11.345405982905982</v>
      </c>
      <c r="AG27" s="79" t="s">
        <v>6</v>
      </c>
      <c r="AH27" s="6">
        <v>5</v>
      </c>
      <c r="AK27" s="12"/>
      <c r="AL27" s="60"/>
      <c r="AM27" s="55"/>
      <c r="AN27" s="60"/>
    </row>
    <row r="28" spans="1:40" x14ac:dyDescent="0.2">
      <c r="A28" s="2">
        <v>27</v>
      </c>
      <c r="B28" s="12">
        <v>16969.098638744417</v>
      </c>
      <c r="C28" s="13">
        <v>9.0646894437737267</v>
      </c>
      <c r="D28" s="12">
        <v>17155.758723770603</v>
      </c>
      <c r="E28" s="13">
        <v>9.1644010276552361</v>
      </c>
      <c r="F28" s="12">
        <f t="shared" si="0"/>
        <v>17327.316311008308</v>
      </c>
      <c r="G28" s="13">
        <f t="shared" si="1"/>
        <v>9.2560450379317878</v>
      </c>
      <c r="H28" s="12">
        <f t="shared" si="2"/>
        <v>17673.862637228474</v>
      </c>
      <c r="I28" s="13">
        <f t="shared" si="2"/>
        <v>9.441165938690423</v>
      </c>
      <c r="J28" s="28">
        <f t="shared" si="8"/>
        <v>17850.601263600758</v>
      </c>
      <c r="K28" s="29">
        <f t="shared" si="9"/>
        <v>9.5355775980773281</v>
      </c>
      <c r="L28" s="28">
        <v>18046.957877500365</v>
      </c>
      <c r="M28" s="29">
        <v>9.6404689516561781</v>
      </c>
      <c r="N28" s="45">
        <v>18415.008773982867</v>
      </c>
      <c r="O28" s="47">
        <v>9.83707733652931</v>
      </c>
      <c r="P28" s="45">
        <v>18840</v>
      </c>
      <c r="Q28" s="50">
        <v>10.06</v>
      </c>
      <c r="R28" s="45">
        <v>18840</v>
      </c>
      <c r="S28" s="50">
        <v>10.06</v>
      </c>
      <c r="T28" s="45">
        <v>19559.688000000002</v>
      </c>
      <c r="U28" s="50">
        <v>10.448551282051284</v>
      </c>
      <c r="V28" s="45">
        <f t="shared" si="4"/>
        <v>19804.184100000002</v>
      </c>
      <c r="W28" s="50">
        <f t="shared" si="5"/>
        <v>10.579158173076925</v>
      </c>
      <c r="X28" s="45">
        <f t="shared" si="3"/>
        <v>20299.288702500002</v>
      </c>
      <c r="Y28" s="58">
        <f t="shared" si="6"/>
        <v>10.843637127403847</v>
      </c>
      <c r="Z28" s="45">
        <f t="shared" si="10"/>
        <v>20299.288702500002</v>
      </c>
      <c r="AA28" s="58">
        <f t="shared" si="11"/>
        <v>10.843637127403847</v>
      </c>
      <c r="AB28" s="69">
        <v>21415.75</v>
      </c>
      <c r="AC28" s="58">
        <f t="shared" si="7"/>
        <v>11.440037393162394</v>
      </c>
      <c r="AD28" s="70">
        <v>5.5E-2</v>
      </c>
      <c r="AE28" s="75">
        <v>21415.75</v>
      </c>
      <c r="AF28" s="55">
        <f t="shared" si="12"/>
        <v>11.440037393162394</v>
      </c>
      <c r="AG28" s="7">
        <v>5</v>
      </c>
      <c r="AH28" s="80" t="s">
        <v>6</v>
      </c>
      <c r="AK28" s="12"/>
      <c r="AL28" s="60"/>
      <c r="AM28" s="55"/>
      <c r="AN28" s="60"/>
    </row>
    <row r="29" spans="1:40" x14ac:dyDescent="0.2">
      <c r="A29" s="2">
        <v>28</v>
      </c>
      <c r="B29" s="12">
        <v>17197.22957380757</v>
      </c>
      <c r="C29" s="13">
        <v>9.1865542595125902</v>
      </c>
      <c r="D29" s="12">
        <v>17386.399099119451</v>
      </c>
      <c r="E29" s="13">
        <v>9.2876063563672275</v>
      </c>
      <c r="F29" s="12">
        <f t="shared" si="0"/>
        <v>17560.263090110646</v>
      </c>
      <c r="G29" s="13">
        <f t="shared" si="1"/>
        <v>9.3804824199308996</v>
      </c>
      <c r="H29" s="12">
        <f t="shared" si="2"/>
        <v>17911.468351912859</v>
      </c>
      <c r="I29" s="13">
        <f t="shared" si="2"/>
        <v>9.5680920683295181</v>
      </c>
      <c r="J29" s="28">
        <f t="shared" si="8"/>
        <v>18090.583035431988</v>
      </c>
      <c r="K29" s="29">
        <f t="shared" si="9"/>
        <v>9.6637729890128128</v>
      </c>
      <c r="L29" s="28">
        <v>18289</v>
      </c>
      <c r="M29" s="29">
        <v>9.7700744918919522</v>
      </c>
      <c r="N29" s="45">
        <v>18651.46413152419</v>
      </c>
      <c r="O29" s="47">
        <v>9.9633889591475366</v>
      </c>
      <c r="P29" s="45">
        <v>19076</v>
      </c>
      <c r="Q29" s="50">
        <v>10.19</v>
      </c>
      <c r="R29" s="45">
        <v>19076</v>
      </c>
      <c r="S29" s="50">
        <v>10.19</v>
      </c>
      <c r="T29" s="45">
        <v>19758.9208</v>
      </c>
      <c r="U29" s="50">
        <v>10.56</v>
      </c>
      <c r="V29" s="45">
        <f t="shared" si="4"/>
        <v>20005.907309999999</v>
      </c>
      <c r="W29" s="50">
        <f t="shared" si="5"/>
        <v>10.686916298076923</v>
      </c>
      <c r="X29" s="45">
        <f t="shared" si="3"/>
        <v>20506.054992749996</v>
      </c>
      <c r="Y29" s="58">
        <f t="shared" si="6"/>
        <v>10.954089205528843</v>
      </c>
      <c r="Z29" s="45">
        <f t="shared" si="10"/>
        <v>20506.054992749996</v>
      </c>
      <c r="AA29" s="58">
        <f t="shared" si="11"/>
        <v>10.954089205528843</v>
      </c>
      <c r="AB29" s="69">
        <v>21592.880000000001</v>
      </c>
      <c r="AC29" s="58">
        <f t="shared" si="7"/>
        <v>11.53465811965812</v>
      </c>
      <c r="AD29" s="70">
        <v>5.2999999999999999E-2</v>
      </c>
      <c r="AE29" s="75">
        <v>21592.880000000001</v>
      </c>
      <c r="AF29" s="55">
        <f t="shared" si="12"/>
        <v>11.53465811965812</v>
      </c>
      <c r="AG29" s="55"/>
      <c r="AH29" s="6">
        <v>6</v>
      </c>
      <c r="AK29" s="12"/>
      <c r="AL29" s="60"/>
      <c r="AM29" s="55"/>
      <c r="AN29" s="60"/>
    </row>
    <row r="30" spans="1:40" x14ac:dyDescent="0.2">
      <c r="A30" s="2">
        <v>29</v>
      </c>
      <c r="B30" s="12">
        <v>17428.642166069651</v>
      </c>
      <c r="C30" s="13">
        <v>9.3101720972594286</v>
      </c>
      <c r="D30" s="12">
        <v>17620.357229896414</v>
      </c>
      <c r="E30" s="13">
        <v>9.4125839903292814</v>
      </c>
      <c r="F30" s="12">
        <f t="shared" si="0"/>
        <v>17796.560802195378</v>
      </c>
      <c r="G30" s="13">
        <f t="shared" si="1"/>
        <v>9.506709830232575</v>
      </c>
      <c r="H30" s="12">
        <f t="shared" si="2"/>
        <v>18152.492018239285</v>
      </c>
      <c r="I30" s="13">
        <f t="shared" si="2"/>
        <v>9.6968440268372262</v>
      </c>
      <c r="J30" s="28">
        <f t="shared" si="8"/>
        <v>18334.016938421679</v>
      </c>
      <c r="K30" s="29">
        <f t="shared" si="9"/>
        <v>9.7938124671055977</v>
      </c>
      <c r="L30" s="28">
        <v>18535.691124744317</v>
      </c>
      <c r="M30" s="29">
        <v>9.9015444042437579</v>
      </c>
      <c r="N30" s="45">
        <v>18903.085907328899</v>
      </c>
      <c r="O30" s="47">
        <v>10.097802300923558</v>
      </c>
      <c r="P30" s="45">
        <v>19328</v>
      </c>
      <c r="Q30" s="50">
        <v>10.32</v>
      </c>
      <c r="R30" s="45">
        <v>19328</v>
      </c>
      <c r="S30" s="50">
        <v>10.32</v>
      </c>
      <c r="T30" s="45">
        <v>19996.748799999998</v>
      </c>
      <c r="U30" s="50">
        <v>10.682023931623931</v>
      </c>
      <c r="V30" s="45">
        <f t="shared" si="4"/>
        <v>20246.708159999998</v>
      </c>
      <c r="W30" s="50">
        <f t="shared" si="5"/>
        <v>10.81554923076923</v>
      </c>
      <c r="X30" s="45">
        <f t="shared" si="3"/>
        <v>20752.875863999998</v>
      </c>
      <c r="Y30" s="58">
        <f t="shared" si="6"/>
        <v>11.085937961538461</v>
      </c>
      <c r="Z30" s="45">
        <f t="shared" si="10"/>
        <v>20752.875863999998</v>
      </c>
      <c r="AA30" s="58">
        <f t="shared" si="11"/>
        <v>11.085937961538461</v>
      </c>
      <c r="AB30" s="69">
        <v>21811.27</v>
      </c>
      <c r="AC30" s="58">
        <f t="shared" si="7"/>
        <v>11.651319444444445</v>
      </c>
      <c r="AD30" s="70">
        <v>5.0999999999999997E-2</v>
      </c>
      <c r="AE30" s="75">
        <v>21811.27</v>
      </c>
      <c r="AF30" s="55">
        <f t="shared" si="12"/>
        <v>11.651319444444445</v>
      </c>
      <c r="AG30" s="55"/>
      <c r="AH30" s="80" t="s">
        <v>6</v>
      </c>
      <c r="AI30" s="33" t="s">
        <v>4</v>
      </c>
      <c r="AJ30" s="32"/>
      <c r="AK30" s="12"/>
      <c r="AL30" s="60"/>
      <c r="AM30" s="55"/>
      <c r="AN30" s="60"/>
    </row>
    <row r="31" spans="1:40" x14ac:dyDescent="0.2">
      <c r="A31" s="2">
        <v>30</v>
      </c>
      <c r="B31" s="12">
        <v>17671.254298318174</v>
      </c>
      <c r="C31" s="13">
        <v>9.4397725952554357</v>
      </c>
      <c r="D31" s="12">
        <v>17865.638095599672</v>
      </c>
      <c r="E31" s="13">
        <v>9.5436100938032453</v>
      </c>
      <c r="F31" s="12">
        <f t="shared" si="0"/>
        <v>18044.294476555668</v>
      </c>
      <c r="G31" s="13">
        <f t="shared" si="1"/>
        <v>9.6390461947412778</v>
      </c>
      <c r="H31" s="12">
        <f t="shared" si="2"/>
        <v>18405.180366086781</v>
      </c>
      <c r="I31" s="13">
        <f t="shared" si="2"/>
        <v>9.8318271186361041</v>
      </c>
      <c r="J31" s="28">
        <f t="shared" si="8"/>
        <v>18589.232169747647</v>
      </c>
      <c r="K31" s="29">
        <f t="shared" si="9"/>
        <v>9.9301453898224654</v>
      </c>
      <c r="L31" s="28">
        <v>18793</v>
      </c>
      <c r="M31" s="29">
        <v>10.039999999999999</v>
      </c>
      <c r="N31" s="45">
        <v>19156.156727695823</v>
      </c>
      <c r="O31" s="47">
        <v>10.232989704965718</v>
      </c>
      <c r="P31" s="45">
        <v>19581</v>
      </c>
      <c r="Q31" s="50">
        <v>10.46</v>
      </c>
      <c r="R31" s="45">
        <v>19581</v>
      </c>
      <c r="S31" s="50">
        <v>10.46</v>
      </c>
      <c r="T31" s="45">
        <v>20235.005400000002</v>
      </c>
      <c r="U31" s="50">
        <v>10.809297756410258</v>
      </c>
      <c r="V31" s="45">
        <f t="shared" si="4"/>
        <v>20487.942967499999</v>
      </c>
      <c r="W31" s="50">
        <f t="shared" si="5"/>
        <v>10.944413978365384</v>
      </c>
      <c r="X31" s="45">
        <f t="shared" si="3"/>
        <v>21000.141541687499</v>
      </c>
      <c r="Y31" s="58">
        <f t="shared" si="6"/>
        <v>11.218024327824519</v>
      </c>
      <c r="Z31" s="45">
        <f t="shared" si="10"/>
        <v>21000.141541687499</v>
      </c>
      <c r="AA31" s="58">
        <f t="shared" si="11"/>
        <v>11.218024327824519</v>
      </c>
      <c r="AB31" s="69">
        <v>22050.15</v>
      </c>
      <c r="AC31" s="58">
        <f t="shared" si="7"/>
        <v>11.778926282051282</v>
      </c>
      <c r="AD31" s="70">
        <v>0.05</v>
      </c>
      <c r="AE31" s="75">
        <v>22050.15</v>
      </c>
      <c r="AF31" s="55">
        <f t="shared" si="12"/>
        <v>11.778926282051282</v>
      </c>
      <c r="AG31" s="55"/>
      <c r="AH31" s="7">
        <v>7</v>
      </c>
      <c r="AI31" s="3">
        <v>1</v>
      </c>
      <c r="AJ31" s="32"/>
      <c r="AK31" s="12"/>
      <c r="AL31" s="60"/>
      <c r="AM31" s="55"/>
      <c r="AN31" s="60"/>
    </row>
    <row r="32" spans="1:40" ht="12.75" customHeight="1" x14ac:dyDescent="0.2">
      <c r="A32" s="2">
        <v>31</v>
      </c>
      <c r="B32" s="12">
        <v>17919.287930728675</v>
      </c>
      <c r="C32" s="13">
        <v>9.572269193765317</v>
      </c>
      <c r="D32" s="12">
        <v>18116.400097966689</v>
      </c>
      <c r="E32" s="13">
        <v>9.6775641548967339</v>
      </c>
      <c r="F32" s="12">
        <f t="shared" si="0"/>
        <v>18297.564098946357</v>
      </c>
      <c r="G32" s="13">
        <f t="shared" si="1"/>
        <v>9.7743397964457017</v>
      </c>
      <c r="H32" s="12">
        <f t="shared" si="2"/>
        <v>18663.515380925284</v>
      </c>
      <c r="I32" s="13">
        <f t="shared" si="2"/>
        <v>9.9698265923746163</v>
      </c>
      <c r="J32" s="28">
        <f t="shared" si="8"/>
        <v>18850.150534734537</v>
      </c>
      <c r="K32" s="29">
        <f t="shared" si="9"/>
        <v>10.069524858298363</v>
      </c>
      <c r="L32" s="28">
        <v>19057</v>
      </c>
      <c r="M32" s="29">
        <v>10.180289631739644</v>
      </c>
      <c r="N32" s="45">
        <v>19424.999853068952</v>
      </c>
      <c r="O32" s="47">
        <v>10.376602485613756</v>
      </c>
      <c r="P32" s="45">
        <v>19850</v>
      </c>
      <c r="Q32" s="50">
        <v>10.6</v>
      </c>
      <c r="R32" s="45">
        <v>19850</v>
      </c>
      <c r="S32" s="50">
        <v>10.6</v>
      </c>
      <c r="T32" s="45">
        <v>20502.072500000002</v>
      </c>
      <c r="U32" s="50">
        <v>10.951961805555557</v>
      </c>
      <c r="V32" s="45">
        <f t="shared" si="4"/>
        <v>20758.348406250003</v>
      </c>
      <c r="W32" s="50">
        <f t="shared" si="5"/>
        <v>11.088861328125002</v>
      </c>
      <c r="X32" s="45">
        <f t="shared" si="3"/>
        <v>21277.307116406249</v>
      </c>
      <c r="Y32" s="58">
        <f t="shared" si="6"/>
        <v>11.366082861328124</v>
      </c>
      <c r="Z32" s="45">
        <f t="shared" si="10"/>
        <v>21277.307116406249</v>
      </c>
      <c r="AA32" s="58">
        <f t="shared" si="11"/>
        <v>11.366082861328124</v>
      </c>
      <c r="AB32" s="69">
        <v>22341.17</v>
      </c>
      <c r="AC32" s="58">
        <f t="shared" si="7"/>
        <v>11.934385683760683</v>
      </c>
      <c r="AD32" s="70">
        <v>0.05</v>
      </c>
      <c r="AE32" s="75">
        <v>22341.17</v>
      </c>
      <c r="AF32" s="55">
        <f t="shared" si="12"/>
        <v>11.934385683760683</v>
      </c>
      <c r="AG32" s="55"/>
      <c r="AH32" s="11" t="s">
        <v>6</v>
      </c>
      <c r="AI32" s="4">
        <v>2</v>
      </c>
      <c r="AJ32" s="32"/>
      <c r="AK32" s="12"/>
      <c r="AL32" s="60"/>
      <c r="AM32" s="55"/>
      <c r="AN32" s="60"/>
    </row>
    <row r="33" spans="1:40" x14ac:dyDescent="0.2">
      <c r="A33" s="2">
        <v>32</v>
      </c>
      <c r="B33" s="12">
        <v>18168.676938179677</v>
      </c>
      <c r="C33" s="13">
        <v>9.7054898174036737</v>
      </c>
      <c r="D33" s="12">
        <v>18368.532384499653</v>
      </c>
      <c r="E33" s="13">
        <v>9.8122502053951131</v>
      </c>
      <c r="F33" s="12">
        <f t="shared" si="0"/>
        <v>18552.217708344651</v>
      </c>
      <c r="G33" s="13">
        <f t="shared" si="1"/>
        <v>9.9103727074490635</v>
      </c>
      <c r="H33" s="12">
        <f t="shared" si="2"/>
        <v>18923.262062511545</v>
      </c>
      <c r="I33" s="13">
        <f t="shared" si="2"/>
        <v>10.108580161598045</v>
      </c>
      <c r="J33" s="28">
        <f t="shared" si="8"/>
        <v>19112.494683136661</v>
      </c>
      <c r="K33" s="29">
        <f t="shared" si="9"/>
        <v>10.209665963214025</v>
      </c>
      <c r="L33" s="28">
        <v>19322.732124651164</v>
      </c>
      <c r="M33" s="29">
        <v>10.321972288809379</v>
      </c>
      <c r="N33" s="45">
        <v>19684.417222738612</v>
      </c>
      <c r="O33" s="47">
        <v>10.515180140351823</v>
      </c>
      <c r="P33" s="45">
        <v>20109</v>
      </c>
      <c r="Q33" s="50">
        <v>10.74</v>
      </c>
      <c r="R33" s="45">
        <v>20109</v>
      </c>
      <c r="S33" s="50">
        <v>10.74</v>
      </c>
      <c r="T33" s="45">
        <v>20758.520700000001</v>
      </c>
      <c r="U33" s="50">
        <v>11.088953365384617</v>
      </c>
      <c r="V33" s="45">
        <f t="shared" si="4"/>
        <v>21018.00220875</v>
      </c>
      <c r="W33" s="50">
        <f t="shared" si="5"/>
        <v>11.227565282451923</v>
      </c>
      <c r="X33" s="45">
        <f t="shared" si="3"/>
        <v>21543.452263968749</v>
      </c>
      <c r="Y33" s="58">
        <f t="shared" si="6"/>
        <v>11.508254414513221</v>
      </c>
      <c r="Z33" s="45">
        <f t="shared" si="10"/>
        <v>21543.452263968749</v>
      </c>
      <c r="AA33" s="58">
        <f t="shared" si="11"/>
        <v>11.508254414513221</v>
      </c>
      <c r="AB33" s="69">
        <v>22620.62</v>
      </c>
      <c r="AC33" s="58">
        <f t="shared" si="7"/>
        <v>12.083664529914529</v>
      </c>
      <c r="AD33" s="70">
        <v>0.05</v>
      </c>
      <c r="AE33" s="75">
        <v>22620.62</v>
      </c>
      <c r="AF33" s="55">
        <f t="shared" si="12"/>
        <v>12.083664529914529</v>
      </c>
      <c r="AG33" s="55"/>
      <c r="AH33" s="6">
        <v>8</v>
      </c>
      <c r="AI33" s="4">
        <v>3</v>
      </c>
      <c r="AJ33" s="32"/>
      <c r="AK33" s="12"/>
      <c r="AL33" s="60"/>
      <c r="AM33" s="55"/>
      <c r="AN33" s="60"/>
    </row>
    <row r="34" spans="1:40" ht="12" customHeight="1" x14ac:dyDescent="0.2">
      <c r="A34" s="2">
        <v>33</v>
      </c>
      <c r="B34" s="12">
        <v>18423.487445792653</v>
      </c>
      <c r="C34" s="13">
        <v>9.8416065415559046</v>
      </c>
      <c r="D34" s="12">
        <v>18626.145807696368</v>
      </c>
      <c r="E34" s="13">
        <v>9.9498642135130186</v>
      </c>
      <c r="F34" s="12">
        <f t="shared" si="0"/>
        <v>18812.40726577333</v>
      </c>
      <c r="G34" s="13">
        <f t="shared" si="1"/>
        <v>10.049362855648148</v>
      </c>
      <c r="H34" s="12">
        <f t="shared" si="2"/>
        <v>19188.655411088799</v>
      </c>
      <c r="I34" s="13">
        <f t="shared" si="2"/>
        <v>10.250350112761112</v>
      </c>
      <c r="J34" s="28">
        <f t="shared" si="8"/>
        <v>19380.541965199689</v>
      </c>
      <c r="K34" s="29">
        <f t="shared" si="9"/>
        <v>10.352853613888723</v>
      </c>
      <c r="L34" s="28">
        <v>19593</v>
      </c>
      <c r="M34" s="29">
        <v>10.47</v>
      </c>
      <c r="N34" s="45">
        <v>19959.602536986822</v>
      </c>
      <c r="O34" s="47">
        <v>10.662180842407489</v>
      </c>
      <c r="P34" s="45">
        <v>20385</v>
      </c>
      <c r="Q34" s="50">
        <v>10.89</v>
      </c>
      <c r="R34" s="45">
        <v>20385</v>
      </c>
      <c r="S34" s="50">
        <v>10.89</v>
      </c>
      <c r="T34" s="45">
        <v>21037.32</v>
      </c>
      <c r="U34" s="50">
        <v>11.237884615384615</v>
      </c>
      <c r="V34" s="45">
        <f t="shared" si="4"/>
        <v>21300.286499999998</v>
      </c>
      <c r="W34" s="50">
        <f t="shared" si="5"/>
        <v>11.378358173076922</v>
      </c>
      <c r="X34" s="45">
        <f t="shared" si="3"/>
        <v>21832.793662499997</v>
      </c>
      <c r="Y34" s="58">
        <f t="shared" si="6"/>
        <v>11.662817127403844</v>
      </c>
      <c r="Z34" s="45">
        <f t="shared" si="10"/>
        <v>21832.793662499997</v>
      </c>
      <c r="AA34" s="58">
        <f t="shared" si="11"/>
        <v>11.662817127403844</v>
      </c>
      <c r="AB34" s="69">
        <v>22924.43</v>
      </c>
      <c r="AC34" s="58">
        <f t="shared" si="7"/>
        <v>12.245956196581197</v>
      </c>
      <c r="AD34" s="70">
        <v>0.05</v>
      </c>
      <c r="AE34" s="75">
        <v>22924.43</v>
      </c>
      <c r="AF34" s="55">
        <f t="shared" si="12"/>
        <v>12.245956196581197</v>
      </c>
      <c r="AG34" s="55"/>
      <c r="AH34" s="11" t="s">
        <v>6</v>
      </c>
      <c r="AI34" s="4">
        <v>4</v>
      </c>
      <c r="AJ34" s="32"/>
      <c r="AK34" s="12"/>
      <c r="AL34" s="60"/>
      <c r="AM34" s="55"/>
      <c r="AN34" s="60"/>
    </row>
    <row r="35" spans="1:40" x14ac:dyDescent="0.2">
      <c r="A35" s="2">
        <v>34</v>
      </c>
      <c r="B35" s="12">
        <v>18683.719453567595</v>
      </c>
      <c r="C35" s="13">
        <v>9.9806193662220064</v>
      </c>
      <c r="D35" s="12">
        <v>18889.240367556838</v>
      </c>
      <c r="E35" s="13">
        <v>10.090406179250447</v>
      </c>
      <c r="F35" s="12">
        <f t="shared" si="0"/>
        <v>19078.132771232406</v>
      </c>
      <c r="G35" s="13">
        <f t="shared" si="1"/>
        <v>10.191310241042952</v>
      </c>
      <c r="H35" s="12">
        <f t="shared" si="2"/>
        <v>19459.695426657054</v>
      </c>
      <c r="I35" s="13">
        <f t="shared" si="2"/>
        <v>10.395136445863812</v>
      </c>
      <c r="J35" s="28">
        <f t="shared" si="8"/>
        <v>19654.292380923624</v>
      </c>
      <c r="K35" s="29">
        <f t="shared" si="9"/>
        <v>10.49908781032245</v>
      </c>
      <c r="L35" s="28">
        <v>19871</v>
      </c>
      <c r="M35" s="29">
        <v>10.614577776235997</v>
      </c>
      <c r="N35" s="45">
        <v>20232.43630449631</v>
      </c>
      <c r="O35" s="47">
        <v>10.807925376333499</v>
      </c>
      <c r="P35" s="45">
        <v>20657</v>
      </c>
      <c r="Q35" s="50">
        <v>11.03</v>
      </c>
      <c r="R35" s="45">
        <v>20657</v>
      </c>
      <c r="S35" s="50">
        <v>11.03</v>
      </c>
      <c r="T35" s="45">
        <v>21311.8269</v>
      </c>
      <c r="U35" s="50">
        <v>11.384522916666667</v>
      </c>
      <c r="V35" s="45">
        <f t="shared" si="4"/>
        <v>21578.224736249998</v>
      </c>
      <c r="W35" s="50">
        <f t="shared" si="5"/>
        <v>11.526829453125</v>
      </c>
      <c r="X35" s="45">
        <f t="shared" si="3"/>
        <v>22117.680354656248</v>
      </c>
      <c r="Y35" s="58">
        <f t="shared" si="6"/>
        <v>11.815000189453125</v>
      </c>
      <c r="Z35" s="45">
        <f t="shared" si="10"/>
        <v>22117.680354656248</v>
      </c>
      <c r="AA35" s="58">
        <f t="shared" si="11"/>
        <v>11.815000189453125</v>
      </c>
      <c r="AB35" s="69">
        <v>23223.56</v>
      </c>
      <c r="AC35" s="58">
        <f t="shared" si="7"/>
        <v>12.405747863247864</v>
      </c>
      <c r="AD35" s="70">
        <v>0.05</v>
      </c>
      <c r="AE35" s="75">
        <v>23223.56</v>
      </c>
      <c r="AF35" s="55">
        <f t="shared" si="12"/>
        <v>12.405747863247864</v>
      </c>
      <c r="AG35" s="55"/>
      <c r="AH35" s="6">
        <v>9</v>
      </c>
      <c r="AI35" s="4">
        <v>5</v>
      </c>
      <c r="AJ35" s="32"/>
      <c r="AK35" s="12"/>
      <c r="AL35" s="60"/>
      <c r="AM35" s="55"/>
      <c r="AN35" s="60"/>
    </row>
    <row r="36" spans="1:40" ht="12" customHeight="1" thickBot="1" x14ac:dyDescent="0.25">
      <c r="A36" s="2">
        <v>35</v>
      </c>
      <c r="B36" s="12">
        <v>18943.951461342549</v>
      </c>
      <c r="C36" s="13">
        <v>10.119632190888113</v>
      </c>
      <c r="D36" s="12">
        <v>19152.334927417316</v>
      </c>
      <c r="E36" s="13">
        <v>10.230948144987881</v>
      </c>
      <c r="F36" s="12">
        <f t="shared" si="0"/>
        <v>19343.858276691488</v>
      </c>
      <c r="G36" s="13">
        <f t="shared" si="1"/>
        <v>10.33325762643776</v>
      </c>
      <c r="H36" s="12">
        <f t="shared" si="2"/>
        <v>19730.735442225319</v>
      </c>
      <c r="I36" s="13">
        <f t="shared" si="2"/>
        <v>10.539922778966515</v>
      </c>
      <c r="J36" s="28">
        <f t="shared" si="8"/>
        <v>19928.042796647573</v>
      </c>
      <c r="K36" s="29">
        <f t="shared" si="9"/>
        <v>10.64532200675618</v>
      </c>
      <c r="L36" s="28">
        <v>20147.251267410695</v>
      </c>
      <c r="M36" s="29">
        <v>10.762420548830496</v>
      </c>
      <c r="N36" s="45">
        <v>20513.983801775747</v>
      </c>
      <c r="O36" s="47">
        <v>10.958324680435762</v>
      </c>
      <c r="P36" s="45">
        <v>20939</v>
      </c>
      <c r="Q36" s="50">
        <v>11.19</v>
      </c>
      <c r="R36" s="45">
        <v>20939</v>
      </c>
      <c r="S36" s="50">
        <v>11.19</v>
      </c>
      <c r="T36" s="45">
        <v>21597.53155</v>
      </c>
      <c r="U36" s="50">
        <v>11.537142922008547</v>
      </c>
      <c r="V36" s="45">
        <f t="shared" si="4"/>
        <v>21867.500694374998</v>
      </c>
      <c r="W36" s="50">
        <f t="shared" si="5"/>
        <v>11.681357208533653</v>
      </c>
      <c r="X36" s="45">
        <f t="shared" si="3"/>
        <v>22414.18821173437</v>
      </c>
      <c r="Y36" s="58">
        <f t="shared" si="6"/>
        <v>11.973391138746992</v>
      </c>
      <c r="Z36" s="45">
        <f t="shared" si="10"/>
        <v>22414.18821173437</v>
      </c>
      <c r="AA36" s="58">
        <f t="shared" si="11"/>
        <v>11.973391138746992</v>
      </c>
      <c r="AB36" s="69">
        <v>23534.9</v>
      </c>
      <c r="AC36" s="58">
        <f t="shared" si="7"/>
        <v>12.572061965811967</v>
      </c>
      <c r="AD36" s="70">
        <v>0.05</v>
      </c>
      <c r="AE36" s="75">
        <v>23534.9</v>
      </c>
      <c r="AF36" s="55">
        <f t="shared" si="12"/>
        <v>12.572061965811967</v>
      </c>
      <c r="AG36" s="55"/>
      <c r="AH36" s="11" t="s">
        <v>6</v>
      </c>
      <c r="AI36" s="5">
        <v>6</v>
      </c>
      <c r="AJ36" s="32"/>
      <c r="AK36" s="12"/>
      <c r="AL36" s="60"/>
      <c r="AM36" s="55"/>
      <c r="AN36" s="60"/>
    </row>
    <row r="37" spans="1:40" x14ac:dyDescent="0.2">
      <c r="A37" s="2">
        <v>36</v>
      </c>
      <c r="B37" s="12">
        <v>19209.604969279488</v>
      </c>
      <c r="C37" s="13">
        <v>10.261541116068102</v>
      </c>
      <c r="D37" s="12">
        <v>19420.91062394156</v>
      </c>
      <c r="E37" s="13">
        <v>10.37441806834485</v>
      </c>
      <c r="F37" s="12">
        <f t="shared" si="0"/>
        <v>19615.119730180977</v>
      </c>
      <c r="G37" s="13">
        <f t="shared" si="1"/>
        <v>10.4781622490283</v>
      </c>
      <c r="H37" s="12">
        <f t="shared" si="2"/>
        <v>20007.422124784596</v>
      </c>
      <c r="I37" s="13">
        <f t="shared" si="2"/>
        <v>10.687725494008866</v>
      </c>
      <c r="J37" s="28">
        <f t="shared" si="8"/>
        <v>20207.496346032443</v>
      </c>
      <c r="K37" s="29">
        <f t="shared" si="9"/>
        <v>10.794602748948956</v>
      </c>
      <c r="L37" s="28">
        <v>20429.7788058388</v>
      </c>
      <c r="M37" s="29">
        <v>10.913343379187394</v>
      </c>
      <c r="N37" s="45">
        <v>20791.813449528159</v>
      </c>
      <c r="O37" s="47">
        <v>11.106737953807777</v>
      </c>
      <c r="P37" s="45">
        <v>21217</v>
      </c>
      <c r="Q37" s="50">
        <v>11.33</v>
      </c>
      <c r="R37" s="45">
        <v>21217</v>
      </c>
      <c r="S37" s="50">
        <v>11.33</v>
      </c>
      <c r="T37" s="45">
        <v>21878.970399999998</v>
      </c>
      <c r="U37" s="50">
        <v>11.687484188034187</v>
      </c>
      <c r="V37" s="45">
        <f t="shared" si="4"/>
        <v>22152.457529999996</v>
      </c>
      <c r="W37" s="50">
        <f t="shared" si="5"/>
        <v>11.833577740384614</v>
      </c>
      <c r="X37" s="45">
        <f t="shared" si="3"/>
        <v>22706.268968249995</v>
      </c>
      <c r="Y37" s="58">
        <f t="shared" si="6"/>
        <v>12.129417183894228</v>
      </c>
      <c r="Z37" s="45">
        <f t="shared" si="10"/>
        <v>22706.268968249995</v>
      </c>
      <c r="AA37" s="58">
        <f t="shared" si="11"/>
        <v>12.129417183894228</v>
      </c>
      <c r="AB37" s="69">
        <v>23841.58</v>
      </c>
      <c r="AC37" s="58">
        <f t="shared" si="7"/>
        <v>12.735886752136754</v>
      </c>
      <c r="AD37" s="70">
        <v>0.05</v>
      </c>
      <c r="AE37" s="75">
        <v>23841.58</v>
      </c>
      <c r="AF37" s="55">
        <f t="shared" si="12"/>
        <v>12.735886752136754</v>
      </c>
      <c r="AG37" s="55"/>
      <c r="AH37" s="8">
        <v>10</v>
      </c>
      <c r="AI37" s="80" t="s">
        <v>6</v>
      </c>
      <c r="AJ37" s="32"/>
      <c r="AK37" s="12"/>
      <c r="AL37" s="60"/>
      <c r="AM37" s="55"/>
      <c r="AN37" s="60"/>
    </row>
    <row r="38" spans="1:40" x14ac:dyDescent="0.2">
      <c r="A38" s="2">
        <v>37</v>
      </c>
      <c r="B38" s="12">
        <v>19479.324602337903</v>
      </c>
      <c r="C38" s="13">
        <v>10.405622116633495</v>
      </c>
      <c r="D38" s="12">
        <v>19693.597172963619</v>
      </c>
      <c r="E38" s="13">
        <v>10.520083959916462</v>
      </c>
      <c r="F38" s="12">
        <f t="shared" si="0"/>
        <v>19890.533144693254</v>
      </c>
      <c r="G38" s="13">
        <f t="shared" si="1"/>
        <v>10.625284799515628</v>
      </c>
      <c r="H38" s="12">
        <f t="shared" si="2"/>
        <v>20288.34380758712</v>
      </c>
      <c r="I38" s="13">
        <f t="shared" si="2"/>
        <v>10.83779049550594</v>
      </c>
      <c r="J38" s="28">
        <f t="shared" si="8"/>
        <v>20491.227245662991</v>
      </c>
      <c r="K38" s="29">
        <f t="shared" si="9"/>
        <v>10.946168400461</v>
      </c>
      <c r="L38" s="28">
        <v>20716</v>
      </c>
      <c r="M38" s="29">
        <v>11.07</v>
      </c>
      <c r="N38" s="45">
        <v>21082.963778415357</v>
      </c>
      <c r="O38" s="47">
        <v>11.262266975649229</v>
      </c>
      <c r="P38" s="45">
        <v>21508</v>
      </c>
      <c r="Q38" s="50">
        <v>11.49</v>
      </c>
      <c r="R38" s="45">
        <v>21508</v>
      </c>
      <c r="S38" s="50">
        <v>11.49</v>
      </c>
      <c r="T38" s="45">
        <v>22173.672600000002</v>
      </c>
      <c r="U38" s="50">
        <v>11.85</v>
      </c>
      <c r="V38" s="45">
        <f t="shared" si="4"/>
        <v>22450.843507500002</v>
      </c>
      <c r="W38" s="50">
        <f t="shared" si="5"/>
        <v>11.992971959134616</v>
      </c>
      <c r="X38" s="45">
        <f t="shared" si="3"/>
        <v>23012.114595187501</v>
      </c>
      <c r="Y38" s="58">
        <f t="shared" si="6"/>
        <v>12.292796258112981</v>
      </c>
      <c r="Z38" s="45">
        <f t="shared" si="10"/>
        <v>23012.114595187501</v>
      </c>
      <c r="AA38" s="58">
        <f t="shared" si="11"/>
        <v>12.292796258112981</v>
      </c>
      <c r="AB38" s="69">
        <v>24162.720000000001</v>
      </c>
      <c r="AC38" s="58">
        <f t="shared" si="7"/>
        <v>12.907435897435898</v>
      </c>
      <c r="AD38" s="70">
        <v>0.05</v>
      </c>
      <c r="AE38" s="75">
        <v>24162.720000000001</v>
      </c>
      <c r="AF38" s="55">
        <f t="shared" si="12"/>
        <v>12.907435897435898</v>
      </c>
      <c r="AG38" s="55"/>
      <c r="AH38" s="60"/>
      <c r="AI38" s="6">
        <v>7</v>
      </c>
      <c r="AJ38" s="32"/>
      <c r="AK38" s="12"/>
      <c r="AL38" s="60"/>
      <c r="AM38" s="55"/>
      <c r="AN38" s="60"/>
    </row>
    <row r="39" spans="1:40" x14ac:dyDescent="0.2">
      <c r="A39" s="2">
        <v>38</v>
      </c>
      <c r="B39" s="12">
        <v>19753.1103605178</v>
      </c>
      <c r="C39" s="13">
        <v>10.551875192584296</v>
      </c>
      <c r="D39" s="12">
        <v>19970.394574483493</v>
      </c>
      <c r="E39" s="13">
        <v>10.667945819702721</v>
      </c>
      <c r="F39" s="12">
        <f t="shared" si="0"/>
        <v>20170.098520228326</v>
      </c>
      <c r="G39" s="13">
        <f t="shared" si="1"/>
        <v>10.774625277899748</v>
      </c>
      <c r="H39" s="12">
        <f t="shared" si="2"/>
        <v>20573.500490632894</v>
      </c>
      <c r="I39" s="13">
        <f t="shared" si="2"/>
        <v>10.990117783457743</v>
      </c>
      <c r="J39" s="28">
        <f t="shared" si="8"/>
        <v>20779.235495539222</v>
      </c>
      <c r="K39" s="29">
        <f t="shared" si="9"/>
        <v>11.100018961292321</v>
      </c>
      <c r="L39" s="28">
        <v>21007.807085990153</v>
      </c>
      <c r="M39" s="29">
        <v>11.222119169866534</v>
      </c>
      <c r="N39" s="45">
        <v>21369.02197859513</v>
      </c>
      <c r="O39" s="47">
        <v>11.41507584326663</v>
      </c>
      <c r="P39" s="45">
        <v>21796</v>
      </c>
      <c r="Q39" s="50">
        <v>11.64</v>
      </c>
      <c r="R39" s="45">
        <v>21796</v>
      </c>
      <c r="S39" s="50">
        <v>11.64</v>
      </c>
      <c r="T39" s="45">
        <v>22465.137199999997</v>
      </c>
      <c r="U39" s="50">
        <v>12.000607478632478</v>
      </c>
      <c r="V39" s="45">
        <f t="shared" si="4"/>
        <v>22745.951414999996</v>
      </c>
      <c r="W39" s="50">
        <f t="shared" si="5"/>
        <v>12.150615072115382</v>
      </c>
      <c r="X39" s="45">
        <f t="shared" si="3"/>
        <v>23314.600200374993</v>
      </c>
      <c r="Y39" s="58">
        <f t="shared" si="6"/>
        <v>12.454380448918265</v>
      </c>
      <c r="Z39" s="45">
        <f t="shared" si="10"/>
        <v>23314.600200374993</v>
      </c>
      <c r="AA39" s="58">
        <f t="shared" si="11"/>
        <v>12.454380448918265</v>
      </c>
      <c r="AB39" s="69">
        <v>24480.33</v>
      </c>
      <c r="AC39" s="58">
        <f t="shared" si="7"/>
        <v>13.07709935897436</v>
      </c>
      <c r="AD39" s="70">
        <v>0.05</v>
      </c>
      <c r="AE39" s="75">
        <v>24480.33</v>
      </c>
      <c r="AF39" s="55">
        <f t="shared" si="12"/>
        <v>13.07709935897436</v>
      </c>
      <c r="AG39" s="55"/>
      <c r="AH39" s="60"/>
      <c r="AI39" s="80" t="s">
        <v>6</v>
      </c>
      <c r="AJ39" s="32"/>
      <c r="AK39" s="12"/>
      <c r="AL39" s="60"/>
      <c r="AM39" s="55"/>
      <c r="AN39" s="60"/>
    </row>
    <row r="40" spans="1:40" x14ac:dyDescent="0.2">
      <c r="A40" s="2">
        <v>39</v>
      </c>
      <c r="B40" s="12">
        <v>20028.251493738189</v>
      </c>
      <c r="C40" s="13">
        <v>10.698852293663563</v>
      </c>
      <c r="D40" s="12">
        <v>20248.562260169307</v>
      </c>
      <c r="E40" s="13">
        <v>10.816539668893862</v>
      </c>
      <c r="F40" s="12">
        <f t="shared" si="0"/>
        <v>20451.047882770999</v>
      </c>
      <c r="G40" s="13">
        <f t="shared" si="1"/>
        <v>10.924705065582801</v>
      </c>
      <c r="H40" s="12">
        <f t="shared" si="2"/>
        <v>20860.068840426418</v>
      </c>
      <c r="I40" s="13">
        <f t="shared" si="2"/>
        <v>11.143199166894457</v>
      </c>
      <c r="J40" s="28">
        <f t="shared" si="8"/>
        <v>21068.669528830684</v>
      </c>
      <c r="K40" s="29">
        <f t="shared" si="9"/>
        <v>11.2546311585634</v>
      </c>
      <c r="L40" s="28">
        <v>21300.424893647818</v>
      </c>
      <c r="M40" s="29">
        <v>11.38</v>
      </c>
      <c r="N40" s="45">
        <v>21666.520133007809</v>
      </c>
      <c r="O40" s="47">
        <v>11.573995797546907</v>
      </c>
      <c r="P40" s="45">
        <v>22100</v>
      </c>
      <c r="Q40" s="50">
        <v>11.81</v>
      </c>
      <c r="R40" s="45">
        <v>22100</v>
      </c>
      <c r="S40" s="50">
        <v>11.81</v>
      </c>
      <c r="T40" s="45">
        <v>22772.945000000003</v>
      </c>
      <c r="U40" s="50">
        <v>12.165034722222224</v>
      </c>
      <c r="V40" s="45">
        <f t="shared" si="4"/>
        <v>23057.606812500002</v>
      </c>
      <c r="W40" s="50">
        <f t="shared" si="5"/>
        <v>12.317097656250001</v>
      </c>
      <c r="X40" s="45">
        <f t="shared" si="3"/>
        <v>23634.046982812499</v>
      </c>
      <c r="Y40" s="58">
        <f t="shared" si="6"/>
        <v>12.62502509765625</v>
      </c>
      <c r="Z40" s="45">
        <f t="shared" si="10"/>
        <v>23634.046982812499</v>
      </c>
      <c r="AA40" s="58">
        <f t="shared" si="11"/>
        <v>12.62502509765625</v>
      </c>
      <c r="AB40" s="69">
        <v>24815.75</v>
      </c>
      <c r="AC40" s="58">
        <f t="shared" si="7"/>
        <v>13.256276709401709</v>
      </c>
      <c r="AD40" s="70">
        <v>0.05</v>
      </c>
      <c r="AE40" s="75">
        <v>24815.75</v>
      </c>
      <c r="AF40" s="55">
        <f t="shared" si="12"/>
        <v>13.256276709401709</v>
      </c>
      <c r="AG40" s="55"/>
      <c r="AH40" s="60"/>
      <c r="AI40" s="6">
        <v>8</v>
      </c>
      <c r="AJ40" s="32"/>
      <c r="AK40" s="12"/>
      <c r="AL40" s="60"/>
      <c r="AM40" s="55"/>
      <c r="AN40" s="60"/>
    </row>
    <row r="41" spans="1:40" x14ac:dyDescent="0.2">
      <c r="A41" s="2">
        <v>40</v>
      </c>
      <c r="B41" s="12">
        <v>20310.169502161061</v>
      </c>
      <c r="C41" s="13">
        <v>10.849449520385182</v>
      </c>
      <c r="D41" s="12">
        <v>20533.58136668483</v>
      </c>
      <c r="E41" s="13">
        <v>10.968793465109417</v>
      </c>
      <c r="F41" s="12">
        <f t="shared" si="0"/>
        <v>20738.91718035168</v>
      </c>
      <c r="G41" s="13">
        <f t="shared" si="1"/>
        <v>11.078481399760511</v>
      </c>
      <c r="H41" s="12">
        <f t="shared" si="2"/>
        <v>21153.695523958715</v>
      </c>
      <c r="I41" s="13">
        <f t="shared" si="2"/>
        <v>11.300051027755721</v>
      </c>
      <c r="J41" s="28">
        <f t="shared" si="8"/>
        <v>21365.232479198301</v>
      </c>
      <c r="K41" s="29">
        <f t="shared" si="9"/>
        <v>11.413051538033278</v>
      </c>
      <c r="L41" s="28">
        <v>21600.250036469479</v>
      </c>
      <c r="M41" s="29">
        <v>11.54</v>
      </c>
      <c r="N41" s="45">
        <v>21967.270953761086</v>
      </c>
      <c r="O41" s="47">
        <v>11.734653287265537</v>
      </c>
      <c r="P41" s="45">
        <v>22407</v>
      </c>
      <c r="Q41" s="50">
        <v>11.97</v>
      </c>
      <c r="R41" s="45">
        <v>22407</v>
      </c>
      <c r="S41" s="50">
        <v>11.97</v>
      </c>
      <c r="T41" s="45">
        <v>23083.6914</v>
      </c>
      <c r="U41" s="50">
        <v>12.331031730769231</v>
      </c>
      <c r="V41" s="45">
        <f t="shared" si="4"/>
        <v>23372.237542499999</v>
      </c>
      <c r="W41" s="50">
        <f t="shared" si="5"/>
        <v>12.485169627403845</v>
      </c>
      <c r="X41" s="45">
        <f t="shared" si="3"/>
        <v>23956.543481062497</v>
      </c>
      <c r="Y41" s="58">
        <f t="shared" si="6"/>
        <v>12.797298868088941</v>
      </c>
      <c r="Z41" s="45">
        <f t="shared" si="10"/>
        <v>23956.543481062497</v>
      </c>
      <c r="AA41" s="58">
        <f t="shared" si="11"/>
        <v>12.797298868088941</v>
      </c>
      <c r="AB41" s="69">
        <v>25154.37</v>
      </c>
      <c r="AC41" s="58">
        <f t="shared" si="7"/>
        <v>13.437163461538461</v>
      </c>
      <c r="AD41" s="70">
        <v>0.05</v>
      </c>
      <c r="AE41" s="75">
        <v>25154.37</v>
      </c>
      <c r="AF41" s="55">
        <f t="shared" si="12"/>
        <v>13.437163461538461</v>
      </c>
      <c r="AG41" s="55"/>
      <c r="AH41" s="60"/>
      <c r="AI41" s="80" t="s">
        <v>6</v>
      </c>
      <c r="AJ41" s="33" t="s">
        <v>5</v>
      </c>
      <c r="AK41" s="12"/>
      <c r="AL41" s="60"/>
      <c r="AM41" s="55"/>
      <c r="AN41" s="60"/>
    </row>
    <row r="42" spans="1:40" x14ac:dyDescent="0.2">
      <c r="A42" s="2">
        <v>41</v>
      </c>
      <c r="B42" s="12">
        <v>20596.15363570541</v>
      </c>
      <c r="C42" s="13">
        <v>11.002218822492205</v>
      </c>
      <c r="D42" s="12">
        <v>20822.711325698168</v>
      </c>
      <c r="E42" s="13">
        <v>11.123243229539618</v>
      </c>
      <c r="F42" s="12">
        <f t="shared" si="0"/>
        <v>21030.938438955149</v>
      </c>
      <c r="G42" s="13">
        <f t="shared" si="1"/>
        <v>11.234475661835015</v>
      </c>
      <c r="H42" s="12">
        <f t="shared" si="2"/>
        <v>21451.557207734251</v>
      </c>
      <c r="I42" s="13">
        <f t="shared" si="2"/>
        <v>11.459165175071716</v>
      </c>
      <c r="J42" s="28">
        <f t="shared" si="8"/>
        <v>21666.072779811595</v>
      </c>
      <c r="K42" s="29">
        <f t="shared" si="9"/>
        <v>11.573756826822432</v>
      </c>
      <c r="L42" s="28">
        <v>21904.39958038952</v>
      </c>
      <c r="M42" s="29">
        <v>11.701068151917477</v>
      </c>
      <c r="N42" s="45">
        <v>22276.608201066632</v>
      </c>
      <c r="O42" s="47">
        <v>11.899897543304824</v>
      </c>
      <c r="P42" s="45">
        <v>22722</v>
      </c>
      <c r="Q42" s="50">
        <v>12.14</v>
      </c>
      <c r="R42" s="45">
        <v>22722</v>
      </c>
      <c r="S42" s="50">
        <v>12.14</v>
      </c>
      <c r="T42" s="45">
        <v>23405.932199999999</v>
      </c>
      <c r="U42" s="50">
        <v>12.503168910256411</v>
      </c>
      <c r="V42" s="45">
        <f t="shared" si="4"/>
        <v>23698.506352499997</v>
      </c>
      <c r="W42" s="50">
        <f t="shared" si="5"/>
        <v>12.659458521634614</v>
      </c>
      <c r="X42" s="45">
        <f t="shared" si="3"/>
        <v>24290.969011312496</v>
      </c>
      <c r="Y42" s="58">
        <f t="shared" si="6"/>
        <v>12.975944984675479</v>
      </c>
      <c r="Z42" s="45">
        <f t="shared" si="10"/>
        <v>24290.969011312496</v>
      </c>
      <c r="AA42" s="58">
        <f t="shared" si="11"/>
        <v>12.975944984675479</v>
      </c>
      <c r="AB42" s="69">
        <v>25505.52</v>
      </c>
      <c r="AC42" s="58">
        <f t="shared" si="7"/>
        <v>13.62474358974359</v>
      </c>
      <c r="AD42" s="70">
        <v>0.05</v>
      </c>
      <c r="AE42" s="75">
        <v>25505.52</v>
      </c>
      <c r="AF42" s="55">
        <f t="shared" si="12"/>
        <v>13.62474358974359</v>
      </c>
      <c r="AG42" s="55"/>
      <c r="AH42" s="60"/>
      <c r="AI42" s="7">
        <v>9</v>
      </c>
      <c r="AJ42" s="3">
        <v>1</v>
      </c>
      <c r="AK42" s="12"/>
      <c r="AL42" s="60"/>
      <c r="AM42" s="55"/>
      <c r="AN42" s="60"/>
    </row>
    <row r="43" spans="1:40" x14ac:dyDescent="0.2">
      <c r="A43" s="2">
        <v>42</v>
      </c>
      <c r="B43" s="12">
        <v>20887.55926941174</v>
      </c>
      <c r="C43" s="13">
        <v>11.15788422511311</v>
      </c>
      <c r="D43" s="12">
        <v>21117.322421375269</v>
      </c>
      <c r="E43" s="13">
        <v>11.280620951589352</v>
      </c>
      <c r="F43" s="12">
        <f t="shared" si="0"/>
        <v>21328.495645589021</v>
      </c>
      <c r="G43" s="13">
        <f t="shared" si="1"/>
        <v>11.393427161105246</v>
      </c>
      <c r="H43" s="12">
        <f t="shared" si="2"/>
        <v>21755.065558500803</v>
      </c>
      <c r="I43" s="13">
        <f t="shared" si="2"/>
        <v>11.62129570432735</v>
      </c>
      <c r="J43" s="28">
        <f t="shared" si="8"/>
        <v>21972.61621408581</v>
      </c>
      <c r="K43" s="29">
        <f t="shared" si="9"/>
        <v>11.737508661370624</v>
      </c>
      <c r="L43" s="28">
        <v>22215</v>
      </c>
      <c r="M43" s="29">
        <v>11.87</v>
      </c>
      <c r="N43" s="45">
        <v>22592.435040972992</v>
      </c>
      <c r="O43" s="47">
        <v>12.068608462058222</v>
      </c>
      <c r="P43" s="45">
        <v>23044</v>
      </c>
      <c r="Q43" s="50">
        <v>12.31</v>
      </c>
      <c r="R43" s="45">
        <v>23044</v>
      </c>
      <c r="S43" s="50">
        <v>12.31</v>
      </c>
      <c r="T43" s="45">
        <v>23735.32</v>
      </c>
      <c r="U43" s="50">
        <v>12.679123931623931</v>
      </c>
      <c r="V43" s="45">
        <f t="shared" si="4"/>
        <v>24032.011499999997</v>
      </c>
      <c r="W43" s="50">
        <f t="shared" si="5"/>
        <v>12.837612980769229</v>
      </c>
      <c r="X43" s="45">
        <f t="shared" si="3"/>
        <v>24632.811787499995</v>
      </c>
      <c r="Y43" s="58">
        <f t="shared" si="6"/>
        <v>13.158553305288459</v>
      </c>
      <c r="Z43" s="45">
        <f t="shared" si="10"/>
        <v>24632.811787499995</v>
      </c>
      <c r="AA43" s="58">
        <f t="shared" si="11"/>
        <v>13.158553305288459</v>
      </c>
      <c r="AB43" s="69">
        <v>25864.45</v>
      </c>
      <c r="AC43" s="58">
        <f t="shared" si="7"/>
        <v>13.816479700854702</v>
      </c>
      <c r="AD43" s="70">
        <v>0.05</v>
      </c>
      <c r="AE43" s="75">
        <v>25864.45</v>
      </c>
      <c r="AF43" s="55">
        <f t="shared" si="12"/>
        <v>13.816479700854702</v>
      </c>
      <c r="AG43" s="55"/>
      <c r="AH43" s="60"/>
      <c r="AI43" s="11" t="s">
        <v>6</v>
      </c>
      <c r="AJ43" s="4">
        <v>2</v>
      </c>
      <c r="AK43" s="12"/>
      <c r="AL43" s="60"/>
      <c r="AM43" s="55"/>
      <c r="AN43" s="60"/>
    </row>
    <row r="44" spans="1:40" x14ac:dyDescent="0.2">
      <c r="A44" s="2">
        <v>43</v>
      </c>
      <c r="B44" s="12">
        <v>21181.484121496458</v>
      </c>
      <c r="C44" s="13">
        <v>11.314895364047253</v>
      </c>
      <c r="D44" s="12">
        <v>21414.480446832917</v>
      </c>
      <c r="E44" s="13">
        <v>11.439359213051771</v>
      </c>
      <c r="F44" s="12">
        <f t="shared" si="0"/>
        <v>21628.625251301248</v>
      </c>
      <c r="G44" s="13">
        <f t="shared" si="1"/>
        <v>11.55375280518229</v>
      </c>
      <c r="H44" s="12">
        <f t="shared" si="2"/>
        <v>22061.197756327274</v>
      </c>
      <c r="I44" s="13">
        <f t="shared" si="2"/>
        <v>11.784827861285937</v>
      </c>
      <c r="J44" s="28">
        <f t="shared" si="8"/>
        <v>22281.809733890546</v>
      </c>
      <c r="K44" s="29">
        <f t="shared" si="9"/>
        <v>11.902676139898796</v>
      </c>
      <c r="L44" s="28">
        <v>22526</v>
      </c>
      <c r="M44" s="29">
        <v>12.033605577437681</v>
      </c>
      <c r="N44" s="45">
        <v>22909.343479646162</v>
      </c>
      <c r="O44" s="47">
        <v>12.237897157930641</v>
      </c>
      <c r="P44" s="45">
        <v>23368</v>
      </c>
      <c r="Q44" s="50">
        <v>12.48</v>
      </c>
      <c r="R44" s="45">
        <v>23368</v>
      </c>
      <c r="S44" s="50">
        <v>12.48</v>
      </c>
      <c r="T44" s="45">
        <v>24069.040000000001</v>
      </c>
      <c r="U44" s="50">
        <v>12.857393162393162</v>
      </c>
      <c r="V44" s="45">
        <f t="shared" si="4"/>
        <v>24369.902999999998</v>
      </c>
      <c r="W44" s="50">
        <f t="shared" si="5"/>
        <v>13.018110576923076</v>
      </c>
      <c r="X44" s="45">
        <f t="shared" si="3"/>
        <v>24979.150574999996</v>
      </c>
      <c r="Y44" s="58">
        <f t="shared" si="6"/>
        <v>13.343563341346151</v>
      </c>
      <c r="Z44" s="45">
        <f t="shared" si="10"/>
        <v>24979.150574999996</v>
      </c>
      <c r="AA44" s="58">
        <f t="shared" si="11"/>
        <v>13.343563341346151</v>
      </c>
      <c r="AB44" s="69">
        <v>26228.11</v>
      </c>
      <c r="AC44" s="58">
        <f t="shared" si="7"/>
        <v>14.010742521367522</v>
      </c>
      <c r="AD44" s="70">
        <v>0.05</v>
      </c>
      <c r="AE44" s="75">
        <v>26228.11</v>
      </c>
      <c r="AF44" s="55">
        <f t="shared" si="12"/>
        <v>14.010742521367522</v>
      </c>
      <c r="AG44" s="55"/>
      <c r="AH44" s="60"/>
      <c r="AI44" s="7">
        <v>10</v>
      </c>
      <c r="AJ44" s="4">
        <v>3</v>
      </c>
      <c r="AK44" s="12"/>
      <c r="AL44" s="60"/>
      <c r="AM44" s="55"/>
      <c r="AN44" s="60"/>
    </row>
    <row r="45" spans="1:40" ht="12" customHeight="1" x14ac:dyDescent="0.2">
      <c r="A45" s="2">
        <v>44</v>
      </c>
      <c r="B45" s="12">
        <v>21488.288848698754</v>
      </c>
      <c r="C45" s="13">
        <v>11.478786778151044</v>
      </c>
      <c r="D45" s="12">
        <v>21724.660026034438</v>
      </c>
      <c r="E45" s="13">
        <v>11.605053432710704</v>
      </c>
      <c r="F45" s="12">
        <f t="shared" si="0"/>
        <v>21941.906626294782</v>
      </c>
      <c r="G45" s="13">
        <f t="shared" si="1"/>
        <v>11.721103967037811</v>
      </c>
      <c r="H45" s="12">
        <f t="shared" si="2"/>
        <v>22380.744758820678</v>
      </c>
      <c r="I45" s="13">
        <f t="shared" si="2"/>
        <v>11.955526046378568</v>
      </c>
      <c r="J45" s="28">
        <f t="shared" si="8"/>
        <v>22604.552206408884</v>
      </c>
      <c r="K45" s="29">
        <f t="shared" si="9"/>
        <v>12.075081306842353</v>
      </c>
      <c r="L45" s="28">
        <v>22853.202280679379</v>
      </c>
      <c r="M45" s="29">
        <v>12.21</v>
      </c>
      <c r="N45" s="45">
        <v>23241.394301054566</v>
      </c>
      <c r="O45" s="47">
        <v>12.415274733469319</v>
      </c>
      <c r="P45" s="45">
        <v>23706</v>
      </c>
      <c r="Q45" s="50">
        <v>12.66</v>
      </c>
      <c r="R45" s="45">
        <v>23706</v>
      </c>
      <c r="S45" s="50">
        <v>12.66</v>
      </c>
      <c r="T45" s="45">
        <v>24417.18</v>
      </c>
      <c r="U45" s="50">
        <v>13.043365384615385</v>
      </c>
      <c r="V45" s="45">
        <f t="shared" si="4"/>
        <v>24722.394749999999</v>
      </c>
      <c r="W45" s="50">
        <f t="shared" si="5"/>
        <v>13.206407451923077</v>
      </c>
      <c r="X45" s="45">
        <f t="shared" si="3"/>
        <v>25340.454618749998</v>
      </c>
      <c r="Y45" s="58">
        <f t="shared" si="6"/>
        <v>13.536567638221152</v>
      </c>
      <c r="Z45" s="45">
        <f t="shared" si="10"/>
        <v>25340.454618749998</v>
      </c>
      <c r="AA45" s="58">
        <f t="shared" si="11"/>
        <v>13.536567638221152</v>
      </c>
      <c r="AB45" s="69">
        <v>26607.48</v>
      </c>
      <c r="AC45" s="58">
        <f t="shared" si="7"/>
        <v>14.213397435897436</v>
      </c>
      <c r="AD45" s="70">
        <v>0.05</v>
      </c>
      <c r="AE45" s="75">
        <v>26607.48</v>
      </c>
      <c r="AF45" s="55">
        <f t="shared" si="12"/>
        <v>14.213397435897436</v>
      </c>
      <c r="AG45" s="55"/>
      <c r="AH45" s="60"/>
      <c r="AI45" s="11" t="s">
        <v>6</v>
      </c>
      <c r="AJ45" s="4">
        <v>4</v>
      </c>
      <c r="AK45" s="12"/>
      <c r="AL45" s="60"/>
      <c r="AM45" s="55"/>
      <c r="AN45" s="60"/>
    </row>
    <row r="46" spans="1:40" x14ac:dyDescent="0.2">
      <c r="A46" s="2">
        <v>45</v>
      </c>
      <c r="B46" s="12">
        <v>21805.982512622486</v>
      </c>
      <c r="C46" s="13">
        <v>11.648494931956456</v>
      </c>
      <c r="D46" s="12">
        <v>22045.848320261332</v>
      </c>
      <c r="E46" s="13">
        <v>11.776628376207976</v>
      </c>
      <c r="F46" s="12">
        <f t="shared" si="0"/>
        <v>22266.306803463944</v>
      </c>
      <c r="G46" s="13">
        <f t="shared" si="1"/>
        <v>11.894394659970056</v>
      </c>
      <c r="H46" s="12">
        <f t="shared" si="2"/>
        <v>22711.632939533221</v>
      </c>
      <c r="I46" s="13">
        <f t="shared" si="2"/>
        <v>12.132282553169457</v>
      </c>
      <c r="J46" s="28">
        <f t="shared" si="8"/>
        <v>22938.749268928554</v>
      </c>
      <c r="K46" s="29">
        <f t="shared" si="9"/>
        <v>12.253605378701151</v>
      </c>
      <c r="L46" s="28">
        <v>23191.075510886767</v>
      </c>
      <c r="M46" s="29">
        <v>12.39</v>
      </c>
      <c r="N46" s="45">
        <v>23585.342708897799</v>
      </c>
      <c r="O46" s="47">
        <v>12.599007857317199</v>
      </c>
      <c r="P46" s="45">
        <v>24057</v>
      </c>
      <c r="Q46" s="50">
        <v>12.85</v>
      </c>
      <c r="R46" s="45">
        <v>24057</v>
      </c>
      <c r="S46" s="50">
        <v>12.85</v>
      </c>
      <c r="T46" s="45">
        <v>24778.71</v>
      </c>
      <c r="U46" s="50">
        <v>13.236490384615385</v>
      </c>
      <c r="V46" s="45">
        <f t="shared" si="4"/>
        <v>25088.443874999997</v>
      </c>
      <c r="W46" s="50">
        <f t="shared" si="5"/>
        <v>13.401946514423075</v>
      </c>
      <c r="X46" s="45">
        <f t="shared" si="3"/>
        <v>25715.654971874996</v>
      </c>
      <c r="Y46" s="58">
        <f t="shared" si="6"/>
        <v>13.736995177283651</v>
      </c>
      <c r="Z46" s="45">
        <f t="shared" si="10"/>
        <v>25715.654971874996</v>
      </c>
      <c r="AA46" s="58">
        <f t="shared" si="11"/>
        <v>13.736995177283651</v>
      </c>
      <c r="AB46" s="69">
        <v>27001.439999999999</v>
      </c>
      <c r="AC46" s="58">
        <f t="shared" si="7"/>
        <v>14.423846153846153</v>
      </c>
      <c r="AD46" s="71">
        <v>0.05</v>
      </c>
      <c r="AE46" s="75">
        <v>27001.439999999999</v>
      </c>
      <c r="AF46" s="55">
        <f t="shared" si="12"/>
        <v>14.423846153846153</v>
      </c>
      <c r="AG46" s="55"/>
      <c r="AH46" s="60"/>
      <c r="AI46" s="7">
        <v>11</v>
      </c>
      <c r="AJ46" s="4">
        <v>5</v>
      </c>
      <c r="AK46" s="12"/>
      <c r="AL46" s="60"/>
      <c r="AM46" s="55"/>
      <c r="AN46" s="60"/>
    </row>
    <row r="47" spans="1:40" ht="12" customHeight="1" thickBot="1" x14ac:dyDescent="0.25">
      <c r="A47" s="2">
        <v>46</v>
      </c>
      <c r="B47" s="12">
        <v>22126.512727116977</v>
      </c>
      <c r="C47" s="13">
        <v>11.819718337135136</v>
      </c>
      <c r="D47" s="12">
        <v>22369.904367115261</v>
      </c>
      <c r="E47" s="13">
        <v>11.949735238843621</v>
      </c>
      <c r="F47" s="12">
        <f t="shared" si="0"/>
        <v>22593.603410786414</v>
      </c>
      <c r="G47" s="13">
        <f t="shared" si="1"/>
        <v>12.069232591232057</v>
      </c>
      <c r="H47" s="12">
        <f t="shared" si="2"/>
        <v>23045.475479002143</v>
      </c>
      <c r="I47" s="13">
        <f t="shared" si="2"/>
        <v>12.310617243056697</v>
      </c>
      <c r="J47" s="28">
        <f t="shared" si="8"/>
        <v>23275.930233792165</v>
      </c>
      <c r="K47" s="29">
        <f t="shared" si="9"/>
        <v>12.433723415487265</v>
      </c>
      <c r="L47" s="28">
        <v>23531.965466363876</v>
      </c>
      <c r="M47" s="29">
        <v>12.570494373057624</v>
      </c>
      <c r="N47" s="45">
        <v>23932.535913041433</v>
      </c>
      <c r="O47" s="47">
        <v>12.784474312522132</v>
      </c>
      <c r="P47" s="45">
        <v>24411</v>
      </c>
      <c r="Q47" s="50">
        <v>13.04</v>
      </c>
      <c r="R47" s="45">
        <v>24411</v>
      </c>
      <c r="S47" s="50">
        <v>13.04</v>
      </c>
      <c r="T47" s="45">
        <v>25143.33</v>
      </c>
      <c r="U47" s="50">
        <v>13.431266025641028</v>
      </c>
      <c r="V47" s="45">
        <f t="shared" si="4"/>
        <v>25457.621625</v>
      </c>
      <c r="W47" s="50">
        <f t="shared" si="5"/>
        <v>13.599156850961538</v>
      </c>
      <c r="X47" s="45">
        <f t="shared" si="3"/>
        <v>26094.062165624997</v>
      </c>
      <c r="Y47" s="58">
        <f t="shared" si="6"/>
        <v>13.939135772235575</v>
      </c>
      <c r="Z47" s="45">
        <f t="shared" si="10"/>
        <v>26094.062165624997</v>
      </c>
      <c r="AA47" s="58">
        <f t="shared" si="11"/>
        <v>13.939135772235575</v>
      </c>
      <c r="AB47" s="69">
        <v>27398.77</v>
      </c>
      <c r="AC47" s="58">
        <f t="shared" si="7"/>
        <v>14.636095085470085</v>
      </c>
      <c r="AD47" s="71">
        <v>0.05</v>
      </c>
      <c r="AE47" s="75">
        <v>27398.77</v>
      </c>
      <c r="AF47" s="55">
        <f t="shared" si="12"/>
        <v>14.636095085470085</v>
      </c>
      <c r="AG47" s="55"/>
      <c r="AH47" s="60"/>
      <c r="AI47" s="11" t="s">
        <v>6</v>
      </c>
      <c r="AJ47" s="5">
        <v>6</v>
      </c>
      <c r="AK47" s="12"/>
      <c r="AL47" s="60"/>
      <c r="AM47" s="55"/>
      <c r="AN47" s="60"/>
    </row>
    <row r="48" spans="1:40" x14ac:dyDescent="0.2">
      <c r="A48" s="2">
        <v>47</v>
      </c>
      <c r="B48" s="12">
        <v>22455.5525933237</v>
      </c>
      <c r="C48" s="13">
        <v>11.995487496433601</v>
      </c>
      <c r="D48" s="12">
        <v>22702.563671850257</v>
      </c>
      <c r="E48" s="13">
        <v>12.127437858894369</v>
      </c>
      <c r="F48" s="12">
        <f t="shared" si="0"/>
        <v>22929.58930856876</v>
      </c>
      <c r="G48" s="13">
        <f t="shared" si="1"/>
        <v>12.248712237483312</v>
      </c>
      <c r="H48" s="12">
        <f t="shared" si="2"/>
        <v>23388.181094740135</v>
      </c>
      <c r="I48" s="13">
        <f t="shared" si="2"/>
        <v>12.493686482232979</v>
      </c>
      <c r="J48" s="28">
        <f t="shared" si="8"/>
        <v>23622.062905687537</v>
      </c>
      <c r="K48" s="29">
        <f t="shared" si="9"/>
        <v>12.618623347055308</v>
      </c>
      <c r="L48" s="28">
        <v>23881.905597650097</v>
      </c>
      <c r="M48" s="29">
        <v>12.76</v>
      </c>
      <c r="N48" s="45">
        <v>24288.381907319494</v>
      </c>
      <c r="O48" s="47">
        <v>12.974562984679217</v>
      </c>
      <c r="P48" s="45">
        <v>24774</v>
      </c>
      <c r="Q48" s="50">
        <v>13.23</v>
      </c>
      <c r="R48" s="45">
        <v>24774</v>
      </c>
      <c r="S48" s="50">
        <v>13.23</v>
      </c>
      <c r="T48" s="45">
        <v>25517.22</v>
      </c>
      <c r="U48" s="50">
        <v>13.630993589743589</v>
      </c>
      <c r="V48" s="45">
        <f t="shared" si="4"/>
        <v>25836.185249999999</v>
      </c>
      <c r="W48" s="50">
        <f t="shared" si="5"/>
        <v>13.801381009615383</v>
      </c>
      <c r="X48" s="45">
        <f t="shared" si="3"/>
        <v>26482.089881249995</v>
      </c>
      <c r="Y48" s="58">
        <f t="shared" si="6"/>
        <v>14.146415534855766</v>
      </c>
      <c r="Z48" s="45">
        <f t="shared" si="10"/>
        <v>26482.089881249995</v>
      </c>
      <c r="AA48" s="58">
        <f t="shared" si="11"/>
        <v>14.146415534855766</v>
      </c>
      <c r="AB48" s="69">
        <v>27806.19</v>
      </c>
      <c r="AC48" s="58">
        <f t="shared" si="7"/>
        <v>14.853733974358974</v>
      </c>
      <c r="AD48" s="71">
        <v>0.05</v>
      </c>
      <c r="AE48" s="75">
        <v>27806.19</v>
      </c>
      <c r="AF48" s="55">
        <f t="shared" si="12"/>
        <v>14.853733974358974</v>
      </c>
      <c r="AG48" s="55"/>
      <c r="AH48" s="60"/>
      <c r="AI48" s="6">
        <v>12</v>
      </c>
      <c r="AJ48" s="80" t="s">
        <v>6</v>
      </c>
      <c r="AK48" s="12"/>
      <c r="AL48" s="60"/>
      <c r="AM48" s="55"/>
      <c r="AN48" s="60"/>
    </row>
    <row r="49" spans="1:47" ht="11.25" customHeight="1" x14ac:dyDescent="0.2">
      <c r="A49" s="2">
        <v>48</v>
      </c>
      <c r="B49" s="12">
        <v>22783.174184245046</v>
      </c>
      <c r="C49" s="13">
        <v>12.170499030045431</v>
      </c>
      <c r="D49" s="12">
        <v>23033.789100271741</v>
      </c>
      <c r="E49" s="13">
        <v>12.304374519375928</v>
      </c>
      <c r="F49" s="12">
        <f t="shared" si="0"/>
        <v>23264.126991274457</v>
      </c>
      <c r="G49" s="13">
        <f t="shared" si="1"/>
        <v>12.427418264569688</v>
      </c>
      <c r="H49" s="12">
        <f t="shared" si="2"/>
        <v>23729.409531099947</v>
      </c>
      <c r="I49" s="13">
        <f t="shared" si="2"/>
        <v>12.675966629861081</v>
      </c>
      <c r="J49" s="28">
        <f t="shared" si="8"/>
        <v>23966.703626410948</v>
      </c>
      <c r="K49" s="29">
        <f t="shared" si="9"/>
        <v>12.802726296159692</v>
      </c>
      <c r="L49" s="28">
        <v>24230.337366301468</v>
      </c>
      <c r="M49" s="29">
        <v>12.943556285417447</v>
      </c>
      <c r="N49" s="45">
        <v>24642.064704063945</v>
      </c>
      <c r="O49" s="47">
        <v>13.163496102598263</v>
      </c>
      <c r="P49" s="45">
        <v>25135</v>
      </c>
      <c r="Q49" s="50">
        <v>13.43</v>
      </c>
      <c r="R49" s="45">
        <v>25135</v>
      </c>
      <c r="S49" s="50">
        <v>13.43</v>
      </c>
      <c r="T49" s="45">
        <v>25889.05</v>
      </c>
      <c r="U49" s="50">
        <v>13.829620726495726</v>
      </c>
      <c r="V49" s="45">
        <f t="shared" si="4"/>
        <v>26212.663124999999</v>
      </c>
      <c r="W49" s="50">
        <f t="shared" si="5"/>
        <v>14.002490985576923</v>
      </c>
      <c r="X49" s="45">
        <f t="shared" si="3"/>
        <v>26867.979703124998</v>
      </c>
      <c r="Y49" s="58">
        <f t="shared" si="6"/>
        <v>14.352553260216345</v>
      </c>
      <c r="Z49" s="45">
        <f t="shared" si="10"/>
        <v>26867.979703124998</v>
      </c>
      <c r="AA49" s="58">
        <f t="shared" si="11"/>
        <v>14.352553260216345</v>
      </c>
      <c r="AB49" s="69">
        <v>28211.38</v>
      </c>
      <c r="AC49" s="58">
        <f t="shared" si="7"/>
        <v>15.070181623931624</v>
      </c>
      <c r="AD49" s="71">
        <v>0.05</v>
      </c>
      <c r="AE49" s="75">
        <v>28211.38</v>
      </c>
      <c r="AF49" s="55">
        <f t="shared" si="12"/>
        <v>15.070181623931624</v>
      </c>
      <c r="AG49" s="55"/>
      <c r="AH49" s="60"/>
      <c r="AI49" s="11" t="s">
        <v>6</v>
      </c>
      <c r="AJ49" s="6">
        <v>7</v>
      </c>
      <c r="AK49" s="12"/>
      <c r="AL49" s="60"/>
      <c r="AM49" s="55"/>
      <c r="AN49" s="60"/>
    </row>
    <row r="50" spans="1:47" ht="12" customHeight="1" x14ac:dyDescent="0.2">
      <c r="A50" s="2">
        <v>49</v>
      </c>
      <c r="B50" s="12">
        <v>23122.141977449395</v>
      </c>
      <c r="C50" s="13">
        <v>12.351571569150318</v>
      </c>
      <c r="D50" s="12">
        <v>23376.485539201338</v>
      </c>
      <c r="E50" s="13">
        <v>12.48743885641097</v>
      </c>
      <c r="F50" s="12">
        <f t="shared" si="0"/>
        <v>23610.250394593353</v>
      </c>
      <c r="G50" s="13">
        <f t="shared" si="1"/>
        <v>12.612313244975079</v>
      </c>
      <c r="H50" s="12">
        <f t="shared" si="2"/>
        <v>24082.455402485222</v>
      </c>
      <c r="I50" s="13">
        <f t="shared" si="2"/>
        <v>12.86455950987458</v>
      </c>
      <c r="J50" s="28">
        <f t="shared" si="8"/>
        <v>24323.279956510076</v>
      </c>
      <c r="K50" s="29">
        <f t="shared" si="9"/>
        <v>12.993205104973326</v>
      </c>
      <c r="L50" s="28">
        <v>24590.836036031684</v>
      </c>
      <c r="M50" s="29">
        <v>13.14</v>
      </c>
      <c r="N50" s="45">
        <v>25008.726686010035</v>
      </c>
      <c r="O50" s="47">
        <v>13.359362545945531</v>
      </c>
      <c r="P50" s="45">
        <v>25509</v>
      </c>
      <c r="Q50" s="50">
        <v>13.63</v>
      </c>
      <c r="R50" s="45">
        <v>25509</v>
      </c>
      <c r="S50" s="50">
        <v>13.63</v>
      </c>
      <c r="T50" s="45">
        <v>26274.27</v>
      </c>
      <c r="U50" s="50">
        <v>14.035400641025641</v>
      </c>
      <c r="V50" s="45">
        <f t="shared" si="4"/>
        <v>26602.698375</v>
      </c>
      <c r="W50" s="50">
        <f t="shared" si="5"/>
        <v>14.210843149038462</v>
      </c>
      <c r="X50" s="45">
        <f t="shared" si="3"/>
        <v>27267.765834374997</v>
      </c>
      <c r="Y50" s="58">
        <f t="shared" si="6"/>
        <v>14.566114227764421</v>
      </c>
      <c r="Z50" s="45">
        <f t="shared" si="10"/>
        <v>27267.765834374997</v>
      </c>
      <c r="AA50" s="58">
        <f t="shared" si="11"/>
        <v>14.566114227764421</v>
      </c>
      <c r="AB50" s="69">
        <v>28631.15</v>
      </c>
      <c r="AC50" s="58">
        <f t="shared" si="7"/>
        <v>15.294417735042735</v>
      </c>
      <c r="AD50" s="71">
        <v>0.05</v>
      </c>
      <c r="AE50" s="75">
        <v>28631.15</v>
      </c>
      <c r="AF50" s="55">
        <f t="shared" si="12"/>
        <v>15.294417735042735</v>
      </c>
      <c r="AG50" s="55"/>
      <c r="AH50" s="60"/>
      <c r="AI50" s="8">
        <v>13</v>
      </c>
      <c r="AJ50" s="80" t="s">
        <v>6</v>
      </c>
      <c r="AK50" s="12"/>
      <c r="AL50" s="60"/>
      <c r="AM50" s="55"/>
      <c r="AN50" s="60"/>
    </row>
    <row r="51" spans="1:47" x14ac:dyDescent="0.2">
      <c r="A51" s="2">
        <v>50</v>
      </c>
      <c r="B51" s="12">
        <v>23461.852511526391</v>
      </c>
      <c r="C51" s="13">
        <v>12.533040871541877</v>
      </c>
      <c r="D51" s="12">
        <v>23719.93288915318</v>
      </c>
      <c r="E51" s="13">
        <v>12.670904321128836</v>
      </c>
      <c r="F51" s="12">
        <f t="shared" si="0"/>
        <v>23957.132218044713</v>
      </c>
      <c r="G51" s="13">
        <f t="shared" si="1"/>
        <v>12.797613364340124</v>
      </c>
      <c r="H51" s="12">
        <f t="shared" si="2"/>
        <v>24436.274862405608</v>
      </c>
      <c r="I51" s="13">
        <f t="shared" si="2"/>
        <v>13.053565631626928</v>
      </c>
      <c r="J51" s="28">
        <f t="shared" si="8"/>
        <v>24680.637611029662</v>
      </c>
      <c r="K51" s="29">
        <f t="shared" si="9"/>
        <v>13.184101287943196</v>
      </c>
      <c r="L51" s="28">
        <v>24952.124624750984</v>
      </c>
      <c r="M51" s="29">
        <v>13.33</v>
      </c>
      <c r="N51" s="45">
        <v>25376.470266722921</v>
      </c>
      <c r="O51" s="47">
        <v>13.555806766411816</v>
      </c>
      <c r="P51" s="45">
        <v>25884</v>
      </c>
      <c r="Q51" s="50">
        <v>13.83</v>
      </c>
      <c r="R51" s="45">
        <v>25884</v>
      </c>
      <c r="S51" s="50">
        <v>13.83</v>
      </c>
      <c r="T51" s="45">
        <v>26660.52</v>
      </c>
      <c r="U51" s="50">
        <v>14.24173076923077</v>
      </c>
      <c r="V51" s="45">
        <f t="shared" si="4"/>
        <v>26993.7765</v>
      </c>
      <c r="W51" s="50">
        <f t="shared" si="5"/>
        <v>14.419752403846154</v>
      </c>
      <c r="X51" s="45">
        <f t="shared" si="3"/>
        <v>27668.620912499999</v>
      </c>
      <c r="Y51" s="58">
        <f t="shared" si="6"/>
        <v>14.780246213942307</v>
      </c>
      <c r="Z51" s="45">
        <f t="shared" si="10"/>
        <v>27668.620912499999</v>
      </c>
      <c r="AA51" s="58">
        <f t="shared" si="11"/>
        <v>14.780246213942307</v>
      </c>
      <c r="AB51" s="69">
        <v>29052.05</v>
      </c>
      <c r="AC51" s="58">
        <f t="shared" si="7"/>
        <v>15.519257478632479</v>
      </c>
      <c r="AD51" s="71">
        <v>0.05</v>
      </c>
      <c r="AE51" s="75">
        <v>29052.05</v>
      </c>
      <c r="AF51" s="55">
        <f t="shared" si="12"/>
        <v>15.519257478632479</v>
      </c>
      <c r="AG51" s="55"/>
      <c r="AH51" s="60"/>
      <c r="AJ51" s="6">
        <v>8</v>
      </c>
      <c r="AK51" s="12"/>
      <c r="AL51" s="60"/>
      <c r="AM51" s="55"/>
      <c r="AN51" s="60"/>
    </row>
    <row r="52" spans="1:47" ht="12.75" customHeight="1" x14ac:dyDescent="0.2">
      <c r="A52" s="2">
        <v>51</v>
      </c>
      <c r="B52" s="12">
        <v>23808.587215570325</v>
      </c>
      <c r="C52" s="13">
        <v>12.718262401479874</v>
      </c>
      <c r="D52" s="12">
        <v>24070.481674941595</v>
      </c>
      <c r="E52" s="13">
        <v>12.858163287896152</v>
      </c>
      <c r="F52" s="12">
        <f t="shared" si="0"/>
        <v>24311.186491691013</v>
      </c>
      <c r="G52" s="13">
        <f t="shared" si="1"/>
        <v>12.986744920775115</v>
      </c>
      <c r="H52" s="12">
        <f t="shared" si="2"/>
        <v>24797.410221524835</v>
      </c>
      <c r="I52" s="13">
        <f t="shared" si="2"/>
        <v>13.246479819190617</v>
      </c>
      <c r="J52" s="28">
        <f t="shared" si="8"/>
        <v>25045.384323740083</v>
      </c>
      <c r="K52" s="29">
        <f t="shared" si="9"/>
        <v>13.378944617382523</v>
      </c>
      <c r="L52" s="28">
        <v>25320.88355130122</v>
      </c>
      <c r="M52" s="29">
        <v>13.53</v>
      </c>
      <c r="N52" s="45">
        <v>25751.785038803431</v>
      </c>
      <c r="O52" s="47">
        <v>13.756295426711235</v>
      </c>
      <c r="P52" s="45">
        <v>26267</v>
      </c>
      <c r="Q52" s="50">
        <v>14.03</v>
      </c>
      <c r="R52" s="45">
        <v>26267</v>
      </c>
      <c r="S52" s="50">
        <v>14.03</v>
      </c>
      <c r="T52" s="45">
        <v>27055.010000000002</v>
      </c>
      <c r="U52" s="50">
        <v>14.452462606837608</v>
      </c>
      <c r="V52" s="45">
        <f t="shared" si="4"/>
        <v>27393.197625000001</v>
      </c>
      <c r="W52" s="50">
        <f t="shared" si="5"/>
        <v>14.633118389423077</v>
      </c>
      <c r="X52" s="45">
        <f t="shared" si="3"/>
        <v>28078.027565624998</v>
      </c>
      <c r="Y52" s="58">
        <f t="shared" si="6"/>
        <v>14.998946349158652</v>
      </c>
      <c r="Z52" s="45">
        <f t="shared" si="10"/>
        <v>28078.027565624998</v>
      </c>
      <c r="AA52" s="58">
        <f t="shared" si="11"/>
        <v>14.998946349158652</v>
      </c>
      <c r="AB52" s="69">
        <v>29481.93</v>
      </c>
      <c r="AC52" s="58">
        <f t="shared" si="7"/>
        <v>15.748894230769231</v>
      </c>
      <c r="AD52" s="71">
        <v>0.05</v>
      </c>
      <c r="AE52" s="75">
        <v>29481.93</v>
      </c>
      <c r="AF52" s="55">
        <f t="shared" si="12"/>
        <v>15.748894230769231</v>
      </c>
      <c r="AG52" s="55"/>
      <c r="AH52" s="60"/>
      <c r="AJ52" s="80" t="s">
        <v>6</v>
      </c>
      <c r="AK52" s="12"/>
      <c r="AL52" s="60"/>
      <c r="AM52" s="55"/>
      <c r="AN52" s="60"/>
    </row>
    <row r="53" spans="1:47" ht="11.25" customHeight="1" x14ac:dyDescent="0.2">
      <c r="A53" s="2">
        <v>52</v>
      </c>
      <c r="B53" s="12">
        <v>24159.560096815334</v>
      </c>
      <c r="C53" s="13">
        <v>12.905747914965456</v>
      </c>
      <c r="D53" s="12">
        <v>24425.315257880302</v>
      </c>
      <c r="E53" s="13">
        <v>13.047711142030074</v>
      </c>
      <c r="F53" s="12">
        <f t="shared" si="0"/>
        <v>24669.568410459106</v>
      </c>
      <c r="G53" s="13">
        <f t="shared" si="1"/>
        <v>13.178188253450376</v>
      </c>
      <c r="H53" s="12">
        <f t="shared" si="2"/>
        <v>25162.95977866829</v>
      </c>
      <c r="I53" s="13">
        <f t="shared" si="2"/>
        <v>13.441752018519384</v>
      </c>
      <c r="J53" s="28">
        <f t="shared" si="8"/>
        <v>25414.589376454973</v>
      </c>
      <c r="K53" s="29">
        <f t="shared" si="9"/>
        <v>13.576169538704578</v>
      </c>
      <c r="L53" s="28">
        <v>25695</v>
      </c>
      <c r="M53" s="29">
        <v>13.73</v>
      </c>
      <c r="N53" s="45">
        <v>26131.426205951149</v>
      </c>
      <c r="O53" s="47">
        <v>13.959095195486725</v>
      </c>
      <c r="P53" s="45">
        <v>26654</v>
      </c>
      <c r="Q53" s="50">
        <v>14.24</v>
      </c>
      <c r="R53" s="45">
        <v>26654</v>
      </c>
      <c r="S53" s="50">
        <v>14.24</v>
      </c>
      <c r="T53" s="45">
        <v>27453.62</v>
      </c>
      <c r="U53" s="50">
        <v>14.665395299145299</v>
      </c>
      <c r="V53" s="45">
        <f t="shared" si="4"/>
        <v>27796.790249999998</v>
      </c>
      <c r="W53" s="50">
        <f t="shared" si="5"/>
        <v>14.848712740384615</v>
      </c>
      <c r="X53" s="45">
        <f t="shared" si="3"/>
        <v>28491.710006249996</v>
      </c>
      <c r="Y53" s="58">
        <f t="shared" si="6"/>
        <v>15.219930558894228</v>
      </c>
      <c r="Z53" s="45">
        <f t="shared" si="10"/>
        <v>28491.710006249996</v>
      </c>
      <c r="AA53" s="58">
        <f t="shared" si="11"/>
        <v>15.219930558894228</v>
      </c>
      <c r="AB53" s="69">
        <v>29916.3</v>
      </c>
      <c r="AC53" s="58">
        <f t="shared" si="7"/>
        <v>15.980929487179488</v>
      </c>
      <c r="AD53" s="71">
        <v>0.05</v>
      </c>
      <c r="AE53" s="75">
        <v>29916.3</v>
      </c>
      <c r="AF53" s="55">
        <f t="shared" si="12"/>
        <v>15.980929487179488</v>
      </c>
      <c r="AG53" s="55"/>
      <c r="AH53" s="60"/>
      <c r="AJ53" s="6">
        <v>9</v>
      </c>
      <c r="AK53" s="12"/>
      <c r="AL53" s="60"/>
      <c r="AM53" s="55"/>
      <c r="AN53" s="60"/>
    </row>
    <row r="54" spans="1:47" ht="12.75" customHeight="1" x14ac:dyDescent="0.2">
      <c r="A54" s="2">
        <v>53</v>
      </c>
      <c r="B54" s="12">
        <v>24516.306582971865</v>
      </c>
      <c r="C54" s="13">
        <v>13.096317619108902</v>
      </c>
      <c r="D54" s="12">
        <v>24785.985955384553</v>
      </c>
      <c r="E54" s="13">
        <v>13.240377112919099</v>
      </c>
      <c r="F54" s="12">
        <f t="shared" si="0"/>
        <v>25033.845814938399</v>
      </c>
      <c r="G54" s="13">
        <f t="shared" si="1"/>
        <v>13.372780884048289</v>
      </c>
      <c r="H54" s="12">
        <f t="shared" si="2"/>
        <v>25534.522731237168</v>
      </c>
      <c r="I54" s="13">
        <f t="shared" si="2"/>
        <v>13.640236501729255</v>
      </c>
      <c r="J54" s="28">
        <f t="shared" si="8"/>
        <v>25789.867958549541</v>
      </c>
      <c r="K54" s="29">
        <f t="shared" si="9"/>
        <v>13.776638866746548</v>
      </c>
      <c r="L54" s="28">
        <v>26073</v>
      </c>
      <c r="M54" s="29">
        <v>13.93</v>
      </c>
      <c r="N54" s="45">
        <v>26516.475366932875</v>
      </c>
      <c r="O54" s="47">
        <v>14.164783849857306</v>
      </c>
      <c r="P54" s="45">
        <v>27047</v>
      </c>
      <c r="Q54" s="50">
        <v>14.45</v>
      </c>
      <c r="R54" s="45">
        <v>27047</v>
      </c>
      <c r="S54" s="50">
        <v>14.45</v>
      </c>
      <c r="T54" s="45">
        <v>27858.41</v>
      </c>
      <c r="U54" s="50">
        <v>14.881629273504274</v>
      </c>
      <c r="V54" s="45">
        <f t="shared" si="4"/>
        <v>28206.640124999998</v>
      </c>
      <c r="W54" s="50">
        <f t="shared" si="5"/>
        <v>15.067649639423076</v>
      </c>
      <c r="X54" s="45">
        <f t="shared" si="3"/>
        <v>28911.806128124994</v>
      </c>
      <c r="Y54" s="58">
        <f t="shared" si="6"/>
        <v>15.444340880408651</v>
      </c>
      <c r="Z54" s="45">
        <f t="shared" si="10"/>
        <v>28911.806128124994</v>
      </c>
      <c r="AA54" s="58">
        <f t="shared" si="11"/>
        <v>15.444340880408651</v>
      </c>
      <c r="AB54" s="69">
        <v>30357.4</v>
      </c>
      <c r="AC54" s="58">
        <f t="shared" si="7"/>
        <v>16.216559829059829</v>
      </c>
      <c r="AD54" s="71">
        <v>0.05</v>
      </c>
      <c r="AE54" s="75">
        <v>30357.4</v>
      </c>
      <c r="AF54" s="55">
        <f t="shared" si="12"/>
        <v>16.216559829059829</v>
      </c>
      <c r="AG54" s="55"/>
      <c r="AH54" s="60"/>
      <c r="AJ54" s="80" t="s">
        <v>6</v>
      </c>
      <c r="AK54" s="12"/>
      <c r="AL54" s="60"/>
      <c r="AM54" s="55"/>
      <c r="AN54" s="60"/>
    </row>
    <row r="55" spans="1:47" x14ac:dyDescent="0.2">
      <c r="A55" s="2">
        <v>54</v>
      </c>
      <c r="B55" s="12">
        <v>24876.548505456813</v>
      </c>
      <c r="C55" s="13">
        <v>13.288754543513255</v>
      </c>
      <c r="D55" s="12">
        <v>25150.190539016836</v>
      </c>
      <c r="E55" s="13">
        <v>13.4349308434919</v>
      </c>
      <c r="F55" s="12">
        <f t="shared" si="0"/>
        <v>25401.692444407003</v>
      </c>
      <c r="G55" s="13">
        <f t="shared" si="1"/>
        <v>13.569280151926819</v>
      </c>
      <c r="H55" s="12">
        <f t="shared" si="2"/>
        <v>25909.726293295142</v>
      </c>
      <c r="I55" s="13">
        <f t="shared" si="2"/>
        <v>13.840665754965356</v>
      </c>
      <c r="J55" s="28">
        <f t="shared" si="8"/>
        <v>26168.823556228093</v>
      </c>
      <c r="K55" s="29">
        <f t="shared" si="9"/>
        <v>13.979072412515009</v>
      </c>
      <c r="L55" s="28">
        <v>26456.680615346599</v>
      </c>
      <c r="M55" s="29">
        <v>14.132842209052672</v>
      </c>
      <c r="N55" s="45">
        <v>26906.932521748622</v>
      </c>
      <c r="O55" s="47">
        <v>14.37336138982298</v>
      </c>
      <c r="P55" s="45">
        <v>27445</v>
      </c>
      <c r="Q55" s="50">
        <v>14.66</v>
      </c>
      <c r="R55" s="45">
        <v>27445</v>
      </c>
      <c r="S55" s="50">
        <v>14.66</v>
      </c>
      <c r="T55" s="45">
        <v>28268.350000000002</v>
      </c>
      <c r="U55" s="50">
        <v>15.100614316239318</v>
      </c>
      <c r="V55" s="45">
        <f t="shared" si="4"/>
        <v>28621.704375000001</v>
      </c>
      <c r="W55" s="50">
        <f t="shared" si="5"/>
        <v>15.289371995192308</v>
      </c>
      <c r="X55" s="45">
        <f t="shared" si="3"/>
        <v>29337.246984375</v>
      </c>
      <c r="Y55" s="58">
        <f t="shared" si="6"/>
        <v>15.671606295072115</v>
      </c>
      <c r="Z55" s="45">
        <f t="shared" si="10"/>
        <v>29337.246984375</v>
      </c>
      <c r="AA55" s="58">
        <f t="shared" si="11"/>
        <v>15.671606295072115</v>
      </c>
      <c r="AB55" s="69">
        <v>30804.11</v>
      </c>
      <c r="AC55" s="58">
        <f t="shared" si="7"/>
        <v>16.455186965811965</v>
      </c>
      <c r="AD55" s="71">
        <v>0.05</v>
      </c>
      <c r="AE55" s="75">
        <v>30804.11</v>
      </c>
      <c r="AF55" s="55">
        <f t="shared" si="12"/>
        <v>16.455186965811965</v>
      </c>
      <c r="AG55" s="55"/>
      <c r="AH55" s="60"/>
      <c r="AJ55" s="6">
        <v>10</v>
      </c>
      <c r="AK55" s="12"/>
      <c r="AL55" s="60"/>
      <c r="AM55" s="55"/>
      <c r="AN55" s="60"/>
    </row>
    <row r="56" spans="1:47" x14ac:dyDescent="0.2">
      <c r="A56" s="2">
        <v>55</v>
      </c>
      <c r="B56" s="12">
        <v>25242.463529083256</v>
      </c>
      <c r="C56" s="13">
        <v>13.484221970664132</v>
      </c>
      <c r="D56" s="12">
        <v>25520.130627903171</v>
      </c>
      <c r="E56" s="13">
        <v>13.632548412341436</v>
      </c>
      <c r="F56" s="12">
        <f t="shared" si="0"/>
        <v>25775.331934182203</v>
      </c>
      <c r="G56" s="13">
        <f t="shared" si="1"/>
        <v>13.76887389646485</v>
      </c>
      <c r="H56" s="12">
        <f t="shared" si="2"/>
        <v>26290.838572865847</v>
      </c>
      <c r="I56" s="13">
        <f t="shared" si="2"/>
        <v>14.044251374394147</v>
      </c>
      <c r="J56" s="28">
        <f t="shared" si="8"/>
        <v>26553.746958594507</v>
      </c>
      <c r="K56" s="29">
        <f t="shared" si="9"/>
        <v>14.184693888138089</v>
      </c>
      <c r="L56" s="28">
        <v>26845</v>
      </c>
      <c r="M56" s="29">
        <v>14.340725520907606</v>
      </c>
      <c r="N56" s="45">
        <v>27301.716071631578</v>
      </c>
      <c r="O56" s="47">
        <v>14.584250038264731</v>
      </c>
      <c r="P56" s="45">
        <v>27848</v>
      </c>
      <c r="Q56" s="50">
        <v>14.88</v>
      </c>
      <c r="R56" s="45">
        <v>27848</v>
      </c>
      <c r="S56" s="50">
        <v>14.88</v>
      </c>
      <c r="T56" s="45">
        <v>28683.440000000002</v>
      </c>
      <c r="U56" s="50">
        <v>15.322350427350427</v>
      </c>
      <c r="V56" s="45">
        <f t="shared" si="4"/>
        <v>29041.983</v>
      </c>
      <c r="W56" s="50">
        <f t="shared" si="5"/>
        <v>15.513879807692307</v>
      </c>
      <c r="X56" s="45">
        <f t="shared" si="3"/>
        <v>29768.032574999997</v>
      </c>
      <c r="Y56" s="58">
        <f t="shared" si="6"/>
        <v>15.901726802884614</v>
      </c>
      <c r="Z56" s="45">
        <f t="shared" si="10"/>
        <v>29768.032574999997</v>
      </c>
      <c r="AA56" s="58">
        <f t="shared" si="11"/>
        <v>15.901726802884614</v>
      </c>
      <c r="AB56" s="69">
        <v>31256.43</v>
      </c>
      <c r="AC56" s="58">
        <f t="shared" si="7"/>
        <v>16.696810897435899</v>
      </c>
      <c r="AD56" s="71">
        <v>0.05</v>
      </c>
      <c r="AE56" s="75">
        <v>31256.43</v>
      </c>
      <c r="AF56" s="55">
        <f t="shared" si="12"/>
        <v>16.696810897435899</v>
      </c>
      <c r="AG56" s="55"/>
      <c r="AH56" s="60"/>
      <c r="AJ56" s="80" t="s">
        <v>6</v>
      </c>
      <c r="AK56" s="12"/>
      <c r="AL56" s="60"/>
      <c r="AM56" s="55"/>
      <c r="AN56" s="60"/>
    </row>
    <row r="57" spans="1:47" x14ac:dyDescent="0.2">
      <c r="A57" s="2">
        <v>56</v>
      </c>
      <c r="B57" s="12">
        <v>25615.469929136569</v>
      </c>
      <c r="C57" s="13">
        <v>13.683477526248167</v>
      </c>
      <c r="D57" s="12">
        <v>25897.24009835707</v>
      </c>
      <c r="E57" s="13">
        <v>13.833995779036895</v>
      </c>
      <c r="F57" s="12">
        <f t="shared" si="0"/>
        <v>26156.21249934064</v>
      </c>
      <c r="G57" s="13">
        <f t="shared" si="1"/>
        <v>13.972335736827265</v>
      </c>
      <c r="H57" s="12">
        <f t="shared" si="2"/>
        <v>26679.336749327453</v>
      </c>
      <c r="I57" s="13">
        <f t="shared" si="2"/>
        <v>14.251782451563811</v>
      </c>
      <c r="J57" s="28">
        <f t="shared" si="8"/>
        <v>26946.130116820728</v>
      </c>
      <c r="K57" s="29">
        <f t="shared" si="9"/>
        <v>14.394300276079449</v>
      </c>
      <c r="L57" s="28">
        <v>27242</v>
      </c>
      <c r="M57" s="29">
        <v>14.552637579116322</v>
      </c>
      <c r="N57" s="46">
        <v>27705.152411648949</v>
      </c>
      <c r="O57" s="48">
        <v>14.799760903658628</v>
      </c>
      <c r="P57" s="45">
        <v>28259</v>
      </c>
      <c r="Q57" s="50">
        <v>15.1</v>
      </c>
      <c r="R57" s="45">
        <v>28259</v>
      </c>
      <c r="S57" s="50">
        <v>15.1</v>
      </c>
      <c r="T57" s="46">
        <v>29106.77</v>
      </c>
      <c r="U57" s="54">
        <v>15.548488247863247</v>
      </c>
      <c r="V57" s="45">
        <f t="shared" si="4"/>
        <v>29470.604625</v>
      </c>
      <c r="W57" s="50">
        <f t="shared" si="5"/>
        <v>15.742844350961539</v>
      </c>
      <c r="X57" s="45">
        <f t="shared" si="3"/>
        <v>30207.369740624996</v>
      </c>
      <c r="Y57" s="58">
        <f t="shared" si="6"/>
        <v>16.136415459735574</v>
      </c>
      <c r="Z57" s="45">
        <f t="shared" si="10"/>
        <v>30207.369740624996</v>
      </c>
      <c r="AA57" s="58">
        <f t="shared" si="11"/>
        <v>16.136415459735574</v>
      </c>
      <c r="AB57" s="72">
        <v>31717.74</v>
      </c>
      <c r="AC57" s="58">
        <f t="shared" si="7"/>
        <v>16.943237179487181</v>
      </c>
      <c r="AD57" s="73">
        <v>0.05</v>
      </c>
      <c r="AE57" s="76">
        <v>31717.74</v>
      </c>
      <c r="AF57" s="77">
        <f t="shared" si="12"/>
        <v>16.943237179487181</v>
      </c>
      <c r="AG57" s="77"/>
      <c r="AH57" s="81"/>
      <c r="AI57" s="82"/>
      <c r="AJ57" s="8">
        <v>11</v>
      </c>
      <c r="AK57" s="12"/>
      <c r="AL57" s="60"/>
      <c r="AM57" s="55"/>
      <c r="AN57" s="60"/>
    </row>
    <row r="58" spans="1:47" s="10" customFormat="1" x14ac:dyDescent="0.2">
      <c r="A58" s="23" t="s">
        <v>21</v>
      </c>
      <c r="B58" s="101" t="s">
        <v>11</v>
      </c>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2"/>
      <c r="AC58" s="101"/>
      <c r="AD58" s="102"/>
      <c r="AE58" s="102"/>
      <c r="AF58" s="102"/>
      <c r="AG58" s="101"/>
      <c r="AH58" s="101"/>
      <c r="AI58" s="101"/>
      <c r="AJ58" s="103"/>
      <c r="AK58" s="12"/>
      <c r="AL58" s="60"/>
      <c r="AM58" s="55"/>
      <c r="AN58" s="60"/>
    </row>
    <row r="59" spans="1:47" s="10" customFormat="1" ht="42.75" customHeight="1" x14ac:dyDescent="0.2">
      <c r="A59" s="24" t="s">
        <v>22</v>
      </c>
      <c r="B59" s="104" t="s">
        <v>26</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5"/>
      <c r="AK59" s="9"/>
      <c r="AL59" s="9"/>
      <c r="AM59" s="9"/>
      <c r="AN59" s="9"/>
    </row>
    <row r="60" spans="1:47" s="10" customFormat="1" ht="32.1" customHeight="1" x14ac:dyDescent="0.2">
      <c r="A60" s="25" t="s">
        <v>23</v>
      </c>
      <c r="B60" s="96" t="s">
        <v>32</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7"/>
      <c r="AK60" s="9"/>
      <c r="AL60" s="9"/>
      <c r="AM60" s="9"/>
      <c r="AN60" s="9"/>
    </row>
    <row r="61" spans="1:47" s="10" customFormat="1" ht="27.75" customHeight="1" x14ac:dyDescent="0.2">
      <c r="A61" s="26" t="s">
        <v>9</v>
      </c>
      <c r="B61" s="106" t="s">
        <v>12</v>
      </c>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8"/>
      <c r="AK61" s="9"/>
      <c r="AL61" s="9"/>
      <c r="AM61" s="9"/>
      <c r="AN61" s="9"/>
    </row>
    <row r="62" spans="1:47" ht="26.25" customHeight="1" x14ac:dyDescent="0.2">
      <c r="A62" s="27" t="s">
        <v>24</v>
      </c>
      <c r="B62" s="96" t="s">
        <v>13</v>
      </c>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7"/>
      <c r="AK62" s="9"/>
      <c r="AL62" s="9"/>
      <c r="AM62" s="9"/>
      <c r="AN62" s="9"/>
    </row>
    <row r="63" spans="1:47" ht="22.5" customHeight="1" x14ac:dyDescent="0.2">
      <c r="A63" s="65" t="s">
        <v>25</v>
      </c>
      <c r="B63" s="83" t="s">
        <v>16</v>
      </c>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5"/>
      <c r="AK63" s="9"/>
      <c r="AL63" s="9"/>
      <c r="AM63" s="9"/>
      <c r="AN63" s="9"/>
    </row>
    <row r="64" spans="1:47" ht="11.25" customHeight="1" x14ac:dyDescent="0.2">
      <c r="A64" s="66"/>
      <c r="B64" s="86" t="s">
        <v>17</v>
      </c>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8"/>
      <c r="AK64" s="9"/>
      <c r="AL64" s="9"/>
      <c r="AM64" s="9"/>
      <c r="AN64" s="9"/>
      <c r="AO64" s="9"/>
      <c r="AP64" s="9"/>
      <c r="AQ64" s="9"/>
      <c r="AR64" s="9"/>
      <c r="AS64" s="10"/>
      <c r="AT64" s="9"/>
      <c r="AU64" s="9"/>
    </row>
    <row r="65" spans="1:47" ht="50.1" customHeight="1" x14ac:dyDescent="0.2">
      <c r="A65" s="66"/>
      <c r="B65" s="35"/>
      <c r="C65" s="36"/>
      <c r="D65" s="35" t="s">
        <v>10</v>
      </c>
      <c r="E65" s="36"/>
      <c r="F65" s="89" t="s">
        <v>19</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90"/>
      <c r="AK65" s="9"/>
      <c r="AL65" s="9"/>
      <c r="AM65" s="9"/>
      <c r="AN65" s="9"/>
      <c r="AO65" s="9"/>
      <c r="AP65" s="9"/>
      <c r="AQ65" s="9"/>
      <c r="AR65" s="9"/>
      <c r="AS65" s="10"/>
      <c r="AT65" s="9"/>
      <c r="AU65" s="9"/>
    </row>
    <row r="66" spans="1:47" ht="50.1" customHeight="1" x14ac:dyDescent="0.2">
      <c r="A66" s="67"/>
      <c r="B66" s="37"/>
      <c r="C66" s="38"/>
      <c r="D66" s="37"/>
      <c r="E66" s="38"/>
      <c r="F66" s="91" t="s">
        <v>20</v>
      </c>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2"/>
      <c r="AK66" s="9"/>
      <c r="AL66" s="9"/>
      <c r="AM66" s="9"/>
      <c r="AN66" s="9"/>
      <c r="AO66" s="9"/>
      <c r="AP66" s="9"/>
      <c r="AQ66" s="9"/>
      <c r="AR66" s="9"/>
      <c r="AS66" s="10"/>
      <c r="AT66" s="9"/>
      <c r="AU66" s="9"/>
    </row>
    <row r="67" spans="1:47" ht="36" customHeight="1" x14ac:dyDescent="0.2">
      <c r="A67" s="93" t="s">
        <v>27</v>
      </c>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5"/>
      <c r="AK67" s="64"/>
      <c r="AL67" s="64"/>
      <c r="AM67" s="64"/>
      <c r="AN67" s="64"/>
      <c r="AO67" s="64"/>
      <c r="AP67" s="14"/>
      <c r="AQ67" s="14"/>
      <c r="AR67" s="14"/>
      <c r="AS67" s="14"/>
      <c r="AT67" s="14"/>
      <c r="AU67" s="14"/>
    </row>
    <row r="68" spans="1:47" x14ac:dyDescent="0.2">
      <c r="AG68" s="2"/>
      <c r="AH68" s="2"/>
    </row>
  </sheetData>
  <mergeCells count="11">
    <mergeCell ref="B62:AJ62"/>
    <mergeCell ref="A1:AJ1"/>
    <mergeCell ref="B58:AJ58"/>
    <mergeCell ref="B59:AJ59"/>
    <mergeCell ref="B60:AJ60"/>
    <mergeCell ref="B61:AJ61"/>
    <mergeCell ref="B63:AJ63"/>
    <mergeCell ref="B64:AJ64"/>
    <mergeCell ref="F65:AJ65"/>
    <mergeCell ref="F66:AJ66"/>
    <mergeCell ref="A67:AJ67"/>
  </mergeCells>
  <printOptions horizontalCentered="1" verticalCentered="1" gridLines="1"/>
  <pageMargins left="0.15748031496062992" right="0.15748031496062992" top="0" bottom="0.31496062992125984" header="0.15748031496062992" footer="0.15748031496062992"/>
  <pageSetup paperSize="9" scale="95" orientation="portrait" r:id="rId1"/>
  <headerFooter alignWithMargins="0">
    <oddFooter>&amp;RSupportPaySpineMar21</oddFooter>
  </headerFooter>
  <ignoredErrors>
    <ignoredError sqref="X18 X19:X57"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PublishingExpirationDate xmlns="http://schemas.microsoft.com/sharepoint/v3" xsi:nil="true"/>
    <PublishingStartDate xmlns="http://schemas.microsoft.com/sharepoint/v3" xsi:nil="true"/>
    <Additional_x0020_information xmlns="ea0d5317-3d71-48ac-ae4d-f8b660bb596c" xsi:nil="true"/>
    <Last_x0020_Review_x0020_Date xmlns="ea0d5317-3d71-48ac-ae4d-f8b660bb596c" xsi:nil="true"/>
    <TaxCatchAll xmlns="ea0d5317-3d71-48ac-ae4d-f8b660bb596c">
      <Value>534</Value>
      <Value>330</Value>
    </TaxCatchAll>
    <b3915bece4ef46fea38bb9fe103a6176 xmlns="ea0d5317-3d71-48ac-ae4d-f8b660bb596c">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a3967369-70e6-4d62-983e-0cb1053b6319</TermId>
        </TermInfo>
      </Terms>
    </b3915bece4ef46fea38bb9fe103a6176>
    <Process xmlns="ea0d5317-3d71-48ac-ae4d-f8b660bb596c">
      <Value>105</Value>
    </Process>
    <External_x0020_to_x0020_HR_x0020_approval xmlns="ea0d5317-3d71-48ac-ae4d-f8b660bb596c" xsi:nil="true"/>
    <Document_x0020_Category xmlns="ea0d5317-3d71-48ac-ae4d-f8b660bb596c">4</Document_x0020_Category>
    <HR_x0020_Doc_x0020_Status xmlns="ea0d5317-3d71-48ac-ae4d-f8b660bb596c">Live</HR_x0020_Doc_x0020_Status>
    <p03bf033748243edbaf189f3c637fd10 xmlns="ea0d5317-3d71-48ac-ae4d-f8b660bb596c">
      <Terms xmlns="http://schemas.microsoft.com/office/infopath/2007/PartnerControls"/>
    </p03bf033748243edbaf189f3c637fd10>
    <External_x0020_Document xmlns="ea0d5317-3d71-48ac-ae4d-f8b660bb596c">true</External_x0020_Document>
    <Editor_x0020_Group xmlns="ea0d5317-3d71-48ac-ae4d-f8b660bb596c">5</Editor_x0020_Group>
    <Campuses xmlns="ea0d5317-3d71-48ac-ae4d-f8b660bb596c">
      <Value>1</Value>
    </Campuses>
    <Next_x0020_Review_x0020_Date xmlns="ea0d5317-3d71-48ac-ae4d-f8b660bb596c" xsi:nil="true"/>
    <External_x0020_document_x0020_link xmlns="ea0d5317-3d71-48ac-ae4d-f8b660bb596c" xsi:nil="true"/>
    <Visibility xmlns="ea0d5317-3d71-48ac-ae4d-f8b660bb596c">
      <Value>2</Value>
    </Visibility>
    <Restrict_x0020_to_x0020_HR_x0020_Staff xmlns="ea0d5317-3d71-48ac-ae4d-f8b660bb596c">false</Restrict_x0020_to_x0020_HR_x0020_Staff>
    <_dlc_DocId xmlns="ea0d5317-3d71-48ac-ae4d-f8b660bb596c">HRDOC-337-2095</_dlc_DocId>
    <_dlc_DocIdUrl xmlns="ea0d5317-3d71-48ac-ae4d-f8b660bb596c">
      <Url>https://bham.sharepoint.com/sites/HRDC/_layouts/15/DocIdRedir.aspx?ID=HRDOC-337-2095</Url>
      <Description>HRDOC-337-2095</Description>
    </_dlc_DocIdUrl>
    <TaxKeywordTaxHTField xmlns="ea0d5317-3d71-48ac-ae4d-f8b660bb596c">
      <Terms xmlns="http://schemas.microsoft.com/office/infopath/2007/PartnerControls">
        <TermInfo xmlns="http://schemas.microsoft.com/office/infopath/2007/PartnerControls">
          <TermName xmlns="http://schemas.microsoft.com/office/infopath/2007/PartnerControls">salary scales' pay scales</TermName>
          <TermId xmlns="http://schemas.microsoft.com/office/infopath/2007/PartnerControls">c85cbcfd-5ae3-4953-a27a-4d1d3f981b32</TermId>
        </TermInfo>
      </Terms>
    </TaxKeywordTaxHTField>
    <_PublishStartDate xmlns="ea0d5317-3d71-48ac-ae4d-f8b660bb596c">2022-06-27T11:10:01+00:00</_PublishStartDate>
    <Document_x0020_Owner_x002f_Approver xmlns="ea0d5317-3d71-48ac-ae4d-f8b660bb596c">
      <UserInfo>
        <DisplayName>Sally Ells (HR Strategy and Projects)</DisplayName>
        <AccountId>36</AccountId>
        <AccountType/>
      </UserInfo>
    </Document_x0020_Owner_x002f_Approv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HRDC - HR Document" ma:contentTypeID="0x010100DB100F21A7794546A5F19AE3FDF418FD0028624F720E951A4B971B121FB05CC361" ma:contentTypeVersion="88" ma:contentTypeDescription="" ma:contentTypeScope="" ma:versionID="0c13ca460ddda4da998a42d70785e8f8">
  <xsd:schema xmlns:xsd="http://www.w3.org/2001/XMLSchema" xmlns:xs="http://www.w3.org/2001/XMLSchema" xmlns:p="http://schemas.microsoft.com/office/2006/metadata/properties" xmlns:ns1="http://schemas.microsoft.com/sharepoint/v3" xmlns:ns2="ea0d5317-3d71-48ac-ae4d-f8b660bb596c" xmlns:ns3="7579f7aa-f3fb-4425-bf15-e74378bb9d77" xmlns:ns4="http://schemas.microsoft.com/sharepoint/v4" targetNamespace="http://schemas.microsoft.com/office/2006/metadata/properties" ma:root="true" ma:fieldsID="39ef90f6cbf3ae37f3e82be80df6bab1" ns1:_="" ns2:_="" ns3:_="" ns4:_="">
    <xsd:import namespace="http://schemas.microsoft.com/sharepoint/v3"/>
    <xsd:import namespace="ea0d5317-3d71-48ac-ae4d-f8b660bb596c"/>
    <xsd:import namespace="7579f7aa-f3fb-4425-bf15-e74378bb9d77"/>
    <xsd:import namespace="http://schemas.microsoft.com/sharepoint/v4"/>
    <xsd:element name="properties">
      <xsd:complexType>
        <xsd:sequence>
          <xsd:element name="documentManagement">
            <xsd:complexType>
              <xsd:all>
                <xsd:element ref="ns2:Editor_x0020_Group"/>
                <xsd:element ref="ns2:Document_x0020_Owner_x002f_Approver"/>
                <xsd:element ref="ns2:Document_x0020_Category"/>
                <xsd:element ref="ns2:Process" minOccurs="0"/>
                <xsd:element ref="ns2:Visibility" minOccurs="0"/>
                <xsd:element ref="ns2:Campuses" minOccurs="0"/>
                <xsd:element ref="ns2:Restrict_x0020_to_x0020_HR_x0020_Staff" minOccurs="0"/>
                <xsd:element ref="ns2:HR_x0020_Doc_x0020_Status" minOccurs="0"/>
                <xsd:element ref="ns2:_PublishStartDate"/>
                <xsd:element ref="ns2:External_x0020_Document" minOccurs="0"/>
                <xsd:element ref="ns2:External_x0020_document_x0020_link" minOccurs="0"/>
                <xsd:element ref="ns2:Additional_x0020_information" minOccurs="0"/>
                <xsd:element ref="ns2:Editor_x0020_Group_x003a_ID" minOccurs="0"/>
                <xsd:element ref="ns2:_dlc_DocIdUrl" minOccurs="0"/>
                <xsd:element ref="ns2:_dlc_DocIdPersistId" minOccurs="0"/>
                <xsd:element ref="ns2:_dlc_DocId" minOccurs="0"/>
                <xsd:element ref="ns2:p03bf033748243edbaf189f3c637fd10" minOccurs="0"/>
                <xsd:element ref="ns2:TaxCatchAll" minOccurs="0"/>
                <xsd:element ref="ns2:TaxCatchAllLabel" minOccurs="0"/>
                <xsd:element ref="ns2:Last_x0020_Review_x0020_Date" minOccurs="0"/>
                <xsd:element ref="ns2:b3915bece4ef46fea38bb9fe103a6176" minOccurs="0"/>
                <xsd:element ref="ns2:Next_x0020_Review_x0020_Date" minOccurs="0"/>
                <xsd:element ref="ns1:PublishingStartDate" minOccurs="0"/>
                <xsd:element ref="ns1:PublishingExpirationDate" minOccurs="0"/>
                <xsd:element ref="ns2:TaxKeywordTaxHTField" minOccurs="0"/>
                <xsd:element ref="ns2:External_x0020_to_x0020_HR_x0020_approval" minOccurs="0"/>
                <xsd:element ref="ns3:MediaServiceMetadata" minOccurs="0"/>
                <xsd:element ref="ns3:MediaServiceFastMetadata" minOccurs="0"/>
                <xsd:element ref="ns3:MediaServiceAutoKeyPoints" minOccurs="0"/>
                <xsd:element ref="ns3:MediaServiceKeyPoints" minOccurs="0"/>
                <xsd:element ref="ns4:IconOverlay" minOccurs="0"/>
                <xsd:element ref="ns2:SharedWithUsers" minOccurs="0"/>
                <xsd:element ref="ns2:SharedWithDetail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3"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34"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0d5317-3d71-48ac-ae4d-f8b660bb596c" elementFormDefault="qualified">
    <xsd:import namespace="http://schemas.microsoft.com/office/2006/documentManagement/types"/>
    <xsd:import namespace="http://schemas.microsoft.com/office/infopath/2007/PartnerControls"/>
    <xsd:element name="Editor_x0020_Group" ma:index="2" ma:displayName="Editor Group" ma:list="{036c8e53-61d0-4819-8dd2-25bee1529659}" ma:internalName="Editor_x0020_Group" ma:readOnly="false" ma:showField="Title" ma:web="ea0d5317-3d71-48ac-ae4d-f8b660bb596c">
      <xsd:simpleType>
        <xsd:restriction base="dms:Lookup"/>
      </xsd:simpleType>
    </xsd:element>
    <xsd:element name="Document_x0020_Owner_x002f_Approver" ma:index="3" ma:displayName="Owner/Approver" ma:list="UserInfo" ma:SharePointGroup="25" ma:internalName="Document_x0020_Owner_x002F_Approv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cument_x0020_Category" ma:index="4" ma:displayName="Document Category" ma:list="{0bfeaaac-0a73-4936-8d60-5042fa4bc56e}" ma:internalName="Document_x0020_Category" ma:readOnly="false" ma:showField="Title" ma:web="ea0d5317-3d71-48ac-ae4d-f8b660bb596c">
      <xsd:simpleType>
        <xsd:restriction base="dms:Lookup"/>
      </xsd:simpleType>
    </xsd:element>
    <xsd:element name="Process" ma:index="5" nillable="true" ma:displayName="Related processes" ma:list="{2e9174f6-7676-407b-8948-1cc90bd0d0e5}" ma:internalName="Process" ma:readOnly="false" ma:showField="LinkTitleNoMenu" ma:web="ea0d5317-3d71-48ac-ae4d-f8b660bb596c" ma:requiredMultiChoice="true">
      <xsd:complexType>
        <xsd:complexContent>
          <xsd:extension base="dms:MultiChoiceLookup">
            <xsd:sequence>
              <xsd:element name="Value" type="dms:Lookup" maxOccurs="unbounded" minOccurs="0" nillable="true"/>
            </xsd:sequence>
          </xsd:extension>
        </xsd:complexContent>
      </xsd:complexType>
    </xsd:element>
    <xsd:element name="Visibility" ma:index="6" nillable="true" ma:displayName="Target Audience" ma:list="{347a4d86-f88f-4f93-8e9e-1e092b5e88e4}" ma:internalName="Visibility" ma:readOnly="false" ma:showField="LinkTitleNoMenu" ma:web="ea0d5317-3d71-48ac-ae4d-f8b660bb596c" ma:requiredMultiChoice="true">
      <xsd:complexType>
        <xsd:complexContent>
          <xsd:extension base="dms:MultiChoiceLookup">
            <xsd:sequence>
              <xsd:element name="Value" type="dms:Lookup" maxOccurs="unbounded" minOccurs="0" nillable="true"/>
            </xsd:sequence>
          </xsd:extension>
        </xsd:complexContent>
      </xsd:complexType>
    </xsd:element>
    <xsd:element name="Campuses" ma:index="7" nillable="true" ma:displayName="Campuses" ma:list="{7b4e0aad-9fe7-42a4-8ad8-450affc899d7}" ma:internalName="Campuses" ma:readOnly="false" ma:showField="LinkTitleNoMenu" ma:web="ea0d5317-3d71-48ac-ae4d-f8b660bb596c" ma:requiredMultiChoice="true">
      <xsd:complexType>
        <xsd:complexContent>
          <xsd:extension base="dms:MultiChoiceLookup">
            <xsd:sequence>
              <xsd:element name="Value" type="dms:Lookup" maxOccurs="unbounded" minOccurs="0" nillable="true"/>
            </xsd:sequence>
          </xsd:extension>
        </xsd:complexContent>
      </xsd:complexType>
    </xsd:element>
    <xsd:element name="Restrict_x0020_to_x0020_HR_x0020_Staff" ma:index="8" nillable="true" ma:displayName="Restrict to HR Staff" ma:default="0" ma:description="If this document is to be only accessed by HR Staff, select this box." ma:internalName="Restrict_x0020_to_x0020_HR_x0020_Staff" ma:readOnly="false">
      <xsd:simpleType>
        <xsd:restriction base="dms:Boolean"/>
      </xsd:simpleType>
    </xsd:element>
    <xsd:element name="HR_x0020_Doc_x0020_Status" ma:index="10" nillable="true" ma:displayName="HR Doc Status" ma:default="Live" ma:description="Change the status to archive to move document to HR Doc Centre Archive" ma:format="Dropdown" ma:internalName="HR_x0020_Doc_x0020_Status" ma:readOnly="false">
      <xsd:simpleType>
        <xsd:restriction base="dms:Choice">
          <xsd:enumeration value="Live"/>
          <xsd:enumeration value="Archived"/>
        </xsd:restriction>
      </xsd:simpleType>
    </xsd:element>
    <xsd:element name="_PublishStartDate" ma:index="11" ma:displayName="Publish Start Date" ma:default="[today]" ma:format="DateTime" ma:internalName="_PublishStartDate" ma:readOnly="false">
      <xsd:simpleType>
        <xsd:restriction base="dms:DateTime"/>
      </xsd:simpleType>
    </xsd:element>
    <xsd:element name="External_x0020_Document" ma:index="12" nillable="true" ma:displayName="External Document" ma:default="0" ma:description="Select this box if this document needs to be accessed by those not employed or who study at the University" ma:internalName="External_x0020_Document" ma:readOnly="false">
      <xsd:simpleType>
        <xsd:restriction base="dms:Boolean"/>
      </xsd:simpleType>
    </xsd:element>
    <xsd:element name="External_x0020_document_x0020_link" ma:index="13" nillable="true" ma:displayName="External document link" ma:description="If external document OR Web page, please paste the url of where the document or webpage is located." ma:internalName="External_x0020_document_x0020_link" ma:readOnly="false">
      <xsd:simpleType>
        <xsd:restriction base="dms:Text">
          <xsd:maxLength value="255"/>
        </xsd:restriction>
      </xsd:simpleType>
    </xsd:element>
    <xsd:element name="Additional_x0020_information" ma:index="14" nillable="true" ma:displayName="Additional information" ma:internalName="Additional_x0020_information" ma:readOnly="false">
      <xsd:simpleType>
        <xsd:restriction base="dms:Note"/>
      </xsd:simpleType>
    </xsd:element>
    <xsd:element name="Editor_x0020_Group_x003a_ID" ma:index="16" nillable="true" ma:displayName="Editor Group:ID" ma:list="{036c8e53-61d0-4819-8dd2-25bee1529659}" ma:internalName="Editor_x0020_Group_x003A_ID" ma:readOnly="true" ma:showField="ID" ma:web="ea0d5317-3d71-48ac-ae4d-f8b660bb596c">
      <xsd:simpleType>
        <xsd:restriction base="dms:Lookup"/>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p03bf033748243edbaf189f3c637fd10" ma:index="24" nillable="true" ma:taxonomy="true" ma:internalName="p03bf033748243edbaf189f3c637fd10" ma:taxonomyFieldName="HR_x0020_Tags" ma:displayName="HR Tags" ma:readOnly="false" ma:default="" ma:fieldId="{903bf033-7482-43ed-baf1-89f3c637fd10}" ma:taxonomyMulti="true" ma:sspId="ac7af76c-f141-45ca-ae1a-4959eb0cbd43" ma:termSetId="ff7bf304-b4f1-4ea4-8081-273e779339d9" ma:anchorId="00000000-0000-0000-0000-000000000000" ma:open="true" ma:isKeyword="false">
      <xsd:complexType>
        <xsd:sequence>
          <xsd:element ref="pc:Terms" minOccurs="0" maxOccurs="1"/>
        </xsd:sequence>
      </xsd:complexType>
    </xsd:element>
    <xsd:element name="TaxCatchAll" ma:index="25" nillable="true" ma:displayName="Taxonomy Catch All Column" ma:hidden="true" ma:list="{a81096b5-8d9f-4628-904d-6b836a0eab3a}" ma:internalName="TaxCatchAll" ma:readOnly="false" ma:showField="CatchAllData" ma:web="ea0d5317-3d71-48ac-ae4d-f8b660bb596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a81096b5-8d9f-4628-904d-6b836a0eab3a}" ma:internalName="TaxCatchAllLabel" ma:readOnly="true" ma:showField="CatchAllDataLabel" ma:web="ea0d5317-3d71-48ac-ae4d-f8b660bb596c">
      <xsd:complexType>
        <xsd:complexContent>
          <xsd:extension base="dms:MultiChoiceLookup">
            <xsd:sequence>
              <xsd:element name="Value" type="dms:Lookup" maxOccurs="unbounded" minOccurs="0" nillable="true"/>
            </xsd:sequence>
          </xsd:extension>
        </xsd:complexContent>
      </xsd:complexType>
    </xsd:element>
    <xsd:element name="Last_x0020_Review_x0020_Date" ma:index="28" nillable="true" ma:displayName="Last Review Date" ma:format="DateOnly" ma:hidden="true" ma:internalName="Last_x0020_Review_x0020_Date" ma:readOnly="false">
      <xsd:simpleType>
        <xsd:restriction base="dms:DateTime"/>
      </xsd:simpleType>
    </xsd:element>
    <xsd:element name="b3915bece4ef46fea38bb9fe103a6176" ma:index="29" nillable="true" ma:taxonomy="true" ma:internalName="b3915bece4ef46fea38bb9fe103a6176" ma:taxonomyFieldName="Document_x0020_Security_x0020_Type" ma:displayName="Document Security Type" ma:readOnly="false" ma:default="" ma:fieldId="{b3915bec-e4ef-46fe-a38b-b9fe103a6176}" ma:sspId="ac7af76c-f141-45ca-ae1a-4959eb0cbd43" ma:termSetId="f5148cf2-5f8e-4285-8c84-195045e987ac" ma:anchorId="00000000-0000-0000-0000-000000000000" ma:open="false" ma:isKeyword="false">
      <xsd:complexType>
        <xsd:sequence>
          <xsd:element ref="pc:Terms" minOccurs="0" maxOccurs="1"/>
        </xsd:sequence>
      </xsd:complexType>
    </xsd:element>
    <xsd:element name="Next_x0020_Review_x0020_Date" ma:index="31" nillable="true" ma:displayName="Next Review Date" ma:format="DateOnly" ma:hidden="true" ma:internalName="Next_x0020_Review_x0020_Date" ma:readOnly="false">
      <xsd:simpleType>
        <xsd:restriction base="dms:DateTime"/>
      </xsd:simpleType>
    </xsd:element>
    <xsd:element name="TaxKeywordTaxHTField" ma:index="35" ma:taxonomy="true" ma:internalName="TaxKeywordTaxHTField" ma:taxonomyFieldName="TaxKeyword" ma:displayName="Enterprise Keywords" ma:readOnly="false" ma:fieldId="{23f27201-bee3-471e-b2e7-b64fd8b7ca38}" ma:taxonomyMulti="true" ma:sspId="ac7af76c-f141-45ca-ae1a-4959eb0cbd43" ma:termSetId="00000000-0000-0000-0000-000000000000" ma:anchorId="00000000-0000-0000-0000-000000000000" ma:open="true" ma:isKeyword="true">
      <xsd:complexType>
        <xsd:sequence>
          <xsd:element ref="pc:Terms" minOccurs="0" maxOccurs="1"/>
        </xsd:sequence>
      </xsd:complexType>
    </xsd:element>
    <xsd:element name="External_x0020_to_x0020_HR_x0020_approval" ma:index="36" nillable="true" ma:displayName="External to HR approval" ma:hidden="true" ma:internalName="External_x0020_to_x0020_HR_x0020_approval" ma:readOnly="false">
      <xsd:simpleType>
        <xsd:restriction base="dms:Note"/>
      </xsd:simpleType>
    </xsd:element>
    <xsd:element name="SharedWithUsers" ma:index="4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79f7aa-f3fb-4425-bf15-e74378bb9d77" elementFormDefault="qualified">
    <xsd:import namespace="http://schemas.microsoft.com/office/2006/documentManagement/types"/>
    <xsd:import namespace="http://schemas.microsoft.com/office/infopath/2007/PartnerControls"/>
    <xsd:element name="MediaServiceMetadata" ma:index="37" nillable="true" ma:displayName="MediaServiceMetadata" ma:hidden="true" ma:internalName="MediaServiceMetadata" ma:readOnly="true">
      <xsd:simpleType>
        <xsd:restriction base="dms:Note"/>
      </xsd:simpleType>
    </xsd:element>
    <xsd:element name="MediaServiceFastMetadata" ma:index="38" nillable="true" ma:displayName="MediaServiceFastMetadata" ma:hidden="true" ma:internalName="MediaServiceFastMetadata" ma:readOnly="true">
      <xsd:simpleType>
        <xsd:restriction base="dms:Note"/>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DateTaken" ma:index="46" nillable="true" ma:displayName="MediaServiceDateTaken" ma:hidden="true" ma:internalName="MediaServiceDateTaken" ma:readOnly="true">
      <xsd:simpleType>
        <xsd:restriction base="dms:Text"/>
      </xsd:simpleType>
    </xsd:element>
    <xsd:element name="MediaServiceOCR" ma:index="4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axOccurs="1" ma:index="1"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8E28B-C36C-49E3-8D40-79AC3F34FFE8}">
  <ds:schemaRefs>
    <ds:schemaRef ds:uri="http://schemas.microsoft.com/sharepoint/events"/>
  </ds:schemaRefs>
</ds:datastoreItem>
</file>

<file path=customXml/itemProps2.xml><?xml version="1.0" encoding="utf-8"?>
<ds:datastoreItem xmlns:ds="http://schemas.openxmlformats.org/officeDocument/2006/customXml" ds:itemID="{8D38F9EF-F8D8-48A7-ACAB-96B605E5240B}">
  <ds:schemaRefs>
    <ds:schemaRef ds:uri="http://schemas.microsoft.com/office/infopath/2007/PartnerControls"/>
    <ds:schemaRef ds:uri="ea0d5317-3d71-48ac-ae4d-f8b660bb596c"/>
    <ds:schemaRef ds:uri="http://schemas.microsoft.com/sharepoint/v3"/>
    <ds:schemaRef ds:uri="http://purl.org/dc/dcmitype/"/>
    <ds:schemaRef ds:uri="http://schemas.microsoft.com/sharepoint/v4"/>
    <ds:schemaRef ds:uri="http://schemas.microsoft.com/office/2006/documentManagement/types"/>
    <ds:schemaRef ds:uri="http://purl.org/dc/terms/"/>
    <ds:schemaRef ds:uri="http://purl.org/dc/elements/1.1/"/>
    <ds:schemaRef ds:uri="7579f7aa-f3fb-4425-bf15-e74378bb9d77"/>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23A046A-4C29-4487-9509-BB3B916EFD7B}">
  <ds:schemaRefs>
    <ds:schemaRef ds:uri="http://schemas.microsoft.com/sharepoint/v3/contenttype/forms"/>
  </ds:schemaRefs>
</ds:datastoreItem>
</file>

<file path=customXml/itemProps4.xml><?xml version="1.0" encoding="utf-8"?>
<ds:datastoreItem xmlns:ds="http://schemas.openxmlformats.org/officeDocument/2006/customXml" ds:itemID="{EE8F63E2-CAFF-4CB2-BFCE-EA2C1A02C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0d5317-3d71-48ac-ae4d-f8b660bb596c"/>
    <ds:schemaRef ds:uri="7579f7aa-f3fb-4425-bf15-e74378bb9d7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Pay Scales</vt:lpstr>
      <vt:lpstr>'Pay Scales'!Print_Area</vt:lpstr>
    </vt:vector>
  </TitlesOfParts>
  <Company>Gateway 2000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Support Staff Pay Spine</dc:title>
  <dc:creator>Pre-Installed User</dc:creator>
  <cp:keywords>salary scales' pay scales</cp:keywords>
  <cp:lastModifiedBy>Heather Clancy (HR Strategy and Projects)</cp:lastModifiedBy>
  <cp:lastPrinted>2022-11-16T11:39:54Z</cp:lastPrinted>
  <dcterms:created xsi:type="dcterms:W3CDTF">2000-02-05T11:40:22Z</dcterms:created>
  <dcterms:modified xsi:type="dcterms:W3CDTF">2022-11-16T11:41:43Z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0x010100DB100F21A7794546A5F19AE3FDF418FD0028624F720E951A4B971B121FB05CC361</vt:lpwstr>
  </property>
  <property fmtid="{D5CDD505-2E9C-101B-9397-08002B2CF9AE}" pid="3" name="_dlc_DocIdItemGuid">
    <vt:lpwstr>9138fcf2-4071-4801-9663-fd3577fae7b9</vt:lpwstr>
  </property>
  <property fmtid="{D5CDD505-2E9C-101B-9397-08002B2CF9AE}" pid="4" name="HR Tags">
    <vt:lpwstr/>
  </property>
  <property fmtid="{D5CDD505-2E9C-101B-9397-08002B2CF9AE}" pid="5" name="Document Security Type">
    <vt:lpwstr>330;#Restricted|a3967369-70e6-4d62-983e-0cb1053b6319</vt:lpwstr>
  </property>
  <property fmtid="{D5CDD505-2E9C-101B-9397-08002B2CF9AE}" pid="6" name="WorkflowChangePath">
    <vt:lpwstr>7d742154-f62a-48ef-b71a-80861546e5e3,4;</vt:lpwstr>
  </property>
  <property fmtid="{D5CDD505-2E9C-101B-9397-08002B2CF9AE}" pid="7" name="TaxKeyword">
    <vt:lpwstr>534;#salary scales' pay scales|c85cbcfd-5ae3-4953-a27a-4d1d3f981b32</vt:lpwstr>
  </property>
  <property fmtid="{D5CDD505-2E9C-101B-9397-08002B2CF9AE}" pid="8" name="Legacy intranet documentation">
    <vt:bool>false</vt:bool>
  </property>
  <property fmtid="{D5CDD505-2E9C-101B-9397-08002B2CF9AE}" pid="9" name="DocumentSetDescription">
    <vt:lpwstr/>
  </property>
  <property fmtid="{D5CDD505-2E9C-101B-9397-08002B2CF9AE}" pid="10" name="MediaServiceImageTags">
    <vt:lpwstr/>
  </property>
  <property fmtid="{D5CDD505-2E9C-101B-9397-08002B2CF9AE}" pid="11" name="lcf76f155ced4ddcb4097134ff3c332f">
    <vt:lpwstr/>
  </property>
  <property fmtid="{D5CDD505-2E9C-101B-9397-08002B2CF9AE}" pid="12" name="URL">
    <vt:lpwstr/>
  </property>
  <property fmtid="{D5CDD505-2E9C-101B-9397-08002B2CF9AE}" pid="13" name="Add">
    <vt:lpwstr/>
  </property>
</Properties>
</file>