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ham-my.sharepoint.com/personal/m_a_winthrop_bham_ac_uk/Documents/"/>
    </mc:Choice>
  </mc:AlternateContent>
  <xr:revisionPtr revIDLastSave="0" documentId="8_{986CA2E7-8D86-4AE1-9AD1-47850985098A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Long-Term Fund Asset Allocation" sheetId="20" r:id="rId1"/>
    <sheet name="Long-Term Fund Managers" sheetId="12" r:id="rId2"/>
    <sheet name="Cash and Cash Equivalents" sheetId="19" r:id="rId3"/>
  </sheets>
  <definedNames>
    <definedName name="_xlchart.v1.0" hidden="1">'Long-Term Fund Asset Allocation'!$B$6:$B$12</definedName>
    <definedName name="_xlchart.v1.1" hidden="1">'Long-Term Fund Asset Allocation'!$C$5</definedName>
    <definedName name="_xlchart.v1.2" hidden="1">'Long-Term Fund Asset Allocation'!$C$6:$C$12</definedName>
    <definedName name="_xlchart.v1.3" hidden="1">'Cash and Cash Equivalents'!$C$5:$C$6</definedName>
    <definedName name="_xlchart.v1.4" hidden="1">'Cash and Cash Equivalents'!$D$4</definedName>
    <definedName name="_xlchart.v1.5" hidden="1">'Cash and Cash Equivalents'!$D$5:$D$6</definedName>
    <definedName name="_xlnm.Print_Area" localSheetId="1">'Long-Term Fund Managers'!#REF!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2" l="1"/>
  <c r="D119" i="12" s="1"/>
  <c r="D5" i="19" l="1"/>
  <c r="D72" i="19"/>
  <c r="D67" i="19"/>
  <c r="D81" i="19" l="1"/>
  <c r="D24" i="19" l="1"/>
  <c r="D6" i="19"/>
  <c r="D55" i="19" l="1"/>
  <c r="D13" i="12"/>
  <c r="C12" i="20" s="1"/>
  <c r="D12" i="12"/>
  <c r="C8" i="20" s="1"/>
  <c r="D11" i="12"/>
  <c r="D10" i="12"/>
  <c r="D9" i="12"/>
  <c r="D8" i="12"/>
  <c r="C11" i="20" l="1"/>
  <c r="C10" i="20"/>
  <c r="D49" i="19"/>
  <c r="D116" i="12"/>
  <c r="D110" i="12"/>
  <c r="D103" i="12"/>
  <c r="D96" i="12"/>
  <c r="D90" i="12"/>
  <c r="D14" i="12" s="1"/>
  <c r="C9" i="20" s="1"/>
  <c r="D15" i="12"/>
  <c r="C7" i="20" s="1"/>
  <c r="D58" i="12"/>
  <c r="D16" i="12" s="1"/>
  <c r="C6" i="20" s="1"/>
  <c r="D57" i="19" l="1"/>
  <c r="D37" i="19" l="1"/>
  <c r="D83" i="19" s="1"/>
  <c r="C13" i="20" l="1"/>
  <c r="D18" i="12" l="1"/>
  <c r="D7" i="19" l="1"/>
</calcChain>
</file>

<file path=xl/sharedStrings.xml><?xml version="1.0" encoding="utf-8"?>
<sst xmlns="http://schemas.openxmlformats.org/spreadsheetml/2006/main" count="163" uniqueCount="146">
  <si>
    <t>£000</t>
  </si>
  <si>
    <t>Description</t>
  </si>
  <si>
    <t>£'000</t>
  </si>
  <si>
    <t>£10m Barings Private Credit Fund</t>
  </si>
  <si>
    <t xml:space="preserve">£6m HPS Corporate Lending Fund </t>
  </si>
  <si>
    <t>Long-Term Fund - Investment Managers &amp; OCIO - Detail</t>
  </si>
  <si>
    <t>Line</t>
  </si>
  <si>
    <t>Value</t>
  </si>
  <si>
    <t>Ref</t>
  </si>
  <si>
    <t xml:space="preserve">U.S. Large Cap Equities </t>
  </si>
  <si>
    <t xml:space="preserve">European Large Cap Equities </t>
  </si>
  <si>
    <t>IShares MSCI Europe ESG ETF</t>
  </si>
  <si>
    <t xml:space="preserve">Japanese Large Cap Equities </t>
  </si>
  <si>
    <t>IShares MSCI Japan ESG ETF</t>
  </si>
  <si>
    <t>Global Equities</t>
  </si>
  <si>
    <t>Sub-total Equities</t>
  </si>
  <si>
    <t>U.S. Fixed Income</t>
  </si>
  <si>
    <t xml:space="preserve">Nuveen U.S. Core Impact Fund </t>
  </si>
  <si>
    <t>European Fixed Income</t>
  </si>
  <si>
    <t>BNP Sustainable EUR Bond Fund</t>
  </si>
  <si>
    <t>Global Fixed Income</t>
  </si>
  <si>
    <t xml:space="preserve">Candriam Sustainable Global Bond Fund </t>
  </si>
  <si>
    <t>Pimco Climate Bond Fund</t>
  </si>
  <si>
    <t>Pimco Global Bond ESG Fund</t>
  </si>
  <si>
    <t>UBS JP Global Government ESG Liquidity ETF</t>
  </si>
  <si>
    <t>Extended Fixed Income</t>
  </si>
  <si>
    <t xml:space="preserve">Other Fixed Income </t>
  </si>
  <si>
    <t xml:space="preserve">Schroder Alt Sec Income Fund </t>
  </si>
  <si>
    <t>Sub-total Bonds</t>
  </si>
  <si>
    <t xml:space="preserve">Property </t>
  </si>
  <si>
    <t>Infrastructure</t>
  </si>
  <si>
    <t>JP Morgan Global Infrastructure Fund</t>
  </si>
  <si>
    <t>Sub-total Infrastructure Funds</t>
  </si>
  <si>
    <t xml:space="preserve">Private Credit </t>
  </si>
  <si>
    <t xml:space="preserve">Barings European Private Loan Fund III </t>
  </si>
  <si>
    <t>Sub-total Private Credit Funds</t>
  </si>
  <si>
    <t>Private Equity</t>
  </si>
  <si>
    <t xml:space="preserve">Harbourvest 2022 Global Feeder AIF </t>
  </si>
  <si>
    <t>Sub-total Private Equity Funds</t>
  </si>
  <si>
    <t xml:space="preserve">Other Alternative Investments </t>
  </si>
  <si>
    <t xml:space="preserve">Sub-total Other Alternative Investments </t>
  </si>
  <si>
    <t>Total Long-Term Fund Investments</t>
  </si>
  <si>
    <t>Cash and Cash Equivalents - Detail</t>
  </si>
  <si>
    <t>Long-Term Fund</t>
  </si>
  <si>
    <t>1.</t>
  </si>
  <si>
    <t>Blackrock ICS Government Liquidity Fund</t>
  </si>
  <si>
    <t>2.</t>
  </si>
  <si>
    <t>Cash GBP</t>
  </si>
  <si>
    <t>3.</t>
  </si>
  <si>
    <t>Total Mid-Term Fund</t>
  </si>
  <si>
    <t>Mid-Term Fund</t>
  </si>
  <si>
    <t>Blackrock ICS Liquidity Fund</t>
  </si>
  <si>
    <t>5.</t>
  </si>
  <si>
    <t>6.</t>
  </si>
  <si>
    <t>Blackrock Sterling Ultra Short Bond Fund</t>
  </si>
  <si>
    <t>7.</t>
  </si>
  <si>
    <t xml:space="preserve">JP Morgan GBP Liquidity Fund </t>
  </si>
  <si>
    <t>8.</t>
  </si>
  <si>
    <t xml:space="preserve">JP Morgan Managed Reserves GBP Hedged Fund </t>
  </si>
  <si>
    <t>9.</t>
  </si>
  <si>
    <t>10.</t>
  </si>
  <si>
    <t>Liquidity Fund</t>
  </si>
  <si>
    <t>11.</t>
  </si>
  <si>
    <t>12.</t>
  </si>
  <si>
    <t>13.</t>
  </si>
  <si>
    <t>14.</t>
  </si>
  <si>
    <t>15.</t>
  </si>
  <si>
    <t>16.</t>
  </si>
  <si>
    <t>Sub-total Liquidity Funds</t>
  </si>
  <si>
    <t>Cash</t>
  </si>
  <si>
    <t>17.</t>
  </si>
  <si>
    <t>18.</t>
  </si>
  <si>
    <t>Sub-total Cash</t>
  </si>
  <si>
    <t>19.</t>
  </si>
  <si>
    <t>Total Liquidity Fund</t>
  </si>
  <si>
    <t>Operating Fund - Money Market Funds</t>
  </si>
  <si>
    <t>Money Market Funds</t>
  </si>
  <si>
    <t>Invesco Sterling Liquidity Portfolio Premier</t>
  </si>
  <si>
    <t>Aviva Investors Sterling Liquidity Fund</t>
  </si>
  <si>
    <t>Total Operating Fund - Money Market Funds</t>
  </si>
  <si>
    <t>Operating Fund - Cash</t>
  </si>
  <si>
    <t xml:space="preserve">Bank Accounts </t>
  </si>
  <si>
    <t>Lloyds Bank UK</t>
  </si>
  <si>
    <t>HSBC UAE</t>
  </si>
  <si>
    <t>Total Operating Fund - Cash</t>
  </si>
  <si>
    <t>TOTAL CASH AND CASH EQUIVALENTS</t>
  </si>
  <si>
    <t>Total Long-Term Fund</t>
  </si>
  <si>
    <t>Liquidity Funds &amp; Cash</t>
  </si>
  <si>
    <t>Liquidity Funds</t>
  </si>
  <si>
    <t>Atlas Global Infra USD Acc</t>
  </si>
  <si>
    <t xml:space="preserve">Pictet Clean Energy Transition Fund </t>
  </si>
  <si>
    <t>Ground Rents</t>
  </si>
  <si>
    <t xml:space="preserve">HPS Corporate Lending Fund </t>
  </si>
  <si>
    <t xml:space="preserve">JP Morgan Global Impact Fund II </t>
  </si>
  <si>
    <t>Campbell Global (CG) Forest Fund</t>
  </si>
  <si>
    <t>Fixed Income</t>
  </si>
  <si>
    <t>Equities</t>
  </si>
  <si>
    <t>JPM USD Liquidity Fund</t>
  </si>
  <si>
    <t>0% Property</t>
  </si>
  <si>
    <t>4,</t>
  </si>
  <si>
    <t>20.</t>
  </si>
  <si>
    <t>21.</t>
  </si>
  <si>
    <t>22.</t>
  </si>
  <si>
    <t>23.</t>
  </si>
  <si>
    <t>£0m Property</t>
  </si>
  <si>
    <t>Sub-total Property</t>
  </si>
  <si>
    <t>DB X MSCI PAC EX JP</t>
  </si>
  <si>
    <t>Asia Ex-Japan Equities</t>
  </si>
  <si>
    <t>Blackrock Sust Advtg World EQ</t>
  </si>
  <si>
    <t>6% Private Equity</t>
  </si>
  <si>
    <t xml:space="preserve">£2m Campbell Global (CG) Forest Fund </t>
  </si>
  <si>
    <t>£20m JP Morgan Global Infrastructure Fund</t>
  </si>
  <si>
    <t>£2m JP Morgan Global Impact Fund II</t>
  </si>
  <si>
    <t xml:space="preserve">11% Private Credit </t>
  </si>
  <si>
    <t>Long-Term Fund - Investments Valuation &amp; Asset Allocation @ 31 December 2025</t>
  </si>
  <si>
    <t>Blackrock Sustainable Advantage US Equity Fund</t>
  </si>
  <si>
    <t xml:space="preserve">Deutsche Bank Xtrackers MSCI USA Consumer Discretionary UCITS ETF </t>
  </si>
  <si>
    <t xml:space="preserve">Deutsche Bank Xtrackers MSCI USA Industrials UCITS ETF </t>
  </si>
  <si>
    <t>Invesco Health Care S&amp;P US Select Sector UCITS ETF</t>
  </si>
  <si>
    <t>The Invesco Utilities S&amp;P US Select Sector UCITS ETF</t>
  </si>
  <si>
    <t>iShares MSCI USA ESG Screened UCITS ETF</t>
  </si>
  <si>
    <t xml:space="preserve">iShares S&amp;P 500 ESG UCITS ETF </t>
  </si>
  <si>
    <t xml:space="preserve">iShares S&amp;P 500 Information Technology Sector UCITS ETF </t>
  </si>
  <si>
    <t xml:space="preserve">iShares S&amp;P 500 Financials Sector UCITS ETF </t>
  </si>
  <si>
    <t>IShares MSCI Europe Fin tech ETF</t>
  </si>
  <si>
    <t>Other Equity</t>
  </si>
  <si>
    <t>JP Mansrt Canada FD ETF</t>
  </si>
  <si>
    <t>iShares High Yield Corporate Bond ESG Fund</t>
  </si>
  <si>
    <t>Pimco Capital Securities Fund GBP Hedged</t>
  </si>
  <si>
    <t xml:space="preserve">Asia Fixed Income </t>
  </si>
  <si>
    <t>Lumyna Asian Pacific Debt  Government UCITS Fund</t>
  </si>
  <si>
    <t>£58m Equities Funds</t>
  </si>
  <si>
    <t>Valuation of Cash and Cash Equivalents @ 31 December 2025</t>
  </si>
  <si>
    <t>JPMorgan Money Market Fund LVNAV</t>
  </si>
  <si>
    <t>Operating Fund - Fixed Term Deposits</t>
  </si>
  <si>
    <t xml:space="preserve">Lloyds Bank - 3 month Fixed Term Green Sustainable Deposit  </t>
  </si>
  <si>
    <t>Total Fixed Term Deposits</t>
  </si>
  <si>
    <t xml:space="preserve">14% Infrastructure </t>
  </si>
  <si>
    <t>2% Alternative Investments</t>
  </si>
  <si>
    <t>Long-Term Fund - Investment Managers &amp; OCIO  Summary @ 31 December 2025</t>
  </si>
  <si>
    <t>41% Equities</t>
  </si>
  <si>
    <t>26% Fixed Income</t>
  </si>
  <si>
    <t>£7m HabourVest Private Equity Fund</t>
  </si>
  <si>
    <t>£36m Fixed Income Funds</t>
  </si>
  <si>
    <t>78% Liquidity Funds</t>
  </si>
  <si>
    <t xml:space="preserve">22% 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</si>
</sst>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\-#,##0\ "/>
  </numFmts>
  <fonts count="17" x14ac:knownFonts="1">
    <font>
      <sz val="12"/>
      <name val="Helv"/>
    </font>
    <font>
      <sz val="8"/>
      <name val="Helv"/>
    </font>
    <font>
      <sz val="12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Helv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Helv"/>
    </font>
    <font>
      <b/>
      <sz val="7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3" xfId="0" applyFont="1" applyBorder="1"/>
    <xf numFmtId="49" fontId="6" fillId="0" borderId="4" xfId="0" applyNumberFormat="1" applyFont="1" applyBorder="1" applyAlignment="1">
      <alignment horizontal="center"/>
    </xf>
    <xf numFmtId="3" fontId="5" fillId="0" borderId="4" xfId="0" applyNumberFormat="1" applyFont="1" applyBorder="1"/>
    <xf numFmtId="0" fontId="5" fillId="0" borderId="5" xfId="0" applyFont="1" applyBorder="1"/>
    <xf numFmtId="3" fontId="6" fillId="0" borderId="6" xfId="0" applyNumberFormat="1" applyFont="1" applyBorder="1"/>
    <xf numFmtId="0" fontId="6" fillId="0" borderId="2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164" fontId="0" fillId="0" borderId="0" xfId="0" applyNumberFormat="1"/>
    <xf numFmtId="0" fontId="8" fillId="0" borderId="7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3" fillId="0" borderId="15" xfId="0" quotePrefix="1" applyFont="1" applyBorder="1" applyAlignment="1">
      <alignment horizontal="left"/>
    </xf>
    <xf numFmtId="0" fontId="8" fillId="0" borderId="0" xfId="0" applyFont="1"/>
    <xf numFmtId="0" fontId="8" fillId="0" borderId="16" xfId="0" applyFont="1" applyBorder="1"/>
    <xf numFmtId="0" fontId="12" fillId="0" borderId="3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11" fillId="0" borderId="17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2" fillId="0" borderId="2" xfId="0" quotePrefix="1" applyFont="1" applyBorder="1" applyAlignment="1">
      <alignment horizontal="center"/>
    </xf>
    <xf numFmtId="0" fontId="2" fillId="0" borderId="19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20" xfId="0" quotePrefix="1" applyFont="1" applyBorder="1" applyAlignment="1">
      <alignment horizontal="center"/>
    </xf>
    <xf numFmtId="0" fontId="8" fillId="0" borderId="19" xfId="0" applyFont="1" applyBorder="1"/>
    <xf numFmtId="0" fontId="8" fillId="0" borderId="17" xfId="0" applyFont="1" applyBorder="1" applyAlignment="1">
      <alignment horizontal="center"/>
    </xf>
    <xf numFmtId="0" fontId="2" fillId="0" borderId="21" xfId="0" quotePrefix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6" fillId="0" borderId="19" xfId="0" applyFont="1" applyBorder="1"/>
    <xf numFmtId="0" fontId="6" fillId="0" borderId="17" xfId="0" applyFont="1" applyBorder="1" applyAlignment="1">
      <alignment horizontal="center"/>
    </xf>
    <xf numFmtId="0" fontId="3" fillId="0" borderId="17" xfId="0" applyFont="1" applyBorder="1"/>
    <xf numFmtId="0" fontId="5" fillId="0" borderId="17" xfId="0" applyFont="1" applyBorder="1"/>
    <xf numFmtId="0" fontId="5" fillId="0" borderId="21" xfId="0" applyFont="1" applyBorder="1"/>
    <xf numFmtId="3" fontId="6" fillId="0" borderId="18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0" fontId="8" fillId="0" borderId="17" xfId="0" applyFont="1" applyBorder="1"/>
    <xf numFmtId="3" fontId="14" fillId="0" borderId="17" xfId="0" applyNumberFormat="1" applyFont="1" applyBorder="1" applyAlignment="1">
      <alignment horizontal="right" vertical="center"/>
    </xf>
    <xf numFmtId="3" fontId="0" fillId="0" borderId="17" xfId="0" applyNumberFormat="1" applyBorder="1"/>
    <xf numFmtId="3" fontId="2" fillId="0" borderId="10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0" fontId="0" fillId="0" borderId="10" xfId="0" applyBorder="1"/>
    <xf numFmtId="0" fontId="0" fillId="0" borderId="8" xfId="0" applyBorder="1"/>
    <xf numFmtId="3" fontId="0" fillId="0" borderId="0" xfId="0" applyNumberFormat="1"/>
    <xf numFmtId="0" fontId="6" fillId="0" borderId="21" xfId="0" applyFont="1" applyBorder="1"/>
    <xf numFmtId="2" fontId="0" fillId="0" borderId="0" xfId="0" applyNumberFormat="1"/>
    <xf numFmtId="0" fontId="13" fillId="0" borderId="0" xfId="0" applyFont="1" applyAlignment="1">
      <alignment vertical="center"/>
    </xf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wrapText="1"/>
    </xf>
    <xf numFmtId="0" fontId="16" fillId="0" borderId="0" xfId="0" applyFont="1"/>
    <xf numFmtId="165" fontId="2" fillId="0" borderId="0" xfId="0" applyNumberFormat="1" applyFont="1"/>
    <xf numFmtId="9" fontId="0" fillId="0" borderId="0" xfId="1" applyFont="1" applyAlignment="1">
      <alignment horizontal="center"/>
    </xf>
    <xf numFmtId="0" fontId="2" fillId="0" borderId="9" xfId="0" applyFont="1" applyBorder="1"/>
    <xf numFmtId="3" fontId="8" fillId="0" borderId="22" xfId="0" applyNumberFormat="1" applyFont="1" applyBorder="1" applyAlignment="1">
      <alignment horizontal="right"/>
    </xf>
    <xf numFmtId="0" fontId="2" fillId="0" borderId="9" xfId="0" applyFont="1" applyBorder="1" applyAlignment="1">
      <alignment vertical="center" wrapText="1"/>
    </xf>
    <xf numFmtId="9" fontId="5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/>
    </xf>
    <xf numFmtId="0" fontId="2" fillId="0" borderId="17" xfId="0" quotePrefix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2" fillId="0" borderId="10" xfId="0" quotePrefix="1" applyFont="1" applyBorder="1" applyAlignment="1">
      <alignment horizontal="center" vertical="center"/>
    </xf>
    <xf numFmtId="0" fontId="0" fillId="0" borderId="11" xfId="0" quotePrefix="1" applyBorder="1" applyAlignment="1">
      <alignment horizontal="center"/>
    </xf>
    <xf numFmtId="9" fontId="0" fillId="0" borderId="0" xfId="0" applyNumberFormat="1"/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colors>
    <mruColors>
      <color rgb="FF707071"/>
      <color rgb="FF4D4D4D"/>
      <color rgb="FF9900CC"/>
      <color rgb="FFC34E4B"/>
      <color rgb="FF5A2781"/>
      <color rgb="FFE22C30"/>
      <color rgb="FF50AEC8"/>
      <color rgb="FF009E47"/>
      <color rgb="FFBCAECE"/>
      <color rgb="FF9D8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2200" b="1" baseline="0">
                <a:latin typeface="Arial" panose="020B0604020202020204" pitchFamily="34" charset="0"/>
                <a:cs typeface="Arial" panose="020B0604020202020204" pitchFamily="34" charset="0"/>
              </a:rPr>
              <a:t>Long-Term Fund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573515059476395E-2"/>
          <c:y val="0.19838399979524582"/>
          <c:w val="0.48060067414174157"/>
          <c:h val="0.7639980157483973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'Long-Term Fund Managers'!$C$8</c:f>
              <c:strCache>
                <c:ptCount val="1"/>
                <c:pt idx="0">
                  <c:v>£10m Barings Private Credit Fund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D5E-497A-9977-F186E613FAF6}"/>
              </c:ext>
            </c:extLst>
          </c:dPt>
          <c:val>
            <c:numRef>
              <c:f>'Long-Term Fund Managers'!$D$8</c:f>
              <c:numCache>
                <c:formatCode>#,##0</c:formatCode>
                <c:ptCount val="1"/>
                <c:pt idx="0">
                  <c:v>9900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F-49BD-8331-335E15309873}"/>
            </c:ext>
          </c:extLst>
        </c:ser>
        <c:ser>
          <c:idx val="2"/>
          <c:order val="1"/>
          <c:tx>
            <c:strRef>
              <c:f>'Long-Term Fund Managers'!$C$9</c:f>
              <c:strCache>
                <c:ptCount val="1"/>
                <c:pt idx="0">
                  <c:v>£6m HPS Corporate Lending Fund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'Long-Term Fund Managers'!$D$9</c:f>
              <c:numCache>
                <c:formatCode>#,##0</c:formatCode>
                <c:ptCount val="1"/>
                <c:pt idx="0">
                  <c:v>5729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F-49BD-8331-335E15309873}"/>
            </c:ext>
          </c:extLst>
        </c:ser>
        <c:ser>
          <c:idx val="1"/>
          <c:order val="2"/>
          <c:tx>
            <c:strRef>
              <c:f>'Long-Term Fund Managers'!$C$10</c:f>
              <c:strCache>
                <c:ptCount val="1"/>
                <c:pt idx="0">
                  <c:v>£7m HabourVest Private Equity Fund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val>
            <c:numRef>
              <c:f>'Long-Term Fund Managers'!$D$10</c:f>
              <c:numCache>
                <c:formatCode>#,##0</c:formatCode>
                <c:ptCount val="1"/>
                <c:pt idx="0">
                  <c:v>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F-49BD-8331-335E15309873}"/>
            </c:ext>
          </c:extLst>
        </c:ser>
        <c:ser>
          <c:idx val="5"/>
          <c:order val="3"/>
          <c:tx>
            <c:strRef>
              <c:f>'Long-Term Fund Managers'!$C$11</c:f>
              <c:strCache>
                <c:ptCount val="1"/>
                <c:pt idx="0">
                  <c:v>£2m JP Morgan Global Impact Fund 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'Long-Term Fund Managers'!$D$11</c:f>
              <c:numCache>
                <c:formatCode>#,##0</c:formatCode>
                <c:ptCount val="1"/>
                <c:pt idx="0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F-49BD-8331-335E15309873}"/>
            </c:ext>
          </c:extLst>
        </c:ser>
        <c:ser>
          <c:idx val="6"/>
          <c:order val="4"/>
          <c:tx>
            <c:strRef>
              <c:f>'Long-Term Fund Managers'!$C$12</c:f>
              <c:strCache>
                <c:ptCount val="1"/>
                <c:pt idx="0">
                  <c:v>£20m JP Morgan Global Infrastructure Fund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5E-497A-9977-F186E613FAF6}"/>
              </c:ext>
            </c:extLst>
          </c:dPt>
          <c:val>
            <c:numRef>
              <c:f>'Long-Term Fund Managers'!$D$12</c:f>
              <c:numCache>
                <c:formatCode>#,##0</c:formatCode>
                <c:ptCount val="1"/>
                <c:pt idx="0">
                  <c:v>19657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7-43C4-AE22-C632B803E488}"/>
            </c:ext>
          </c:extLst>
        </c:ser>
        <c:ser>
          <c:idx val="4"/>
          <c:order val="5"/>
          <c:tx>
            <c:strRef>
              <c:f>'Long-Term Fund Managers'!$C$13</c:f>
              <c:strCache>
                <c:ptCount val="1"/>
                <c:pt idx="0">
                  <c:v>£2m Campbell Global (CG) Forest Fund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'Long-Term Fund Managers'!$D$13</c:f>
              <c:numCache>
                <c:formatCode>#,##0</c:formatCode>
                <c:ptCount val="1"/>
                <c:pt idx="0">
                  <c:v>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F-49BD-8331-335E15309873}"/>
            </c:ext>
          </c:extLst>
        </c:ser>
        <c:ser>
          <c:idx val="0"/>
          <c:order val="6"/>
          <c:tx>
            <c:strRef>
              <c:f>'Long-Term Fund Managers'!$C$14</c:f>
              <c:strCache>
                <c:ptCount val="1"/>
                <c:pt idx="0">
                  <c:v>£0m Property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'Long-Term Fund Managers'!$D$14</c:f>
              <c:numCache>
                <c:formatCode>#,##0</c:formatCode>
                <c:ptCount val="1"/>
                <c:pt idx="0">
                  <c:v>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38C-48A0-B6F0-76B795439051}"/>
            </c:ext>
          </c:extLst>
        </c:ser>
        <c:ser>
          <c:idx val="7"/>
          <c:order val="7"/>
          <c:tx>
            <c:strRef>
              <c:f>'Long-Term Fund Managers'!$C$15</c:f>
              <c:strCache>
                <c:ptCount val="1"/>
                <c:pt idx="0">
                  <c:v>£36m Fixed Income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'Long-Term Fund Managers'!$D$15</c:f>
              <c:numCache>
                <c:formatCode>#,##0</c:formatCode>
                <c:ptCount val="1"/>
                <c:pt idx="0">
                  <c:v>36089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76-41F3-8576-7777179EDD10}"/>
            </c:ext>
          </c:extLst>
        </c:ser>
        <c:ser>
          <c:idx val="8"/>
          <c:order val="8"/>
          <c:tx>
            <c:strRef>
              <c:f>'Long-Term Fund Managers'!$C$16</c:f>
              <c:strCache>
                <c:ptCount val="1"/>
                <c:pt idx="0">
                  <c:v>£58m Equities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'Long-Term Fund Managers'!$D$16</c:f>
              <c:numCache>
                <c:formatCode>#,##0</c:formatCode>
                <c:ptCount val="1"/>
                <c:pt idx="0">
                  <c:v>58388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76-41F3-8576-7777179ED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3495352"/>
        <c:axId val="563495680"/>
        <c:extLst>
          <c:ext xmlns:c15="http://schemas.microsoft.com/office/drawing/2012/chart" uri="{02D57815-91ED-43cb-92C2-25804820EDAC}">
            <c15:filteredBarSeries>
              <c15:ser>
                <c:idx val="9"/>
                <c:order val="9"/>
                <c:tx>
                  <c:strRef>
                    <c:extLst>
                      <c:ext uri="{02D57815-91ED-43cb-92C2-25804820EDAC}">
                        <c15:formulaRef>
                          <c15:sqref>'Long-Term Fund Managers'!#REF!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tx2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'Long-Term Fund Managers'!#REF!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876-41F3-8576-7777179EDD10}"/>
                  </c:ext>
                </c:extLst>
              </c15:ser>
            </c15:filteredBarSeries>
          </c:ext>
        </c:extLst>
      </c:barChart>
      <c:catAx>
        <c:axId val="563495352"/>
        <c:scaling>
          <c:orientation val="minMax"/>
        </c:scaling>
        <c:delete val="1"/>
        <c:axPos val="b"/>
        <c:numFmt formatCode="@" sourceLinked="1"/>
        <c:majorTickMark val="none"/>
        <c:minorTickMark val="none"/>
        <c:tickLblPos val="nextTo"/>
        <c:crossAx val="563495680"/>
        <c:crosses val="autoZero"/>
        <c:auto val="1"/>
        <c:lblAlgn val="ctr"/>
        <c:lblOffset val="100"/>
        <c:noMultiLvlLbl val="0"/>
      </c:catAx>
      <c:valAx>
        <c:axId val="56349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49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330045816442956"/>
          <c:y val="0.38275558638805995"/>
          <c:w val="0.38272919504390651"/>
          <c:h val="0.58455642596325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Long-Term Fund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lang="en-US"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GB" sz="18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Long-Term Fund</a:t>
          </a:r>
        </a:p>
      </cx:txPr>
    </cx:title>
    <cx:plotArea>
      <cx:plotAreaRegion>
        <cx:series layoutId="sunburst" uniqueId="{57BA8ECA-11B0-4342-AE9E-C92868533F0A}">
          <cx:tx>
            <cx:txData>
              <cx:f>_xlchart.v1.1</cx:f>
              <cx:v>£000</cx:v>
            </cx:txData>
          </cx:tx>
          <cx:dataId val="0"/>
        </cx:series>
      </cx:plotAreaRegion>
    </cx:plotArea>
    <cx:legend pos="b" align="ctr" overlay="0">
      <cx:txPr>
        <a:bodyPr spcFirstLastPara="1" vertOverflow="ellipsis" wrap="square" lIns="0" tIns="0" rIns="0" bIns="0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Cash and Cash Equivalents Holdings 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lang="en-US" sz="16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kumimoji="0" lang="en-GB" sz="18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Cash and Cash Equivalents Holdings </a:t>
          </a:r>
        </a:p>
      </cx:txPr>
    </cx:title>
    <cx:plotArea>
      <cx:plotAreaRegion>
        <cx:series layoutId="sunburst" uniqueId="{AA7F078F-4F2B-484A-994D-CA0878266D60}" formatIdx="0">
          <cx:tx>
            <cx:txData>
              <cx:f>_xlchart.v1.4</cx:f>
              <cx:v>£'000</cx:v>
            </cx:txData>
          </cx:tx>
          <cx:dataId val="0"/>
        </cx:series>
      </cx:plotAreaRegion>
    </cx:plotArea>
    <cx:legend pos="b" align="ctr" overlay="0">
      <cx:txPr>
        <a:bodyPr spcFirstLastPara="1" vertOverflow="ellipsis" wrap="square" lIns="0" tIns="0" rIns="0" bIns="0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5305</xdr:colOff>
      <xdr:row>3</xdr:row>
      <xdr:rowOff>107273</xdr:rowOff>
    </xdr:from>
    <xdr:to>
      <xdr:col>12</xdr:col>
      <xdr:colOff>309574</xdr:colOff>
      <xdr:row>21</xdr:row>
      <xdr:rowOff>124807</xdr:rowOff>
    </xdr:to>
    <xdr:grpSp>
      <xdr:nvGrpSpPr>
        <xdr:cNvPr id="19" name="Group 4" descr="Chart showing the split of the University’s Long-Term Fund between asset classes, as at 31st July 2024. The Long-Term Fund is split: 37% Equities, 24% Fixed Income, 13% Infrastructure, 8% Property, 12% Private Credit, 4% Private Equity and 2% Alternative Investments. &#10;The chart shows the total portfolio value at £137m, as at 31st July 2024.&#10;In addition, the chart includes information regarding the University’s responsible investing: restrictions on tobacco investments; investment is in compliance with the University’s Responsible Investment Policy and; property investment contains ethical restrictions.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4116930" y="774023"/>
          <a:ext cx="6400269" cy="3930722"/>
          <a:chOff x="4125482" y="638651"/>
          <a:chExt cx="6702453" cy="33782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20" name="Chart 1">
                <a:extLst>
                  <a:ext uri="{FF2B5EF4-FFF2-40B4-BE49-F238E27FC236}">
                    <a16:creationId xmlns:a16="http://schemas.microsoft.com/office/drawing/2014/main" id="{00000000-0008-0000-0100-000002000000}"/>
                  </a:ext>
                </a:extLst>
              </xdr:cNvPr>
              <xdr:cNvGraphicFramePr/>
            </xdr:nvGraphicFramePr>
            <xdr:xfrm>
              <a:off x="4125482" y="638651"/>
              <a:ext cx="6702453" cy="33782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125482" y="638651"/>
                <a:ext cx="6702453" cy="33782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GB" sz="1100"/>
                  <a:t>This chart isn’t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sp macro="" textlink="">
        <xdr:nvSpPr>
          <xdr:cNvPr id="21" name="Text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794588" y="1292109"/>
            <a:ext cx="1993570" cy="18909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GB" sz="1100" b="1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Responsible Investing</a:t>
            </a:r>
          </a:p>
          <a:p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GB" sz="110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  <a:sym typeface="Wingdings" panose="05000000000000000000" pitchFamily="2" charset="2"/>
              </a:rPr>
              <a:t></a:t>
            </a:r>
            <a:r>
              <a:rPr lang="en-GB" sz="110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Restrictions on</a:t>
            </a:r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GB" sz="110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tobacco </a:t>
            </a:r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investments</a:t>
            </a:r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  <a:sym typeface="Wingdings" panose="05000000000000000000" pitchFamily="2" charset="2"/>
              </a:rPr>
              <a:t></a:t>
            </a:r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GB" sz="110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Investment in compliance</a:t>
            </a:r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with University's Responsible Investment Policy</a:t>
            </a:r>
          </a:p>
          <a:p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100" baseline="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  <a:sym typeface="Wingdings" panose="05000000000000000000" pitchFamily="2" charset="2"/>
            </a:endParaRPr>
          </a:p>
        </xdr:txBody>
      </xdr:sp>
      <xdr:sp macro="" textlink="">
        <xdr:nvSpPr>
          <xdr:cNvPr id="22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7032214" y="1889116"/>
            <a:ext cx="903042" cy="3238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 b="1">
                <a:latin typeface="Arial" panose="020B0604020202020204" pitchFamily="34" charset="0"/>
                <a:cs typeface="Arial" panose="020B0604020202020204" pitchFamily="34" charset="0"/>
              </a:rPr>
              <a:t>£</a:t>
            </a:r>
            <a:r>
              <a:rPr lang="en-GB" sz="1700" b="1">
                <a:latin typeface="Arial" panose="020B0604020202020204" pitchFamily="34" charset="0"/>
                <a:cs typeface="Arial" panose="020B0604020202020204" pitchFamily="34" charset="0"/>
              </a:rPr>
              <a:t>141m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273317</xdr:colOff>
      <xdr:row>3</xdr:row>
      <xdr:rowOff>19050</xdr:rowOff>
    </xdr:from>
    <xdr:to>
      <xdr:col>15</xdr:col>
      <xdr:colOff>571500</xdr:colOff>
      <xdr:row>29</xdr:row>
      <xdr:rowOff>0</xdr:rowOff>
    </xdr:to>
    <xdr:graphicFrame macro="">
      <xdr:nvGraphicFramePr>
        <xdr:cNvPr id="4" name="Chart 3" descr="This chart shows the split of the University’s Long-Term Fund between external investment managers, as at 31st July 2024. The Long-Term Fund is split: £51m to the University’s Outsourced Chief Investment Officer (OCIO), JP Morgan Private Bank, Equities, £33m OCIO Fixed Income, £11m Charities Property Fund, £2m Campbell Global Forestry Fund, £18m JP Morgan Global Infrastructure Fund, £1m JP Morgan Global Impact Fund II, £5m HarbourVest private Equity Fund, £6m HPS Corporate Lending Fund and £10m Barings Private Credit Fund. 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411641</xdr:colOff>
      <xdr:row>4</xdr:row>
      <xdr:rowOff>152574</xdr:rowOff>
    </xdr:from>
    <xdr:to>
      <xdr:col>5</xdr:col>
      <xdr:colOff>625928</xdr:colOff>
      <xdr:row>5</xdr:row>
      <xdr:rowOff>163284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242177" y="860145"/>
          <a:ext cx="894644" cy="228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£000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246280</xdr:colOff>
      <xdr:row>3</xdr:row>
      <xdr:rowOff>149579</xdr:rowOff>
    </xdr:from>
    <xdr:to>
      <xdr:col>14</xdr:col>
      <xdr:colOff>33556</xdr:colOff>
      <xdr:row>19</xdr:row>
      <xdr:rowOff>114654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 descr="This chart shows the University’s cash and cash equivalents split between liquidity funds and cash holdings, as at 31st July 2024. The University’s cash and cash equivalents is split: 67% to the University’s Outsourced Chief Investment Officer (OCIO), JP Morgan Private Bank, Liquidity Funds, and 33% cash holdings.&#10;The chart shows the total value of the University’s cash and cash equivalents at £196m, as at 31st July 2024.&#10;In addition, the chart includes information regarding the University’s responsible investing: environmental, social and governance (ESG) factors are incorporated into investment decisions and; investment in liquidity funds with ethical restrictions.&#10;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05680" y="809979"/>
              <a:ext cx="6645276" cy="3375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114300</xdr:colOff>
      <xdr:row>10</xdr:row>
      <xdr:rowOff>47625</xdr:rowOff>
    </xdr:from>
    <xdr:to>
      <xdr:col>10</xdr:col>
      <xdr:colOff>295275</xdr:colOff>
      <xdr:row>12</xdr:row>
      <xdr:rowOff>28575</xdr:rowOff>
    </xdr:to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00000000-0008-0000-0300-000004000000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SpPr txBox="1"/>
      </xdr:nvSpPr>
      <xdr:spPr>
        <a:xfrm>
          <a:off x="9324975" y="2209800"/>
          <a:ext cx="942975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/>
            <a:t>£332</a:t>
          </a:r>
          <a:r>
            <a:rPr lang="en-GB" sz="1700" b="1"/>
            <a:t>m</a:t>
          </a:r>
        </a:p>
      </xdr:txBody>
    </xdr:sp>
    <xdr:clientData/>
  </xdr:twoCellAnchor>
  <xdr:twoCellAnchor>
    <xdr:from>
      <xdr:col>11</xdr:col>
      <xdr:colOff>390172</xdr:colOff>
      <xdr:row>6</xdr:row>
      <xdr:rowOff>42333</xdr:rowOff>
    </xdr:from>
    <xdr:to>
      <xdr:col>13</xdr:col>
      <xdr:colOff>726723</xdr:colOff>
      <xdr:row>17</xdr:row>
      <xdr:rowOff>28223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978672" y="1375833"/>
          <a:ext cx="1860551" cy="22789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>
            <a:solidFill>
              <a:srgbClr val="70707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100">
            <a:solidFill>
              <a:srgbClr val="70707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100" baseline="0">
              <a:solidFill>
                <a:srgbClr val="707071"/>
              </a:solidFill>
              <a:latin typeface="Arial" panose="020B0604020202020204" pitchFamily="34" charset="0"/>
              <a:cs typeface="Arial" panose="020B0604020202020204" pitchFamily="34" charset="0"/>
              <a:sym typeface="Wingdings" panose="05000000000000000000" pitchFamily="2" charset="2"/>
            </a:rPr>
            <a:t></a:t>
          </a:r>
          <a:r>
            <a:rPr lang="en-GB" sz="1100" baseline="0">
              <a:solidFill>
                <a:srgbClr val="707071"/>
              </a:solidFill>
              <a:latin typeface="Arial" panose="020B0604020202020204" pitchFamily="34" charset="0"/>
              <a:cs typeface="Arial" panose="020B0604020202020204" pitchFamily="34" charset="0"/>
            </a:rPr>
            <a:t> Environmental, Social and Governance (ESG) factors incorporated into investment decisions</a:t>
          </a:r>
        </a:p>
        <a:p>
          <a:endParaRPr lang="en-GB" sz="1100">
            <a:solidFill>
              <a:srgbClr val="70707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70707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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70707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Investment in liquidity funds with ethical restrictions</a:t>
          </a:r>
        </a:p>
        <a:p>
          <a:endParaRPr lang="en-GB" sz="1100">
            <a:solidFill>
              <a:srgbClr val="70707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UoB Brand Colours">
      <a:dk1>
        <a:srgbClr val="1B1B1B"/>
      </a:dk1>
      <a:lt1>
        <a:srgbClr val="FAFAFA"/>
      </a:lt1>
      <a:dk2>
        <a:srgbClr val="C59A00"/>
      </a:dk2>
      <a:lt2>
        <a:srgbClr val="FAFAFA"/>
      </a:lt2>
      <a:accent1>
        <a:srgbClr val="3AAA35"/>
      </a:accent1>
      <a:accent2>
        <a:srgbClr val="E30613"/>
      </a:accent2>
      <a:accent3>
        <a:srgbClr val="00ACA9"/>
      </a:accent3>
      <a:accent4>
        <a:srgbClr val="EA5284"/>
      </a:accent4>
      <a:accent5>
        <a:srgbClr val="2581C4"/>
      </a:accent5>
      <a:accent6>
        <a:srgbClr val="F07F3C"/>
      </a:accent6>
      <a:hlink>
        <a:srgbClr val="5E4F9C"/>
      </a:hlink>
      <a:folHlink>
        <a:srgbClr val="5859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7"/>
  <sheetViews>
    <sheetView showGridLines="0" topLeftCell="A6" zoomScale="80" zoomScaleNormal="80" workbookViewId="0">
      <selection activeCell="Q14" sqref="Q14"/>
    </sheetView>
  </sheetViews>
  <sheetFormatPr defaultRowHeight="15.5" x14ac:dyDescent="0.35"/>
  <cols>
    <col min="1" max="1" width="4.69140625" customWidth="1"/>
    <col min="2" max="2" width="27" bestFit="1" customWidth="1"/>
    <col min="3" max="3" width="8.84375" customWidth="1"/>
    <col min="4" max="4" width="9.23046875" customWidth="1"/>
  </cols>
  <sheetData>
    <row r="2" spans="2:14" ht="18" x14ac:dyDescent="0.4">
      <c r="B2" s="3" t="s">
        <v>114</v>
      </c>
      <c r="C2" s="4"/>
      <c r="D2" s="5"/>
    </row>
    <row r="3" spans="2:14" ht="18.5" thickBot="1" x14ac:dyDescent="0.45">
      <c r="B3" s="6"/>
      <c r="C3" s="5"/>
      <c r="D3" s="5"/>
    </row>
    <row r="4" spans="2:14" ht="18" x14ac:dyDescent="0.4">
      <c r="B4" s="13"/>
      <c r="C4" s="12"/>
      <c r="D4" s="5"/>
    </row>
    <row r="5" spans="2:14" ht="18" x14ac:dyDescent="0.4">
      <c r="B5" s="7"/>
      <c r="C5" s="8" t="s">
        <v>0</v>
      </c>
      <c r="D5" s="5"/>
    </row>
    <row r="6" spans="2:14" ht="17.5" x14ac:dyDescent="0.35">
      <c r="B6" s="7" t="s">
        <v>140</v>
      </c>
      <c r="C6" s="9">
        <f>'Long-Term Fund Managers'!D16</f>
        <v>58388</v>
      </c>
      <c r="D6" s="85"/>
      <c r="N6" s="74"/>
    </row>
    <row r="7" spans="2:14" ht="17.5" x14ac:dyDescent="0.35">
      <c r="B7" s="7" t="s">
        <v>141</v>
      </c>
      <c r="C7" s="9">
        <f>'Long-Term Fund Managers'!D15</f>
        <v>36089</v>
      </c>
      <c r="D7" s="85"/>
      <c r="N7" s="74"/>
    </row>
    <row r="8" spans="2:14" ht="17.5" x14ac:dyDescent="0.35">
      <c r="B8" s="7" t="s">
        <v>137</v>
      </c>
      <c r="C8" s="9">
        <f>'Long-Term Fund Managers'!D12</f>
        <v>19657</v>
      </c>
      <c r="D8" s="85"/>
      <c r="N8" s="74"/>
    </row>
    <row r="9" spans="2:14" ht="17.5" x14ac:dyDescent="0.35">
      <c r="B9" s="7" t="s">
        <v>98</v>
      </c>
      <c r="C9" s="9">
        <f>'Long-Term Fund Managers'!D14</f>
        <v>35</v>
      </c>
      <c r="D9" s="85"/>
      <c r="N9" s="74"/>
    </row>
    <row r="10" spans="2:14" ht="17.5" x14ac:dyDescent="0.35">
      <c r="B10" s="7" t="s">
        <v>113</v>
      </c>
      <c r="C10" s="9">
        <f>'Long-Term Fund Managers'!D8+'Long-Term Fund Managers'!D9</f>
        <v>15629</v>
      </c>
      <c r="D10" s="85"/>
      <c r="N10" s="74"/>
    </row>
    <row r="11" spans="2:14" ht="17.5" x14ac:dyDescent="0.35">
      <c r="B11" s="7" t="s">
        <v>109</v>
      </c>
      <c r="C11" s="9">
        <f>'Long-Term Fund Managers'!D10+'Long-Term Fund Managers'!D11</f>
        <v>8899</v>
      </c>
      <c r="D11" s="85"/>
      <c r="N11" s="74"/>
    </row>
    <row r="12" spans="2:14" ht="17.5" x14ac:dyDescent="0.35">
      <c r="B12" s="7" t="s">
        <v>138</v>
      </c>
      <c r="C12" s="9">
        <f>'Long-Term Fund Managers'!D13</f>
        <v>2234</v>
      </c>
      <c r="D12" s="85"/>
      <c r="N12" s="74"/>
    </row>
    <row r="13" spans="2:14" ht="18.5" thickBot="1" x14ac:dyDescent="0.45">
      <c r="B13" s="10"/>
      <c r="C13" s="11">
        <f>SUM(C6:C12)</f>
        <v>140931</v>
      </c>
      <c r="D13" s="5"/>
    </row>
    <row r="14" spans="2:14" ht="17.5" x14ac:dyDescent="0.35">
      <c r="B14" s="5"/>
      <c r="C14" s="5"/>
      <c r="D14" s="5"/>
    </row>
    <row r="15" spans="2:14" ht="17.5" x14ac:dyDescent="0.35">
      <c r="B15" s="5"/>
      <c r="C15" s="5"/>
      <c r="D15" s="5"/>
    </row>
    <row r="16" spans="2:14" ht="17.5" x14ac:dyDescent="0.35">
      <c r="C16" s="15"/>
      <c r="D16" s="5"/>
    </row>
    <row r="17" spans="2:3" x14ac:dyDescent="0.35">
      <c r="C17" s="15"/>
    </row>
    <row r="18" spans="2:3" x14ac:dyDescent="0.35">
      <c r="C18" s="15"/>
    </row>
    <row r="19" spans="2:3" x14ac:dyDescent="0.35">
      <c r="C19" s="15"/>
    </row>
    <row r="20" spans="2:3" x14ac:dyDescent="0.35">
      <c r="C20" s="15"/>
    </row>
    <row r="21" spans="2:3" x14ac:dyDescent="0.35">
      <c r="C21" s="15"/>
    </row>
    <row r="22" spans="2:3" x14ac:dyDescent="0.35">
      <c r="C22" s="15"/>
    </row>
    <row r="23" spans="2:3" ht="18" x14ac:dyDescent="0.4">
      <c r="B23" s="3"/>
      <c r="C23" s="15"/>
    </row>
    <row r="24" spans="2:3" x14ac:dyDescent="0.35">
      <c r="C24" s="15"/>
    </row>
    <row r="25" spans="2:3" x14ac:dyDescent="0.35">
      <c r="C25" s="15"/>
    </row>
    <row r="27" spans="2:3" x14ac:dyDescent="0.35">
      <c r="B27" s="72"/>
    </row>
  </sheetData>
  <pageMargins left="0.7" right="0.7" top="0.75" bottom="0.75" header="0.3" footer="0.3"/>
  <pageSetup paperSize="9" orientation="portrait" r:id="rId1"/>
  <ignoredErrors>
    <ignoredError sqref="C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N133"/>
  <sheetViews>
    <sheetView showGridLines="0" topLeftCell="A13" zoomScale="70" zoomScaleNormal="70" workbookViewId="0">
      <selection activeCell="U37" sqref="U37"/>
    </sheetView>
  </sheetViews>
  <sheetFormatPr defaultColWidth="8.84375" defaultRowHeight="15.5" x14ac:dyDescent="0.35"/>
  <cols>
    <col min="1" max="1" width="2.3046875" style="1" customWidth="1"/>
    <col min="2" max="2" width="4.3046875" style="1" customWidth="1"/>
    <col min="3" max="3" width="44.4609375" style="1" bestFit="1" customWidth="1"/>
    <col min="4" max="4" width="12.3046875" style="1" customWidth="1"/>
    <col min="5" max="13" width="8.84375" style="1"/>
    <col min="14" max="14" width="9.53515625" style="1" bestFit="1" customWidth="1"/>
    <col min="15" max="16384" width="8.84375" style="1"/>
  </cols>
  <sheetData>
    <row r="1" spans="3:4" ht="12" customHeight="1" x14ac:dyDescent="0.35">
      <c r="C1" s="5"/>
      <c r="D1" s="5"/>
    </row>
    <row r="2" spans="3:4" ht="18" x14ac:dyDescent="0.4">
      <c r="C2" s="3" t="s">
        <v>139</v>
      </c>
      <c r="D2" s="4"/>
    </row>
    <row r="3" spans="3:4" ht="8.25" customHeight="1" thickBot="1" x14ac:dyDescent="0.4">
      <c r="C3" s="5"/>
      <c r="D3" s="5"/>
    </row>
    <row r="4" spans="3:4" ht="18" x14ac:dyDescent="0.4">
      <c r="C4" s="57"/>
      <c r="D4" s="53"/>
    </row>
    <row r="5" spans="3:4" ht="18" x14ac:dyDescent="0.4">
      <c r="C5" s="58" t="s">
        <v>1</v>
      </c>
      <c r="D5" s="54"/>
    </row>
    <row r="6" spans="3:4" ht="18" x14ac:dyDescent="0.4">
      <c r="C6" s="58"/>
      <c r="D6" s="54" t="s">
        <v>2</v>
      </c>
    </row>
    <row r="7" spans="3:4" ht="15" customHeight="1" x14ac:dyDescent="0.4">
      <c r="C7" s="59"/>
      <c r="D7" s="55"/>
    </row>
    <row r="8" spans="3:4" ht="17.5" customHeight="1" x14ac:dyDescent="0.35">
      <c r="C8" s="60" t="s">
        <v>3</v>
      </c>
      <c r="D8" s="56">
        <f>D100</f>
        <v>9900</v>
      </c>
    </row>
    <row r="9" spans="3:4" ht="17.5" customHeight="1" x14ac:dyDescent="0.35">
      <c r="C9" s="60" t="s">
        <v>4</v>
      </c>
      <c r="D9" s="56">
        <f>D101</f>
        <v>5729</v>
      </c>
    </row>
    <row r="10" spans="3:4" ht="15" customHeight="1" x14ac:dyDescent="0.35">
      <c r="C10" s="60" t="s">
        <v>142</v>
      </c>
      <c r="D10" s="56">
        <f>D107</f>
        <v>6874</v>
      </c>
    </row>
    <row r="11" spans="3:4" ht="15" customHeight="1" x14ac:dyDescent="0.35">
      <c r="C11" s="60" t="s">
        <v>112</v>
      </c>
      <c r="D11" s="56">
        <f>D108</f>
        <v>2025</v>
      </c>
    </row>
    <row r="12" spans="3:4" ht="15" customHeight="1" x14ac:dyDescent="0.35">
      <c r="C12" s="60" t="s">
        <v>111</v>
      </c>
      <c r="D12" s="56">
        <f>D94</f>
        <v>19657</v>
      </c>
    </row>
    <row r="13" spans="3:4" ht="15" customHeight="1" x14ac:dyDescent="0.35">
      <c r="C13" s="60" t="s">
        <v>110</v>
      </c>
      <c r="D13" s="56">
        <f>D114</f>
        <v>2234</v>
      </c>
    </row>
    <row r="14" spans="3:4" ht="15" customHeight="1" x14ac:dyDescent="0.35">
      <c r="C14" s="60" t="s">
        <v>104</v>
      </c>
      <c r="D14" s="56">
        <f>D90</f>
        <v>35</v>
      </c>
    </row>
    <row r="15" spans="3:4" ht="15" customHeight="1" x14ac:dyDescent="0.35">
      <c r="C15" s="60" t="s">
        <v>143</v>
      </c>
      <c r="D15" s="56">
        <f>D84</f>
        <v>36089</v>
      </c>
    </row>
    <row r="16" spans="3:4" ht="15" customHeight="1" x14ac:dyDescent="0.35">
      <c r="C16" s="60" t="s">
        <v>131</v>
      </c>
      <c r="D16" s="56">
        <f>D58</f>
        <v>58388</v>
      </c>
    </row>
    <row r="17" spans="2:13" ht="18" thickBot="1" x14ac:dyDescent="0.4">
      <c r="C17" s="60"/>
      <c r="D17" s="56"/>
    </row>
    <row r="18" spans="2:13" ht="18.5" thickBot="1" x14ac:dyDescent="0.45">
      <c r="C18" s="61"/>
      <c r="D18" s="62">
        <f>SUM(D8:D16)</f>
        <v>140931</v>
      </c>
    </row>
    <row r="19" spans="2:13" ht="17.5" customHeight="1" x14ac:dyDescent="0.35">
      <c r="B19" s="2"/>
      <c r="C19" s="5"/>
      <c r="D19" s="5"/>
    </row>
    <row r="20" spans="2:13" ht="15" customHeight="1" x14ac:dyDescent="0.4">
      <c r="B20" s="3" t="s">
        <v>5</v>
      </c>
      <c r="M20"/>
    </row>
    <row r="21" spans="2:13" ht="15" customHeight="1" thickBot="1" x14ac:dyDescent="0.4"/>
    <row r="22" spans="2:13" ht="15" customHeight="1" x14ac:dyDescent="0.35">
      <c r="B22" s="86"/>
      <c r="C22" s="50"/>
      <c r="D22" s="47"/>
    </row>
    <row r="23" spans="2:13" ht="15" customHeight="1" x14ac:dyDescent="0.35">
      <c r="B23" s="87" t="s">
        <v>6</v>
      </c>
      <c r="C23" s="51" t="s">
        <v>1</v>
      </c>
      <c r="D23" s="48" t="s">
        <v>7</v>
      </c>
    </row>
    <row r="24" spans="2:13" ht="15" customHeight="1" x14ac:dyDescent="0.35">
      <c r="B24" s="87" t="s">
        <v>8</v>
      </c>
      <c r="C24" s="51"/>
      <c r="D24" s="48" t="s">
        <v>2</v>
      </c>
    </row>
    <row r="25" spans="2:13" ht="15" customHeight="1" thickBot="1" x14ac:dyDescent="0.4">
      <c r="B25" s="46"/>
      <c r="C25" s="52"/>
      <c r="D25" s="49"/>
    </row>
    <row r="26" spans="2:13" ht="15" customHeight="1" x14ac:dyDescent="0.35">
      <c r="B26" s="88"/>
      <c r="C26" s="45"/>
      <c r="D26" s="44"/>
      <c r="J26"/>
    </row>
    <row r="27" spans="2:13" ht="15" customHeight="1" x14ac:dyDescent="0.35">
      <c r="B27" s="89"/>
      <c r="C27" s="28" t="s">
        <v>96</v>
      </c>
      <c r="D27" s="29"/>
    </row>
    <row r="28" spans="2:13" ht="15" customHeight="1" x14ac:dyDescent="0.35">
      <c r="B28" s="89"/>
      <c r="C28" s="30"/>
      <c r="D28" s="31"/>
    </row>
    <row r="29" spans="2:13" ht="15.75" customHeight="1" x14ac:dyDescent="0.35">
      <c r="B29" s="89"/>
      <c r="C29" s="32" t="s">
        <v>9</v>
      </c>
      <c r="D29" s="31"/>
    </row>
    <row r="30" spans="2:13" ht="12.75" customHeight="1" x14ac:dyDescent="0.35">
      <c r="B30" s="89">
        <v>1</v>
      </c>
      <c r="C30" s="30" t="s">
        <v>115</v>
      </c>
      <c r="D30" s="33">
        <v>8139</v>
      </c>
    </row>
    <row r="31" spans="2:13" ht="15" customHeight="1" x14ac:dyDescent="0.35">
      <c r="B31" s="89">
        <v>2</v>
      </c>
      <c r="C31" s="30" t="s">
        <v>116</v>
      </c>
      <c r="D31" s="33">
        <v>617</v>
      </c>
    </row>
    <row r="32" spans="2:13" ht="14.15" customHeight="1" x14ac:dyDescent="0.35">
      <c r="B32" s="89">
        <v>3</v>
      </c>
      <c r="C32" s="30" t="s">
        <v>117</v>
      </c>
      <c r="D32" s="33">
        <v>1025</v>
      </c>
    </row>
    <row r="33" spans="2:4" x14ac:dyDescent="0.35">
      <c r="B33" s="89">
        <v>4</v>
      </c>
      <c r="C33" s="30" t="s">
        <v>118</v>
      </c>
      <c r="D33" s="33">
        <v>1011</v>
      </c>
    </row>
    <row r="34" spans="2:4" x14ac:dyDescent="0.35">
      <c r="B34" s="89">
        <v>5</v>
      </c>
      <c r="C34" s="30" t="s">
        <v>119</v>
      </c>
      <c r="D34" s="33">
        <v>194</v>
      </c>
    </row>
    <row r="35" spans="2:4" x14ac:dyDescent="0.35">
      <c r="B35" s="89">
        <v>6</v>
      </c>
      <c r="C35" s="30" t="s">
        <v>120</v>
      </c>
      <c r="D35" s="33">
        <v>15071</v>
      </c>
    </row>
    <row r="36" spans="2:4" x14ac:dyDescent="0.35">
      <c r="B36" s="89">
        <v>7</v>
      </c>
      <c r="C36" s="30" t="s">
        <v>121</v>
      </c>
      <c r="D36" s="33">
        <v>8167</v>
      </c>
    </row>
    <row r="37" spans="2:4" x14ac:dyDescent="0.35">
      <c r="B37" s="89">
        <v>8</v>
      </c>
      <c r="C37" s="30" t="s">
        <v>122</v>
      </c>
      <c r="D37" s="33">
        <v>1613</v>
      </c>
    </row>
    <row r="38" spans="2:4" x14ac:dyDescent="0.35">
      <c r="B38" s="89">
        <v>9</v>
      </c>
      <c r="C38" s="30" t="s">
        <v>123</v>
      </c>
      <c r="D38" s="33">
        <v>419</v>
      </c>
    </row>
    <row r="39" spans="2:4" x14ac:dyDescent="0.35">
      <c r="B39" s="89"/>
      <c r="C39" s="30"/>
      <c r="D39" s="33"/>
    </row>
    <row r="40" spans="2:4" ht="15.75" customHeight="1" x14ac:dyDescent="0.35">
      <c r="B40" s="89"/>
      <c r="C40" s="32" t="s">
        <v>10</v>
      </c>
      <c r="D40" s="33"/>
    </row>
    <row r="41" spans="2:4" x14ac:dyDescent="0.35">
      <c r="B41" s="89">
        <v>10</v>
      </c>
      <c r="C41" s="30" t="s">
        <v>124</v>
      </c>
      <c r="D41" s="33">
        <v>1061</v>
      </c>
    </row>
    <row r="42" spans="2:4" x14ac:dyDescent="0.35">
      <c r="B42" s="89">
        <v>11</v>
      </c>
      <c r="C42" s="30" t="s">
        <v>11</v>
      </c>
      <c r="D42" s="33">
        <v>7103</v>
      </c>
    </row>
    <row r="43" spans="2:4" x14ac:dyDescent="0.35">
      <c r="B43" s="89"/>
      <c r="C43" s="30"/>
      <c r="D43" s="33"/>
    </row>
    <row r="44" spans="2:4" x14ac:dyDescent="0.35">
      <c r="B44" s="89"/>
      <c r="C44" s="32" t="s">
        <v>12</v>
      </c>
      <c r="D44" s="33"/>
    </row>
    <row r="45" spans="2:4" x14ac:dyDescent="0.35">
      <c r="B45" s="89">
        <v>12</v>
      </c>
      <c r="C45" s="30" t="s">
        <v>13</v>
      </c>
      <c r="D45" s="33">
        <v>3297</v>
      </c>
    </row>
    <row r="46" spans="2:4" x14ac:dyDescent="0.35">
      <c r="B46" s="89"/>
      <c r="C46" s="30"/>
      <c r="D46" s="33"/>
    </row>
    <row r="47" spans="2:4" x14ac:dyDescent="0.35">
      <c r="B47" s="89"/>
      <c r="C47" s="32" t="s">
        <v>107</v>
      </c>
      <c r="D47" s="33"/>
    </row>
    <row r="48" spans="2:4" x14ac:dyDescent="0.35">
      <c r="B48" s="89">
        <v>13</v>
      </c>
      <c r="C48" s="30" t="s">
        <v>106</v>
      </c>
      <c r="D48" s="33">
        <v>1059</v>
      </c>
    </row>
    <row r="49" spans="2:4" x14ac:dyDescent="0.35">
      <c r="B49" s="89"/>
      <c r="C49" s="30"/>
      <c r="D49" s="33"/>
    </row>
    <row r="50" spans="2:4" x14ac:dyDescent="0.35">
      <c r="B50" s="89"/>
      <c r="C50" s="32" t="s">
        <v>125</v>
      </c>
      <c r="D50" s="33"/>
    </row>
    <row r="51" spans="2:4" x14ac:dyDescent="0.35">
      <c r="B51" s="89">
        <v>14</v>
      </c>
      <c r="C51" s="30" t="s">
        <v>126</v>
      </c>
      <c r="D51" s="33">
        <v>2086</v>
      </c>
    </row>
    <row r="52" spans="2:4" x14ac:dyDescent="0.35">
      <c r="B52" s="89"/>
      <c r="C52" s="30"/>
      <c r="D52" s="33"/>
    </row>
    <row r="53" spans="2:4" ht="16.5" customHeight="1" x14ac:dyDescent="0.35">
      <c r="B53" s="89"/>
      <c r="C53" s="32" t="s">
        <v>14</v>
      </c>
      <c r="D53" s="33"/>
    </row>
    <row r="54" spans="2:4" x14ac:dyDescent="0.35">
      <c r="B54" s="89">
        <v>15</v>
      </c>
      <c r="C54" s="30" t="s">
        <v>89</v>
      </c>
      <c r="D54" s="33">
        <v>1012</v>
      </c>
    </row>
    <row r="55" spans="2:4" x14ac:dyDescent="0.35">
      <c r="B55" s="89">
        <v>16</v>
      </c>
      <c r="C55" s="30" t="s">
        <v>108</v>
      </c>
      <c r="D55" s="33">
        <v>5709</v>
      </c>
    </row>
    <row r="56" spans="2:4" x14ac:dyDescent="0.35">
      <c r="B56" s="89">
        <v>17</v>
      </c>
      <c r="C56" s="30" t="s">
        <v>90</v>
      </c>
      <c r="D56" s="33">
        <v>805</v>
      </c>
    </row>
    <row r="57" spans="2:4" ht="16" thickBot="1" x14ac:dyDescent="0.4">
      <c r="B57" s="89"/>
      <c r="C57" s="30"/>
      <c r="D57" s="33"/>
    </row>
    <row r="58" spans="2:4" ht="16" thickBot="1" x14ac:dyDescent="0.4">
      <c r="B58" s="89">
        <v>18</v>
      </c>
      <c r="C58" s="34" t="s">
        <v>15</v>
      </c>
      <c r="D58" s="35">
        <f>SUM(D30:D56)</f>
        <v>58388</v>
      </c>
    </row>
    <row r="59" spans="2:4" x14ac:dyDescent="0.35">
      <c r="B59" s="89"/>
      <c r="C59" s="34"/>
      <c r="D59" s="66"/>
    </row>
    <row r="60" spans="2:4" x14ac:dyDescent="0.35">
      <c r="B60" s="89"/>
      <c r="C60" s="28" t="s">
        <v>95</v>
      </c>
      <c r="D60" s="33"/>
    </row>
    <row r="61" spans="2:4" x14ac:dyDescent="0.35">
      <c r="B61" s="89"/>
      <c r="C61" s="30"/>
      <c r="D61" s="33"/>
    </row>
    <row r="62" spans="2:4" x14ac:dyDescent="0.35">
      <c r="B62" s="89"/>
      <c r="C62" s="32" t="s">
        <v>16</v>
      </c>
      <c r="D62" s="33"/>
    </row>
    <row r="63" spans="2:4" x14ac:dyDescent="0.35">
      <c r="B63" s="89">
        <v>19</v>
      </c>
      <c r="C63" s="30" t="s">
        <v>17</v>
      </c>
      <c r="D63" s="33">
        <v>9970</v>
      </c>
    </row>
    <row r="64" spans="2:4" x14ac:dyDescent="0.35">
      <c r="B64" s="89"/>
      <c r="C64" s="30"/>
      <c r="D64" s="33"/>
    </row>
    <row r="65" spans="2:4" x14ac:dyDescent="0.35">
      <c r="B65" s="89"/>
      <c r="C65" s="32" t="s">
        <v>18</v>
      </c>
      <c r="D65" s="33"/>
    </row>
    <row r="66" spans="2:4" x14ac:dyDescent="0.35">
      <c r="B66" s="89">
        <v>20</v>
      </c>
      <c r="C66" s="30" t="s">
        <v>19</v>
      </c>
      <c r="D66" s="33">
        <v>2935</v>
      </c>
    </row>
    <row r="67" spans="2:4" x14ac:dyDescent="0.35">
      <c r="B67" s="89"/>
      <c r="C67" s="30"/>
      <c r="D67" s="33"/>
    </row>
    <row r="68" spans="2:4" x14ac:dyDescent="0.35">
      <c r="B68" s="89"/>
      <c r="C68" s="32" t="s">
        <v>20</v>
      </c>
      <c r="D68" s="33"/>
    </row>
    <row r="69" spans="2:4" x14ac:dyDescent="0.35">
      <c r="B69" s="89">
        <v>21</v>
      </c>
      <c r="C69" s="30" t="s">
        <v>21</v>
      </c>
      <c r="D69" s="33">
        <v>1307</v>
      </c>
    </row>
    <row r="70" spans="2:4" x14ac:dyDescent="0.35">
      <c r="B70" s="89">
        <v>22</v>
      </c>
      <c r="C70" s="30" t="s">
        <v>22</v>
      </c>
      <c r="D70" s="33">
        <v>5174</v>
      </c>
    </row>
    <row r="71" spans="2:4" x14ac:dyDescent="0.35">
      <c r="B71" s="89">
        <v>23</v>
      </c>
      <c r="C71" s="30" t="s">
        <v>23</v>
      </c>
      <c r="D71" s="33">
        <v>5834</v>
      </c>
    </row>
    <row r="72" spans="2:4" x14ac:dyDescent="0.35">
      <c r="B72" s="89">
        <v>24</v>
      </c>
      <c r="C72" s="30" t="s">
        <v>24</v>
      </c>
      <c r="D72" s="33">
        <v>7201</v>
      </c>
    </row>
    <row r="73" spans="2:4" x14ac:dyDescent="0.35">
      <c r="B73" s="89"/>
      <c r="C73" s="30"/>
      <c r="D73" s="33"/>
    </row>
    <row r="74" spans="2:4" x14ac:dyDescent="0.35">
      <c r="B74" s="90"/>
      <c r="C74" s="75" t="s">
        <v>25</v>
      </c>
      <c r="D74" s="33"/>
    </row>
    <row r="75" spans="2:4" x14ac:dyDescent="0.35">
      <c r="B75" s="90">
        <v>25</v>
      </c>
      <c r="C75" s="36" t="s">
        <v>127</v>
      </c>
      <c r="D75" s="33">
        <v>943</v>
      </c>
    </row>
    <row r="76" spans="2:4" x14ac:dyDescent="0.35">
      <c r="B76" s="90">
        <v>26</v>
      </c>
      <c r="C76" s="36" t="s">
        <v>128</v>
      </c>
      <c r="D76" s="33">
        <v>946</v>
      </c>
    </row>
    <row r="77" spans="2:4" x14ac:dyDescent="0.35">
      <c r="B77" s="90"/>
      <c r="C77" s="36"/>
      <c r="D77" s="33"/>
    </row>
    <row r="78" spans="2:4" x14ac:dyDescent="0.35">
      <c r="B78" s="90"/>
      <c r="C78" s="75" t="s">
        <v>129</v>
      </c>
      <c r="D78" s="33"/>
    </row>
    <row r="79" spans="2:4" x14ac:dyDescent="0.35">
      <c r="B79" s="90">
        <v>27</v>
      </c>
      <c r="C79" s="36" t="s">
        <v>130</v>
      </c>
      <c r="D79" s="33">
        <v>1309</v>
      </c>
    </row>
    <row r="80" spans="2:4" x14ac:dyDescent="0.35">
      <c r="B80" s="90"/>
      <c r="C80"/>
      <c r="D80" s="67"/>
    </row>
    <row r="81" spans="2:14" x14ac:dyDescent="0.35">
      <c r="B81" s="90"/>
      <c r="C81" s="75" t="s">
        <v>26</v>
      </c>
      <c r="D81" s="33"/>
    </row>
    <row r="82" spans="2:14" x14ac:dyDescent="0.35">
      <c r="B82" s="89">
        <v>28</v>
      </c>
      <c r="C82" s="30" t="s">
        <v>27</v>
      </c>
      <c r="D82" s="33">
        <v>470</v>
      </c>
    </row>
    <row r="83" spans="2:14" ht="16" thickBot="1" x14ac:dyDescent="0.4">
      <c r="B83" s="89"/>
      <c r="C83" s="30"/>
      <c r="D83" s="33"/>
    </row>
    <row r="84" spans="2:14" ht="16" thickBot="1" x14ac:dyDescent="0.4">
      <c r="B84" s="89">
        <v>29</v>
      </c>
      <c r="C84" s="34" t="s">
        <v>28</v>
      </c>
      <c r="D84" s="35">
        <f>SUM(D63:D82)</f>
        <v>36089</v>
      </c>
    </row>
    <row r="85" spans="2:14" x14ac:dyDescent="0.35">
      <c r="B85" s="89"/>
      <c r="C85" s="34"/>
      <c r="D85" s="33"/>
    </row>
    <row r="86" spans="2:14" x14ac:dyDescent="0.35">
      <c r="B86" s="89"/>
      <c r="C86" s="28" t="s">
        <v>29</v>
      </c>
      <c r="D86" s="33"/>
    </row>
    <row r="87" spans="2:14" x14ac:dyDescent="0.35">
      <c r="B87" s="89"/>
      <c r="C87" s="30"/>
      <c r="D87" s="33"/>
    </row>
    <row r="88" spans="2:14" x14ac:dyDescent="0.35">
      <c r="B88" s="89">
        <v>30</v>
      </c>
      <c r="C88" s="30" t="s">
        <v>91</v>
      </c>
      <c r="D88" s="33">
        <v>35</v>
      </c>
    </row>
    <row r="89" spans="2:14" ht="16" thickBot="1" x14ac:dyDescent="0.4">
      <c r="B89" s="89"/>
      <c r="C89" s="30"/>
      <c r="D89" s="33"/>
    </row>
    <row r="90" spans="2:14" ht="16" thickBot="1" x14ac:dyDescent="0.4">
      <c r="B90" s="89">
        <v>31</v>
      </c>
      <c r="C90" s="34" t="s">
        <v>105</v>
      </c>
      <c r="D90" s="35">
        <f>SUM(D88:D88)</f>
        <v>35</v>
      </c>
    </row>
    <row r="91" spans="2:14" x14ac:dyDescent="0.35">
      <c r="B91" s="89"/>
      <c r="C91" s="34"/>
      <c r="D91" s="66"/>
    </row>
    <row r="92" spans="2:14" x14ac:dyDescent="0.35">
      <c r="B92" s="89"/>
      <c r="C92" s="28" t="s">
        <v>30</v>
      </c>
      <c r="D92" s="66"/>
      <c r="I92" s="2"/>
      <c r="N92" s="80"/>
    </row>
    <row r="93" spans="2:14" x14ac:dyDescent="0.35">
      <c r="B93" s="89"/>
      <c r="C93" s="28"/>
      <c r="D93" s="66"/>
      <c r="N93" s="80"/>
    </row>
    <row r="94" spans="2:14" x14ac:dyDescent="0.35">
      <c r="B94" s="89">
        <v>32</v>
      </c>
      <c r="C94" s="30" t="s">
        <v>31</v>
      </c>
      <c r="D94" s="33">
        <v>19657</v>
      </c>
      <c r="I94" s="2"/>
      <c r="N94" s="80"/>
    </row>
    <row r="95" spans="2:14" ht="16" thickBot="1" x14ac:dyDescent="0.4">
      <c r="B95" s="89"/>
      <c r="C95" s="30"/>
      <c r="D95" s="33"/>
      <c r="N95" s="80"/>
    </row>
    <row r="96" spans="2:14" ht="16" thickBot="1" x14ac:dyDescent="0.4">
      <c r="B96" s="89">
        <v>33</v>
      </c>
      <c r="C96" s="34" t="s">
        <v>32</v>
      </c>
      <c r="D96" s="35">
        <f>SUM(D94:D95)</f>
        <v>19657</v>
      </c>
      <c r="N96" s="80"/>
    </row>
    <row r="97" spans="2:14" x14ac:dyDescent="0.35">
      <c r="B97" s="89"/>
      <c r="C97" s="34"/>
      <c r="D97" s="66"/>
      <c r="I97" s="2"/>
      <c r="N97" s="80"/>
    </row>
    <row r="98" spans="2:14" x14ac:dyDescent="0.35">
      <c r="B98" s="89"/>
      <c r="C98" s="28" t="s">
        <v>33</v>
      </c>
      <c r="D98" s="66"/>
      <c r="K98" s="79"/>
      <c r="N98" s="80"/>
    </row>
    <row r="99" spans="2:14" x14ac:dyDescent="0.35">
      <c r="B99" s="89"/>
      <c r="C99" s="28"/>
      <c r="D99" s="33"/>
    </row>
    <row r="100" spans="2:14" x14ac:dyDescent="0.35">
      <c r="B100" s="89">
        <v>34</v>
      </c>
      <c r="C100" s="30" t="s">
        <v>34</v>
      </c>
      <c r="D100" s="33">
        <v>9900</v>
      </c>
    </row>
    <row r="101" spans="2:14" x14ac:dyDescent="0.35">
      <c r="B101" s="89">
        <v>35</v>
      </c>
      <c r="C101" s="30" t="s">
        <v>92</v>
      </c>
      <c r="D101" s="33">
        <v>5729</v>
      </c>
    </row>
    <row r="102" spans="2:14" ht="16" thickBot="1" x14ac:dyDescent="0.4">
      <c r="B102" s="89"/>
      <c r="C102" s="30"/>
      <c r="D102" s="66"/>
    </row>
    <row r="103" spans="2:14" ht="16" thickBot="1" x14ac:dyDescent="0.4">
      <c r="B103" s="89">
        <v>36</v>
      </c>
      <c r="C103" s="34" t="s">
        <v>35</v>
      </c>
      <c r="D103" s="35">
        <f>SUM(D100:D102)</f>
        <v>15629</v>
      </c>
    </row>
    <row r="104" spans="2:14" x14ac:dyDescent="0.35">
      <c r="B104" s="89"/>
      <c r="C104" s="34"/>
      <c r="D104" s="66"/>
    </row>
    <row r="105" spans="2:14" x14ac:dyDescent="0.35">
      <c r="B105" s="89"/>
      <c r="C105" s="28" t="s">
        <v>36</v>
      </c>
      <c r="D105" s="66"/>
    </row>
    <row r="106" spans="2:14" x14ac:dyDescent="0.35">
      <c r="B106" s="89"/>
      <c r="C106" s="28"/>
      <c r="D106" s="66"/>
    </row>
    <row r="107" spans="2:14" x14ac:dyDescent="0.35">
      <c r="B107" s="89">
        <v>37</v>
      </c>
      <c r="C107" s="30" t="s">
        <v>37</v>
      </c>
      <c r="D107" s="33">
        <v>6874</v>
      </c>
    </row>
    <row r="108" spans="2:14" x14ac:dyDescent="0.35">
      <c r="B108" s="89">
        <v>38</v>
      </c>
      <c r="C108" s="30" t="s">
        <v>93</v>
      </c>
      <c r="D108" s="33">
        <v>2025</v>
      </c>
    </row>
    <row r="109" spans="2:14" ht="16" thickBot="1" x14ac:dyDescent="0.4">
      <c r="B109" s="89"/>
      <c r="C109" s="30"/>
      <c r="D109" s="66"/>
    </row>
    <row r="110" spans="2:14" ht="16" thickBot="1" x14ac:dyDescent="0.4">
      <c r="B110" s="89">
        <v>39</v>
      </c>
      <c r="C110" s="34" t="s">
        <v>38</v>
      </c>
      <c r="D110" s="35">
        <f>SUM(D107:D109)</f>
        <v>8899</v>
      </c>
    </row>
    <row r="111" spans="2:14" x14ac:dyDescent="0.35">
      <c r="B111" s="89"/>
      <c r="C111" s="34"/>
      <c r="D111" s="66"/>
    </row>
    <row r="112" spans="2:14" x14ac:dyDescent="0.35">
      <c r="B112" s="89"/>
      <c r="C112" s="28" t="s">
        <v>39</v>
      </c>
      <c r="D112" s="66"/>
    </row>
    <row r="113" spans="2:5" x14ac:dyDescent="0.35">
      <c r="B113" s="89"/>
      <c r="C113" s="28"/>
      <c r="D113" s="66"/>
    </row>
    <row r="114" spans="2:5" x14ac:dyDescent="0.35">
      <c r="B114" s="89">
        <v>40</v>
      </c>
      <c r="C114" s="30" t="s">
        <v>94</v>
      </c>
      <c r="D114" s="33">
        <v>2234</v>
      </c>
    </row>
    <row r="115" spans="2:5" ht="16" thickBot="1" x14ac:dyDescent="0.4">
      <c r="B115" s="89"/>
      <c r="C115" s="34"/>
      <c r="D115" s="66"/>
    </row>
    <row r="116" spans="2:5" ht="16" thickBot="1" x14ac:dyDescent="0.4">
      <c r="B116" s="89">
        <v>41</v>
      </c>
      <c r="C116" s="34" t="s">
        <v>40</v>
      </c>
      <c r="D116" s="35">
        <f>D114</f>
        <v>2234</v>
      </c>
    </row>
    <row r="117" spans="2:5" x14ac:dyDescent="0.35">
      <c r="B117" s="91"/>
      <c r="C117" s="34"/>
      <c r="D117" s="66"/>
    </row>
    <row r="118" spans="2:5" ht="16" thickBot="1" x14ac:dyDescent="0.4">
      <c r="B118" s="92"/>
      <c r="C118" s="65"/>
      <c r="D118" s="64"/>
    </row>
    <row r="119" spans="2:5" ht="18.5" thickBot="1" x14ac:dyDescent="0.45">
      <c r="B119" s="93">
        <v>42</v>
      </c>
      <c r="C119" s="73" t="s">
        <v>41</v>
      </c>
      <c r="D119" s="83">
        <f>D58+D84+D90+D96+D103+D110+D116</f>
        <v>140931</v>
      </c>
    </row>
    <row r="122" spans="2:5" x14ac:dyDescent="0.35">
      <c r="D122" s="2"/>
    </row>
    <row r="127" spans="2:5" x14ac:dyDescent="0.35">
      <c r="C127" s="37"/>
      <c r="D127" s="38"/>
    </row>
    <row r="128" spans="2:5" x14ac:dyDescent="0.35">
      <c r="C128" s="37"/>
      <c r="D128" s="38"/>
      <c r="E128" s="39"/>
    </row>
    <row r="129" spans="3:5" x14ac:dyDescent="0.35">
      <c r="C129" s="37"/>
      <c r="D129" s="36"/>
      <c r="E129" s="39"/>
    </row>
    <row r="130" spans="3:5" x14ac:dyDescent="0.35">
      <c r="C130" s="37"/>
      <c r="D130" s="41"/>
      <c r="E130" s="40"/>
    </row>
    <row r="131" spans="3:5" x14ac:dyDescent="0.35">
      <c r="C131" s="37"/>
      <c r="D131" s="36"/>
      <c r="E131" s="42"/>
    </row>
    <row r="132" spans="3:5" x14ac:dyDescent="0.35">
      <c r="C132" s="37"/>
      <c r="D132" s="41"/>
      <c r="E132" s="39"/>
    </row>
    <row r="133" spans="3:5" x14ac:dyDescent="0.35">
      <c r="E133" s="43"/>
    </row>
  </sheetData>
  <phoneticPr fontId="1" type="noConversion"/>
  <pageMargins left="3.937007874015748E-2" right="3.937007874015748E-2" top="0.15748031496062992" bottom="0.15748031496062992" header="0.15748031496062992" footer="0.19685039370078741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88"/>
  <sheetViews>
    <sheetView showGridLines="0" tabSelected="1" topLeftCell="A2" zoomScale="80" zoomScaleNormal="80" workbookViewId="0">
      <selection activeCell="P13" sqref="P13"/>
    </sheetView>
  </sheetViews>
  <sheetFormatPr defaultRowHeight="15.5" x14ac:dyDescent="0.35"/>
  <cols>
    <col min="1" max="1" width="3.3046875" customWidth="1"/>
    <col min="2" max="2" width="6" customWidth="1"/>
    <col min="3" max="3" width="42.53515625" customWidth="1"/>
    <col min="5" max="5" width="3.84375" customWidth="1"/>
  </cols>
  <sheetData>
    <row r="2" spans="2:16" ht="18" x14ac:dyDescent="0.4">
      <c r="C2" s="3" t="s">
        <v>132</v>
      </c>
      <c r="D2" s="5"/>
    </row>
    <row r="3" spans="2:16" ht="18.649999999999999" customHeight="1" thickBot="1" x14ac:dyDescent="0.4">
      <c r="D3" s="5"/>
    </row>
    <row r="4" spans="2:16" ht="18" x14ac:dyDescent="0.4">
      <c r="C4" s="14"/>
      <c r="D4" s="12" t="s">
        <v>2</v>
      </c>
    </row>
    <row r="5" spans="2:16" ht="17.5" x14ac:dyDescent="0.35">
      <c r="B5" s="81"/>
      <c r="C5" s="7" t="s">
        <v>144</v>
      </c>
      <c r="D5" s="9">
        <f>D20+D30+D31+D32+D33+D34+D43+D44+D45+D46+D47+D64+D65+D21+D63+D70</f>
        <v>259596</v>
      </c>
      <c r="P5" s="98"/>
    </row>
    <row r="6" spans="2:16" ht="17.5" x14ac:dyDescent="0.35">
      <c r="B6" s="81"/>
      <c r="C6" s="7" t="s">
        <v>145</v>
      </c>
      <c r="D6" s="9">
        <f>D22+D35+D53+D78+D79+D52</f>
        <v>72427</v>
      </c>
      <c r="P6" s="98"/>
    </row>
    <row r="7" spans="2:16" ht="18.5" thickBot="1" x14ac:dyDescent="0.45">
      <c r="C7" s="10"/>
      <c r="D7" s="11">
        <f>SUM(D5:D6)</f>
        <v>332023</v>
      </c>
    </row>
    <row r="8" spans="2:16" ht="17.5" x14ac:dyDescent="0.35">
      <c r="C8" s="5"/>
      <c r="D8" s="5"/>
    </row>
    <row r="9" spans="2:16" ht="17.5" x14ac:dyDescent="0.35">
      <c r="C9" s="5"/>
      <c r="D9" s="5"/>
    </row>
    <row r="10" spans="2:16" ht="18" x14ac:dyDescent="0.4">
      <c r="B10" s="3" t="s">
        <v>42</v>
      </c>
      <c r="C10" s="5"/>
      <c r="D10" s="5"/>
    </row>
    <row r="11" spans="2:16" ht="17.5" x14ac:dyDescent="0.35">
      <c r="C11" s="5"/>
      <c r="D11" s="5"/>
    </row>
    <row r="12" spans="2:16" x14ac:dyDescent="0.35">
      <c r="B12" s="16"/>
      <c r="C12" s="16"/>
      <c r="D12" s="21"/>
    </row>
    <row r="13" spans="2:16" x14ac:dyDescent="0.35">
      <c r="B13" s="17" t="s">
        <v>6</v>
      </c>
      <c r="C13" s="17" t="s">
        <v>1</v>
      </c>
      <c r="D13" s="18" t="s">
        <v>7</v>
      </c>
    </row>
    <row r="14" spans="2:16" x14ac:dyDescent="0.35">
      <c r="B14" s="22" t="s">
        <v>8</v>
      </c>
      <c r="C14" s="22"/>
      <c r="D14" s="23" t="s">
        <v>2</v>
      </c>
    </row>
    <row r="15" spans="2:16" x14ac:dyDescent="0.35">
      <c r="B15" s="24"/>
      <c r="C15" s="76"/>
      <c r="D15" s="24"/>
    </row>
    <row r="16" spans="2:16" ht="18" x14ac:dyDescent="0.4">
      <c r="B16" s="19"/>
      <c r="C16" s="25" t="s">
        <v>43</v>
      </c>
      <c r="D16" s="19"/>
    </row>
    <row r="17" spans="2:8" x14ac:dyDescent="0.35">
      <c r="B17" s="19"/>
      <c r="C17" s="76"/>
      <c r="D17" s="19"/>
    </row>
    <row r="18" spans="2:8" x14ac:dyDescent="0.35">
      <c r="B18" s="19"/>
      <c r="C18" s="77" t="s">
        <v>87</v>
      </c>
      <c r="D18" s="20"/>
    </row>
    <row r="19" spans="2:8" x14ac:dyDescent="0.35">
      <c r="B19" s="19"/>
      <c r="C19" s="26"/>
      <c r="D19" s="20"/>
    </row>
    <row r="20" spans="2:8" x14ac:dyDescent="0.35">
      <c r="B20" s="19" t="s">
        <v>44</v>
      </c>
      <c r="C20" s="1" t="s">
        <v>45</v>
      </c>
      <c r="D20" s="68">
        <v>598</v>
      </c>
    </row>
    <row r="21" spans="2:8" x14ac:dyDescent="0.35">
      <c r="B21" s="19" t="s">
        <v>46</v>
      </c>
      <c r="C21" s="1" t="s">
        <v>97</v>
      </c>
      <c r="D21" s="68">
        <v>0</v>
      </c>
    </row>
    <row r="22" spans="2:8" x14ac:dyDescent="0.35">
      <c r="B22" s="19" t="s">
        <v>48</v>
      </c>
      <c r="C22" s="1" t="s">
        <v>47</v>
      </c>
      <c r="D22" s="68">
        <v>1005</v>
      </c>
    </row>
    <row r="23" spans="2:8" x14ac:dyDescent="0.35">
      <c r="B23" s="19"/>
      <c r="C23" s="26"/>
      <c r="D23" s="20"/>
    </row>
    <row r="24" spans="2:8" x14ac:dyDescent="0.35">
      <c r="B24" s="19" t="s">
        <v>99</v>
      </c>
      <c r="C24" s="26" t="s">
        <v>86</v>
      </c>
      <c r="D24" s="69">
        <f>SUM(D20:D22)</f>
        <v>1603</v>
      </c>
    </row>
    <row r="25" spans="2:8" x14ac:dyDescent="0.35">
      <c r="B25" s="19"/>
      <c r="C25" s="76"/>
      <c r="D25" s="19"/>
    </row>
    <row r="26" spans="2:8" ht="18" x14ac:dyDescent="0.4">
      <c r="B26" s="19"/>
      <c r="C26" s="25" t="s">
        <v>50</v>
      </c>
      <c r="D26" s="19"/>
    </row>
    <row r="27" spans="2:8" x14ac:dyDescent="0.35">
      <c r="B27" s="19"/>
      <c r="C27" s="76"/>
      <c r="D27" s="19"/>
    </row>
    <row r="28" spans="2:8" x14ac:dyDescent="0.35">
      <c r="B28" s="19"/>
      <c r="C28" s="77" t="s">
        <v>87</v>
      </c>
      <c r="D28" s="20"/>
    </row>
    <row r="29" spans="2:8" x14ac:dyDescent="0.35">
      <c r="B29" s="94"/>
      <c r="C29" s="26"/>
      <c r="D29" s="20"/>
    </row>
    <row r="30" spans="2:8" x14ac:dyDescent="0.35">
      <c r="B30" s="19" t="s">
        <v>52</v>
      </c>
      <c r="C30" s="1" t="s">
        <v>51</v>
      </c>
      <c r="D30" s="68">
        <v>0</v>
      </c>
      <c r="H30" s="72"/>
    </row>
    <row r="31" spans="2:8" x14ac:dyDescent="0.35">
      <c r="B31" s="19" t="s">
        <v>53</v>
      </c>
      <c r="C31" s="1" t="s">
        <v>45</v>
      </c>
      <c r="D31" s="68">
        <v>0</v>
      </c>
    </row>
    <row r="32" spans="2:8" x14ac:dyDescent="0.35">
      <c r="B32" s="19" t="s">
        <v>55</v>
      </c>
      <c r="C32" s="1" t="s">
        <v>54</v>
      </c>
      <c r="D32" s="68">
        <v>0</v>
      </c>
    </row>
    <row r="33" spans="2:9" x14ac:dyDescent="0.35">
      <c r="B33" s="19" t="s">
        <v>57</v>
      </c>
      <c r="C33" s="1" t="s">
        <v>56</v>
      </c>
      <c r="D33" s="68">
        <v>2810</v>
      </c>
    </row>
    <row r="34" spans="2:9" x14ac:dyDescent="0.35">
      <c r="B34" s="19" t="s">
        <v>59</v>
      </c>
      <c r="C34" s="1" t="s">
        <v>58</v>
      </c>
      <c r="D34" s="68">
        <v>0</v>
      </c>
    </row>
    <row r="35" spans="2:9" x14ac:dyDescent="0.35">
      <c r="B35" s="19" t="s">
        <v>60</v>
      </c>
      <c r="C35" s="1" t="s">
        <v>47</v>
      </c>
      <c r="D35" s="68">
        <v>27</v>
      </c>
    </row>
    <row r="36" spans="2:9" x14ac:dyDescent="0.35">
      <c r="B36" s="19"/>
      <c r="C36" s="26"/>
      <c r="D36" s="20"/>
    </row>
    <row r="37" spans="2:9" x14ac:dyDescent="0.35">
      <c r="B37" s="19" t="s">
        <v>62</v>
      </c>
      <c r="C37" s="26" t="s">
        <v>49</v>
      </c>
      <c r="D37" s="69">
        <f>SUM(D30:D35)</f>
        <v>2837</v>
      </c>
    </row>
    <row r="38" spans="2:9" x14ac:dyDescent="0.35">
      <c r="B38" s="19"/>
      <c r="C38" s="26"/>
      <c r="D38" s="20"/>
    </row>
    <row r="39" spans="2:9" ht="18" x14ac:dyDescent="0.4">
      <c r="B39" s="19"/>
      <c r="C39" s="25" t="s">
        <v>61</v>
      </c>
      <c r="D39" s="20"/>
    </row>
    <row r="40" spans="2:9" x14ac:dyDescent="0.35">
      <c r="B40" s="19"/>
      <c r="C40" s="26"/>
      <c r="D40" s="20"/>
    </row>
    <row r="41" spans="2:9" x14ac:dyDescent="0.35">
      <c r="B41" s="19"/>
      <c r="C41" s="77" t="s">
        <v>88</v>
      </c>
      <c r="D41" s="20"/>
    </row>
    <row r="42" spans="2:9" x14ac:dyDescent="0.35">
      <c r="B42" s="19"/>
      <c r="C42" s="26"/>
      <c r="D42" s="20"/>
    </row>
    <row r="43" spans="2:9" x14ac:dyDescent="0.35">
      <c r="B43" s="19" t="s">
        <v>63</v>
      </c>
      <c r="C43" s="1" t="s">
        <v>51</v>
      </c>
      <c r="D43" s="68">
        <v>39697</v>
      </c>
      <c r="I43" s="72"/>
    </row>
    <row r="44" spans="2:9" x14ac:dyDescent="0.35">
      <c r="B44" s="19" t="s">
        <v>64</v>
      </c>
      <c r="C44" s="1" t="s">
        <v>45</v>
      </c>
      <c r="D44" s="68">
        <v>42197</v>
      </c>
      <c r="I44" s="72"/>
    </row>
    <row r="45" spans="2:9" x14ac:dyDescent="0.35">
      <c r="B45" s="19" t="s">
        <v>65</v>
      </c>
      <c r="C45" s="1" t="s">
        <v>54</v>
      </c>
      <c r="D45" s="68">
        <v>42500</v>
      </c>
    </row>
    <row r="46" spans="2:9" x14ac:dyDescent="0.35">
      <c r="B46" s="19" t="s">
        <v>66</v>
      </c>
      <c r="C46" s="1" t="s">
        <v>56</v>
      </c>
      <c r="D46" s="68">
        <v>39349</v>
      </c>
    </row>
    <row r="47" spans="2:9" x14ac:dyDescent="0.35">
      <c r="B47" s="19" t="s">
        <v>67</v>
      </c>
      <c r="C47" s="1" t="s">
        <v>58</v>
      </c>
      <c r="D47" s="68">
        <v>42445</v>
      </c>
    </row>
    <row r="48" spans="2:9" x14ac:dyDescent="0.35">
      <c r="B48" s="19"/>
      <c r="C48" s="1"/>
      <c r="D48" s="68"/>
      <c r="G48" s="72"/>
    </row>
    <row r="49" spans="2:7" x14ac:dyDescent="0.35">
      <c r="B49" s="19" t="s">
        <v>70</v>
      </c>
      <c r="C49" s="26" t="s">
        <v>68</v>
      </c>
      <c r="D49" s="69">
        <f>SUM(D43:D48)</f>
        <v>206188</v>
      </c>
      <c r="G49" s="72"/>
    </row>
    <row r="50" spans="2:7" x14ac:dyDescent="0.35">
      <c r="B50" s="19"/>
      <c r="C50" s="1"/>
      <c r="D50" s="68"/>
    </row>
    <row r="51" spans="2:7" x14ac:dyDescent="0.35">
      <c r="B51" s="19"/>
      <c r="C51" s="77" t="s">
        <v>69</v>
      </c>
      <c r="D51" s="68"/>
    </row>
    <row r="52" spans="2:7" x14ac:dyDescent="0.35">
      <c r="B52" s="19"/>
      <c r="C52" s="1"/>
      <c r="D52" s="68"/>
    </row>
    <row r="53" spans="2:7" x14ac:dyDescent="0.35">
      <c r="B53" s="19" t="s">
        <v>71</v>
      </c>
      <c r="C53" s="1" t="s">
        <v>47</v>
      </c>
      <c r="D53" s="68">
        <v>1481</v>
      </c>
    </row>
    <row r="54" spans="2:7" x14ac:dyDescent="0.35">
      <c r="B54" s="19"/>
      <c r="C54" s="26"/>
      <c r="D54" s="20"/>
    </row>
    <row r="55" spans="2:7" x14ac:dyDescent="0.35">
      <c r="B55" s="19" t="s">
        <v>73</v>
      </c>
      <c r="C55" s="26" t="s">
        <v>72</v>
      </c>
      <c r="D55" s="69">
        <f>D53+D52</f>
        <v>1481</v>
      </c>
    </row>
    <row r="56" spans="2:7" x14ac:dyDescent="0.35">
      <c r="B56" s="19"/>
      <c r="C56" s="26"/>
      <c r="D56" s="20"/>
    </row>
    <row r="57" spans="2:7" x14ac:dyDescent="0.35">
      <c r="B57" s="95" t="s">
        <v>100</v>
      </c>
      <c r="C57" s="26" t="s">
        <v>74</v>
      </c>
      <c r="D57" s="69">
        <f>D49+D55</f>
        <v>207669</v>
      </c>
      <c r="F57" s="72"/>
      <c r="G57" s="72"/>
    </row>
    <row r="58" spans="2:7" x14ac:dyDescent="0.35">
      <c r="B58" s="19"/>
      <c r="D58" s="70"/>
    </row>
    <row r="59" spans="2:7" ht="18" x14ac:dyDescent="0.4">
      <c r="B59" s="19"/>
      <c r="C59" s="25" t="s">
        <v>75</v>
      </c>
      <c r="D59" s="20"/>
    </row>
    <row r="60" spans="2:7" x14ac:dyDescent="0.35">
      <c r="B60" s="19"/>
      <c r="C60" s="26"/>
      <c r="D60" s="20"/>
    </row>
    <row r="61" spans="2:7" x14ac:dyDescent="0.35">
      <c r="B61" s="19"/>
      <c r="C61" s="77" t="s">
        <v>76</v>
      </c>
      <c r="D61" s="20"/>
    </row>
    <row r="62" spans="2:7" x14ac:dyDescent="0.35">
      <c r="B62" s="19"/>
      <c r="C62" s="26"/>
      <c r="D62" s="20"/>
    </row>
    <row r="63" spans="2:7" x14ac:dyDescent="0.35">
      <c r="B63" s="19"/>
      <c r="C63" s="82" t="s">
        <v>133</v>
      </c>
      <c r="D63" s="68">
        <v>20000</v>
      </c>
    </row>
    <row r="64" spans="2:7" x14ac:dyDescent="0.35">
      <c r="B64" s="19" t="s">
        <v>101</v>
      </c>
      <c r="C64" s="78" t="s">
        <v>77</v>
      </c>
      <c r="D64" s="68">
        <v>10000</v>
      </c>
    </row>
    <row r="65" spans="2:4" x14ac:dyDescent="0.35">
      <c r="B65" s="19" t="s">
        <v>102</v>
      </c>
      <c r="C65" s="1" t="s">
        <v>78</v>
      </c>
      <c r="D65" s="68">
        <v>10000</v>
      </c>
    </row>
    <row r="66" spans="2:4" x14ac:dyDescent="0.35">
      <c r="B66" s="19"/>
      <c r="C66" s="26"/>
      <c r="D66" s="20"/>
    </row>
    <row r="67" spans="2:4" x14ac:dyDescent="0.35">
      <c r="B67" s="19" t="s">
        <v>103</v>
      </c>
      <c r="C67" s="26" t="s">
        <v>79</v>
      </c>
      <c r="D67" s="69">
        <f>SUM(D63:D65)</f>
        <v>40000</v>
      </c>
    </row>
    <row r="68" spans="2:4" x14ac:dyDescent="0.35">
      <c r="B68" s="19"/>
      <c r="D68" s="70"/>
    </row>
    <row r="69" spans="2:4" ht="18" x14ac:dyDescent="0.4">
      <c r="B69" s="19"/>
      <c r="C69" s="25" t="s">
        <v>134</v>
      </c>
      <c r="D69" s="70"/>
    </row>
    <row r="70" spans="2:4" ht="31" x14ac:dyDescent="0.35">
      <c r="B70" s="96">
        <v>24</v>
      </c>
      <c r="C70" s="84" t="s">
        <v>135</v>
      </c>
      <c r="D70" s="68">
        <v>10000</v>
      </c>
    </row>
    <row r="71" spans="2:4" x14ac:dyDescent="0.35">
      <c r="B71" s="19"/>
      <c r="D71" s="70"/>
    </row>
    <row r="72" spans="2:4" x14ac:dyDescent="0.35">
      <c r="B72" s="19">
        <v>25</v>
      </c>
      <c r="C72" s="26" t="s">
        <v>136</v>
      </c>
      <c r="D72" s="69">
        <f>SUM(D70:D71)</f>
        <v>10000</v>
      </c>
    </row>
    <row r="73" spans="2:4" x14ac:dyDescent="0.35">
      <c r="B73" s="19"/>
      <c r="D73" s="70"/>
    </row>
    <row r="74" spans="2:4" ht="18" x14ac:dyDescent="0.4">
      <c r="B74" s="19"/>
      <c r="C74" s="25" t="s">
        <v>80</v>
      </c>
      <c r="D74" s="20"/>
    </row>
    <row r="75" spans="2:4" x14ac:dyDescent="0.35">
      <c r="B75" s="19"/>
      <c r="C75" s="26"/>
      <c r="D75" s="20"/>
    </row>
    <row r="76" spans="2:4" x14ac:dyDescent="0.35">
      <c r="B76" s="19"/>
      <c r="C76" s="77" t="s">
        <v>81</v>
      </c>
      <c r="D76" s="20"/>
    </row>
    <row r="77" spans="2:4" x14ac:dyDescent="0.35">
      <c r="B77" s="19"/>
      <c r="C77" s="26"/>
      <c r="D77" s="20"/>
    </row>
    <row r="78" spans="2:4" x14ac:dyDescent="0.35">
      <c r="B78" s="19">
        <v>26</v>
      </c>
      <c r="C78" s="1" t="s">
        <v>82</v>
      </c>
      <c r="D78" s="68">
        <v>62267</v>
      </c>
    </row>
    <row r="79" spans="2:4" x14ac:dyDescent="0.35">
      <c r="B79" s="19">
        <v>27</v>
      </c>
      <c r="C79" s="1" t="s">
        <v>83</v>
      </c>
      <c r="D79" s="68">
        <v>7647</v>
      </c>
    </row>
    <row r="80" spans="2:4" x14ac:dyDescent="0.35">
      <c r="B80" s="19"/>
      <c r="C80" s="26"/>
      <c r="D80" s="20"/>
    </row>
    <row r="81" spans="2:7" x14ac:dyDescent="0.35">
      <c r="B81" s="95">
        <v>28</v>
      </c>
      <c r="C81" s="26" t="s">
        <v>84</v>
      </c>
      <c r="D81" s="69">
        <f>SUM(D78:D79)</f>
        <v>69914</v>
      </c>
      <c r="G81" s="72"/>
    </row>
    <row r="82" spans="2:7" x14ac:dyDescent="0.35">
      <c r="B82" s="19"/>
      <c r="D82" s="71"/>
    </row>
    <row r="83" spans="2:7" ht="16" thickBot="1" x14ac:dyDescent="0.4">
      <c r="B83" s="97">
        <v>29</v>
      </c>
      <c r="C83" s="27" t="s">
        <v>85</v>
      </c>
      <c r="D83" s="63">
        <f>D37+D57+D81+D67+D24+D72</f>
        <v>332023</v>
      </c>
    </row>
    <row r="84" spans="2:7" ht="16" thickTop="1" x14ac:dyDescent="0.35"/>
    <row r="86" spans="2:7" x14ac:dyDescent="0.35">
      <c r="D86" s="72"/>
    </row>
    <row r="88" spans="2:7" x14ac:dyDescent="0.35">
      <c r="D88" s="72"/>
    </row>
  </sheetData>
  <pageMargins left="0.7" right="0.7" top="0.75" bottom="0.75" header="0.3" footer="0.3"/>
  <pageSetup paperSize="9" orientation="portrait" r:id="rId1"/>
  <ignoredErrors>
    <ignoredError sqref="B20:B41 B43:B61 B74:B77 B64:B68 B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Long-Term Fund Asset Allocation</vt:lpstr>
      <vt:lpstr>Long-Term Fund Managers</vt:lpstr>
      <vt:lpstr>Cash and Cash Equivalents</vt:lpstr>
    </vt:vector>
  </TitlesOfParts>
  <Manager/>
  <Company>The University of Birmingham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Few</dc:creator>
  <cp:keywords/>
  <dc:description/>
  <cp:lastModifiedBy>Margaret Winthrop (Finance Office)</cp:lastModifiedBy>
  <cp:revision/>
  <dcterms:created xsi:type="dcterms:W3CDTF">1999-09-03T14:55:54Z</dcterms:created>
  <dcterms:modified xsi:type="dcterms:W3CDTF">2026-01-28T15:19:55Z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